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Wydatki" sheetId="1" r:id="rId1"/>
  </sheets>
  <definedNames>
    <definedName name="_xlnm.Print_Area" localSheetId="0">'Wydatki'!$A$1:$D$457</definedName>
    <definedName name="_xlnm.Print_Titles" localSheetId="0">'Wydatki'!$6:$9</definedName>
  </definedNames>
  <calcPr fullCalcOnLoad="1"/>
</workbook>
</file>

<file path=xl/sharedStrings.xml><?xml version="1.0" encoding="utf-8"?>
<sst xmlns="http://schemas.openxmlformats.org/spreadsheetml/2006/main" count="506" uniqueCount="225">
  <si>
    <t>Rozdział</t>
  </si>
  <si>
    <t>Dział</t>
  </si>
  <si>
    <t>w tym:</t>
  </si>
  <si>
    <t>a) wydatki bieżące</t>
  </si>
  <si>
    <t>- wynagrodzenia i pochodne od wynagrodzeń</t>
  </si>
  <si>
    <t>a) wydatki bieżące:</t>
  </si>
  <si>
    <t>- pozostałe</t>
  </si>
  <si>
    <t>- dotacje</t>
  </si>
  <si>
    <t>b) wydatki majątkowe</t>
  </si>
  <si>
    <t>- Powiatowy Zarząd Dróg Publicznych</t>
  </si>
  <si>
    <t>według jednostek odpowiedzialnych za realizację budżetu:</t>
  </si>
  <si>
    <t>- Starostwo Powiatowe</t>
  </si>
  <si>
    <t>jednostka odpowiedzialna za realizację budżetu:</t>
  </si>
  <si>
    <t>OPP Koniaków</t>
  </si>
  <si>
    <t>w tym dotacje dla:</t>
  </si>
  <si>
    <t>- Bursa Cieszyn (męska)</t>
  </si>
  <si>
    <t>- Bursa Cieszyn (żeńska)</t>
  </si>
  <si>
    <t>- PPP Cieszyn</t>
  </si>
  <si>
    <t>- PPP Skoczów</t>
  </si>
  <si>
    <t>Treść</t>
  </si>
  <si>
    <t>60014</t>
  </si>
  <si>
    <t>3</t>
  </si>
  <si>
    <t>Oświata i wychowanie</t>
  </si>
  <si>
    <t>Licea ogólnokształcące</t>
  </si>
  <si>
    <t>Komisje egzaminacyjne</t>
  </si>
  <si>
    <t>Pozostała działalność</t>
  </si>
  <si>
    <t>Edukacyjna opieka wychowawcza</t>
  </si>
  <si>
    <t>Poradnie psychologiczno-pedagogiczne</t>
  </si>
  <si>
    <t>Placówki wychowania pozaszkolnego</t>
  </si>
  <si>
    <t>Internaty i bursy szkolne</t>
  </si>
  <si>
    <t>Szkoły zawodowe</t>
  </si>
  <si>
    <t>010</t>
  </si>
  <si>
    <t>Rolnictwo i łowiectwo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</si>
  <si>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</si>
  <si>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</si>
  <si>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</si>
  <si>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</si>
  <si>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</si>
  <si>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</si>
  <si>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</si>
  <si>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Drogi publiczne powiatowe</t>
  </si>
  <si>
    <t>630</t>
  </si>
  <si>
    <t>Turystyka</t>
  </si>
  <si>
    <t>63003</t>
  </si>
  <si>
    <t>Zadania w zakresie upowszechniania turystyki</t>
  </si>
  <si>
    <t>63095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</si>
  <si>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</si>
  <si>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</si>
  <si>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</si>
  <si>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</si>
  <si>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</si>
  <si>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</si>
  <si>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Ośrodki dokumentacji geodezyjnej i kartograficznej</t>
  </si>
  <si>
    <t>71012</t>
  </si>
  <si>
    <t>71013</t>
  </si>
  <si>
    <t>Prace geodezyjne i kartograficzne (nieinwestycyjne)</t>
  </si>
  <si>
    <t>71014</t>
  </si>
  <si>
    <t>71015</t>
  </si>
  <si>
    <t>Nadzór budowlany</t>
  </si>
  <si>
    <t>750</t>
  </si>
  <si>
    <t>Administracja publiczna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</si>
  <si>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</si>
  <si>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</si>
  <si>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</si>
  <si>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</si>
  <si>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</si>
  <si>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</si>
  <si>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</si>
  <si>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</si>
  <si>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</si>
  <si>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</si>
  <si>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PSP</t>
  </si>
  <si>
    <t>757</t>
  </si>
  <si>
    <t>Obsługa długu publicznego</t>
  </si>
  <si>
    <t>75702</t>
  </si>
  <si>
    <t>Obsługa papierów wartościowych, kredytów i pożyczek jednostek samorządu terytorialnego</t>
  </si>
  <si>
    <t>851</t>
  </si>
  <si>
    <t>Ochrona zdrowia</t>
  </si>
  <si>
    <t>85111</t>
  </si>
  <si>
    <t>Szpitale ogólne</t>
  </si>
  <si>
    <t>85156</t>
  </si>
  <si>
    <t>Składki na ubezpieczenia zdrowotne oraz świadczenia dla osób nie objętych obowiązkiem ubezpieczenia zdrowotnego</t>
  </si>
  <si>
    <t>85195</t>
  </si>
  <si>
    <t>Placówki opiekuńczo-wychowawcze</t>
  </si>
  <si>
    <t>Domy pomocy społecznej</t>
  </si>
  <si>
    <t>Rodziny zastępcze</t>
  </si>
  <si>
    <t>Zasiłki rodzinne, pielęgnacyjne i wychowawcze</t>
  </si>
  <si>
    <t>Powiatowe centra pomocy rodzinie</t>
  </si>
  <si>
    <t>Powiatowe urzędy pracy</t>
  </si>
  <si>
    <t>921</t>
  </si>
  <si>
    <t>Kultura i ochrona dziedzictwa narodowego</t>
  </si>
  <si>
    <t>92116</t>
  </si>
  <si>
    <t>Biblioteki</t>
  </si>
  <si>
    <t>92118</t>
  </si>
  <si>
    <t>Muzea</t>
  </si>
  <si>
    <t>92195</t>
  </si>
  <si>
    <t>926</t>
  </si>
  <si>
    <t>Kultura fizyczna i sport</t>
  </si>
  <si>
    <t>92605</t>
  </si>
  <si>
    <t>Zadania w zakresie kultury fizycznej i sportu</t>
  </si>
  <si>
    <t>OGÓŁEM:</t>
  </si>
  <si>
    <t>Prace geodezyjno-urządzeniowe na potrzeby rolnictwa</t>
  </si>
  <si>
    <t>- Straż</t>
  </si>
  <si>
    <t>ZSR CKU Międzyświeć</t>
  </si>
  <si>
    <t>CKP Bażanowice</t>
  </si>
  <si>
    <t>- DPS Cieszyn, ul. Katowicka</t>
  </si>
  <si>
    <t>- DPS Cieszyn, Pl. Londzina</t>
  </si>
  <si>
    <t>- DPS Skoczów, ul. Mickiewicza</t>
  </si>
  <si>
    <t>- DPS Strumień</t>
  </si>
  <si>
    <t>- DD Cieszyn</t>
  </si>
  <si>
    <t>- DD Kończyce</t>
  </si>
  <si>
    <t>- Powiatowy Urząd Pracy</t>
  </si>
  <si>
    <t>- RDD Zamarski</t>
  </si>
  <si>
    <t>- DPS Skoczów, ul. Sportowa</t>
  </si>
  <si>
    <t>- Sp. Ośrodek Szkolno-Wychow. Cieszyn</t>
  </si>
  <si>
    <t>- PCPR, w tym dla:</t>
  </si>
  <si>
    <t>całość stanowią wydatki bieżące</t>
  </si>
  <si>
    <t>całość stanowią wydatki majątkowe</t>
  </si>
  <si>
    <t>a) wydatki bieżące (dotacja)</t>
  </si>
  <si>
    <t>całość stanowią wydatki bieżące (dotacja)</t>
  </si>
  <si>
    <t>758</t>
  </si>
  <si>
    <t>Różne rozliczenia</t>
  </si>
  <si>
    <t>75818</t>
  </si>
  <si>
    <t>Rezerwy ogólne i celowe</t>
  </si>
  <si>
    <t xml:space="preserve">WYDATKI </t>
  </si>
  <si>
    <t>wg działów i rozdziałów klasyfikacji budżetowej</t>
  </si>
  <si>
    <t>- rezerwa ogólna</t>
  </si>
  <si>
    <t>wynagrodzenia i pochodne</t>
  </si>
  <si>
    <t>dotacje</t>
  </si>
  <si>
    <t>pozostałe</t>
  </si>
  <si>
    <t>majątkowe</t>
  </si>
  <si>
    <t>bieżące</t>
  </si>
  <si>
    <t>wydatki na obsługę długu</t>
  </si>
  <si>
    <t>60013</t>
  </si>
  <si>
    <t>Drogi publiczne wojewódzkie</t>
  </si>
  <si>
    <t>Dokształcanie i doskonalenie nauczycieli</t>
  </si>
  <si>
    <t>- pozostałe (akcja kurierska)</t>
  </si>
  <si>
    <t>75495</t>
  </si>
  <si>
    <t>75414</t>
  </si>
  <si>
    <t>Obrona cywilna</t>
  </si>
  <si>
    <t>Specjalne ośrodki szkolno-wychowawcze</t>
  </si>
  <si>
    <t>Szkolne schroniska młodzieżowe</t>
  </si>
  <si>
    <t>I LO im.Osuchowskiego</t>
  </si>
  <si>
    <t>LO Wisła</t>
  </si>
  <si>
    <t>ZSO im.Kopernika</t>
  </si>
  <si>
    <t>ZSO Skoczów</t>
  </si>
  <si>
    <t>ZSP nr 1 Cieszyn</t>
  </si>
  <si>
    <t>ZSGH Wisła</t>
  </si>
  <si>
    <t>Licea profilowane</t>
  </si>
  <si>
    <t>ZSP nr 2 Cieszyn</t>
  </si>
  <si>
    <t>ZSZ Skoczów</t>
  </si>
  <si>
    <t>ZSEG Cieszyn</t>
  </si>
  <si>
    <t>ZSP Nr 1 Cieszyn</t>
  </si>
  <si>
    <t>ZSB Cieszyn</t>
  </si>
  <si>
    <t>ZSP Istebna</t>
  </si>
  <si>
    <t>ZSME Cieszyn</t>
  </si>
  <si>
    <t>Starostwo Powiatowe (dotacje)</t>
  </si>
  <si>
    <t>SOiZ Cieszyn</t>
  </si>
  <si>
    <t>ZSP Ustroń</t>
  </si>
  <si>
    <t>Centra kształcenia ustawicznego i praktycznego oraz ośrodki dokształcania zawodowego</t>
  </si>
  <si>
    <t>ZSO im. Kopernika Cieszyn</t>
  </si>
  <si>
    <t>LO im. Osuchowskiego Cieszyn</t>
  </si>
  <si>
    <t>Starostwo Powiatowe (Wydział Edukacji)</t>
  </si>
  <si>
    <t>DD w Cieszynie</t>
  </si>
  <si>
    <t>DD w Kończycach Wielkich</t>
  </si>
  <si>
    <t>Rodzinny Dom Dziecka</t>
  </si>
  <si>
    <t>PCPR</t>
  </si>
  <si>
    <t>- dotacje (dla TPD)</t>
  </si>
  <si>
    <t>DPS Cieszyn</t>
  </si>
  <si>
    <t>DPS Drogomyśl</t>
  </si>
  <si>
    <t>DPS Kończyce Małe</t>
  </si>
  <si>
    <t>DPS Pogórze</t>
  </si>
  <si>
    <t>DPS Skoczów</t>
  </si>
  <si>
    <t>PCPR, w tym dotacja dla:</t>
  </si>
  <si>
    <t>- EDO Emaus Dzięgielów</t>
  </si>
  <si>
    <t>ZSRCKU M-ć</t>
  </si>
  <si>
    <t>Starostwo Powiatowe</t>
  </si>
  <si>
    <t>SSM C-n</t>
  </si>
  <si>
    <t>SSM Dobka</t>
  </si>
  <si>
    <t>SSM Istebna</t>
  </si>
  <si>
    <t>Sp. Ośrodek Szkolno-Wych. Cieszyn</t>
  </si>
  <si>
    <t>Opracowania geodezyjne i kartograficzne</t>
  </si>
  <si>
    <t>PCPR (granty)</t>
  </si>
  <si>
    <t>Powiatowy Urząd Pracy (granty)</t>
  </si>
  <si>
    <t>DD Cieszyn</t>
  </si>
  <si>
    <t>DD Kończyce</t>
  </si>
  <si>
    <t>900</t>
  </si>
  <si>
    <t>Gospodarka komunalna i ochrona środowiska</t>
  </si>
  <si>
    <t>całość wydatki bieżące (granty)</t>
  </si>
  <si>
    <t>Starostwo Powiatowe - Wydział Edukacji</t>
  </si>
  <si>
    <t>Zespoły do spraw orzekania o stopniu niepełnosprawności</t>
  </si>
  <si>
    <t>Plan 2004</t>
  </si>
  <si>
    <t>02001</t>
  </si>
  <si>
    <t>Gospodarka leśna</t>
  </si>
  <si>
    <t>75095</t>
  </si>
  <si>
    <t>- majątkowe</t>
  </si>
  <si>
    <t>- DD Kończyce Wielkie</t>
  </si>
  <si>
    <t xml:space="preserve">         w tym dotacje - granty</t>
  </si>
  <si>
    <t>Pomoc Społeczna</t>
  </si>
  <si>
    <t>Pozostałe zadania  w zakresie polityki społecznej</t>
  </si>
  <si>
    <t>- dotacja dla RDD niepubliczny</t>
  </si>
  <si>
    <t>- ZSP nr 2 w Cieszynie</t>
  </si>
  <si>
    <t>- RDD niepubliczny</t>
  </si>
  <si>
    <t>Ośrodki rewalidacyjno - wychowawcze</t>
  </si>
  <si>
    <t>- OERW Ustroń</t>
  </si>
  <si>
    <t>- OREW Cieszyn</t>
  </si>
  <si>
    <t>Starostwo Pow. - Wydział Edukacji</t>
  </si>
  <si>
    <t>- dotacje (w tym 14.500 zł na monografię)</t>
  </si>
  <si>
    <t>- Miasto Ustroń (dot. MDPS Ustroń)</t>
  </si>
  <si>
    <t>- rezerwa celowa oświatowa</t>
  </si>
  <si>
    <t>SOSW Cieszyn</t>
  </si>
  <si>
    <t>75704</t>
  </si>
  <si>
    <t>Rozliczenia z tytułu poręczeń i gwarancji udzielonych przez Skarb Państwa lub jednostki samorządu terytorialnego</t>
  </si>
  <si>
    <t>całość wydatki bieżące realizowane przez Wydział Edukacji</t>
  </si>
  <si>
    <t xml:space="preserve">- rezerwa celowa drogowa </t>
  </si>
  <si>
    <t>Załącznik nr 4 do Uchwały Budżetowej Rady Powiatu Cieszyńskiego</t>
  </si>
  <si>
    <t>Nr XVI/ 148 / 04 z dnia 23 lutego 2004 r.</t>
  </si>
  <si>
    <t>Starostwo Powiatowe, w tym:</t>
  </si>
  <si>
    <t>- LO Towarzystwa Ewangelickiego (dotacja)</t>
  </si>
  <si>
    <t>- Katolickie LO (dotacja)</t>
  </si>
  <si>
    <t>- SOiZ Cieszyn (dotacja)</t>
  </si>
  <si>
    <t>- ZSGH Wisła (wydatek majątkowy)</t>
  </si>
  <si>
    <t>- MSTD Ustroń (dotacja)</t>
  </si>
  <si>
    <t>- ZDZ Katowice (dotacja)</t>
  </si>
  <si>
    <t>- LO Wisła (wydatek majątkowy)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</si>
</sst>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41" fontId="3" fillId="0" borderId="0" xfId="0" applyNumberFormat="1" applyFont="1" applyAlignment="1">
      <alignment/>
    </xf>
    <xf numFmtId="3" fontId="3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3" fontId="6" fillId="0" borderId="4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165" fontId="6" fillId="0" borderId="4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vertical="center"/>
    </xf>
    <xf numFmtId="165" fontId="3" fillId="0" borderId="0" xfId="0" applyNumberFormat="1" applyFont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vertical="center" wrapText="1" shrinkToFit="1"/>
    </xf>
    <xf numFmtId="165" fontId="3" fillId="0" borderId="3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inden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9" xfId="0" applyNumberFormat="1" applyFont="1" applyFill="1" applyBorder="1" applyAlignment="1">
      <alignment horizontal="left" indent="1"/>
    </xf>
    <xf numFmtId="0" fontId="3" fillId="0" borderId="7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wrapText="1"/>
    </xf>
    <xf numFmtId="0" fontId="3" fillId="0" borderId="3" xfId="0" applyFont="1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wrapText="1" indent="4"/>
    </xf>
    <xf numFmtId="49" fontId="3" fillId="0" borderId="7" xfId="0" applyNumberFormat="1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left" wrapText="1" indent="4"/>
    </xf>
    <xf numFmtId="49" fontId="3" fillId="0" borderId="5" xfId="0" applyNumberFormat="1" applyFont="1" applyFill="1" applyBorder="1" applyAlignment="1">
      <alignment horizontal="left" wrapText="1" indent="4"/>
    </xf>
    <xf numFmtId="0" fontId="3" fillId="0" borderId="6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3" fontId="6" fillId="0" borderId="3" xfId="0" applyNumberFormat="1" applyFont="1" applyFill="1" applyBorder="1" applyAlignment="1">
      <alignment vertical="center"/>
    </xf>
    <xf numFmtId="0" fontId="3" fillId="0" borderId="0" xfId="0" applyFont="1" applyAlignment="1">
      <alignment horizontal="left" indent="5"/>
    </xf>
    <xf numFmtId="165" fontId="6" fillId="0" borderId="3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 shrinkToFit="1"/>
    </xf>
    <xf numFmtId="49" fontId="3" fillId="0" borderId="7" xfId="0" applyNumberFormat="1" applyFont="1" applyFill="1" applyBorder="1" applyAlignment="1">
      <alignment vertical="center" wrapText="1" shrinkToFit="1"/>
    </xf>
    <xf numFmtId="49" fontId="6" fillId="0" borderId="6" xfId="0" applyNumberFormat="1" applyFont="1" applyFill="1" applyBorder="1" applyAlignment="1">
      <alignment vertical="center" wrapText="1" shrinkToFit="1"/>
    </xf>
    <xf numFmtId="49" fontId="3" fillId="0" borderId="7" xfId="0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horizontal="left" indent="1"/>
    </xf>
    <xf numFmtId="49" fontId="3" fillId="0" borderId="7" xfId="0" applyNumberFormat="1" applyFont="1" applyFill="1" applyBorder="1" applyAlignment="1">
      <alignment horizontal="left" indent="1"/>
    </xf>
    <xf numFmtId="49" fontId="3" fillId="0" borderId="7" xfId="0" applyNumberFormat="1" applyFont="1" applyFill="1" applyBorder="1" applyAlignment="1">
      <alignment horizontal="left" vertical="top" wrapText="1" indent="2" shrinkToFit="1"/>
    </xf>
    <xf numFmtId="49" fontId="3" fillId="0" borderId="7" xfId="0" applyNumberFormat="1" applyFont="1" applyFill="1" applyBorder="1" applyAlignment="1">
      <alignment horizontal="left" vertical="top" wrapText="1" indent="2"/>
    </xf>
    <xf numFmtId="49" fontId="3" fillId="0" borderId="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/>
    </xf>
    <xf numFmtId="49" fontId="3" fillId="0" borderId="5" xfId="0" applyNumberFormat="1" applyFont="1" applyFill="1" applyBorder="1" applyAlignment="1">
      <alignment horizontal="left" vertical="center" wrapText="1" indent="1"/>
    </xf>
    <xf numFmtId="49" fontId="3" fillId="0" borderId="6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49" fontId="3" fillId="0" borderId="5" xfId="0" applyNumberFormat="1" applyFont="1" applyFill="1" applyBorder="1" applyAlignment="1">
      <alignment vertical="center" wrapText="1" shrinkToFit="1"/>
    </xf>
    <xf numFmtId="49" fontId="3" fillId="0" borderId="6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left" indent="1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left" wrapText="1" indent="1"/>
    </xf>
    <xf numFmtId="49" fontId="3" fillId="0" borderId="5" xfId="0" applyNumberFormat="1" applyFont="1" applyFill="1" applyBorder="1" applyAlignment="1">
      <alignment horizontal="left" wrapText="1" indent="1"/>
    </xf>
    <xf numFmtId="49" fontId="6" fillId="0" borderId="10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vertical="top" wrapText="1"/>
    </xf>
    <xf numFmtId="49" fontId="3" fillId="0" borderId="7" xfId="0" applyNumberFormat="1" applyFont="1" applyFill="1" applyBorder="1" applyAlignment="1">
      <alignment vertical="top" wrapText="1"/>
    </xf>
    <xf numFmtId="49" fontId="3" fillId="0" borderId="7" xfId="0" applyNumberFormat="1" applyFont="1" applyFill="1" applyBorder="1" applyAlignment="1">
      <alignment horizontal="left" vertical="top" wrapText="1" indent="1"/>
    </xf>
    <xf numFmtId="49" fontId="3" fillId="0" borderId="7" xfId="0" applyNumberFormat="1" applyFont="1" applyFill="1" applyBorder="1" applyAlignment="1">
      <alignment horizontal="left" vertical="top" wrapText="1" indent="3"/>
    </xf>
    <xf numFmtId="49" fontId="6" fillId="0" borderId="10" xfId="0" applyNumberFormat="1" applyFont="1" applyBorder="1" applyAlignment="1">
      <alignment vertical="center"/>
    </xf>
    <xf numFmtId="49" fontId="3" fillId="0" borderId="7" xfId="0" applyNumberFormat="1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left" vertical="center" indent="1"/>
    </xf>
    <xf numFmtId="49" fontId="3" fillId="0" borderId="7" xfId="0" applyNumberFormat="1" applyFont="1" applyFill="1" applyBorder="1" applyAlignment="1">
      <alignment horizontal="left" vertical="center" wrapText="1" shrinkToFit="1"/>
    </xf>
    <xf numFmtId="49" fontId="3" fillId="0" borderId="6" xfId="0" applyNumberFormat="1" applyFont="1" applyFill="1" applyBorder="1" applyAlignment="1">
      <alignment horizontal="left" vertical="center" wrapText="1" shrinkToFit="1"/>
    </xf>
    <xf numFmtId="49" fontId="3" fillId="0" borderId="7" xfId="0" applyNumberFormat="1" applyFont="1" applyFill="1" applyBorder="1" applyAlignment="1">
      <alignment horizontal="left" wrapText="1" indent="3"/>
    </xf>
    <xf numFmtId="49" fontId="3" fillId="0" borderId="5" xfId="0" applyNumberFormat="1" applyFont="1" applyFill="1" applyBorder="1" applyAlignment="1">
      <alignment horizontal="left" wrapText="1" indent="3"/>
    </xf>
    <xf numFmtId="49" fontId="3" fillId="0" borderId="5" xfId="0" applyNumberFormat="1" applyFont="1" applyFill="1" applyBorder="1" applyAlignment="1">
      <alignment horizontal="left" wrapText="1" indent="2"/>
    </xf>
    <xf numFmtId="49" fontId="6" fillId="0" borderId="10" xfId="0" applyNumberFormat="1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left" wrapText="1" shrinkToFi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 indent="1"/>
    </xf>
    <xf numFmtId="49" fontId="3" fillId="0" borderId="2" xfId="0" applyNumberFormat="1" applyFont="1" applyFill="1" applyBorder="1" applyAlignment="1">
      <alignment horizontal="left" indent="1"/>
    </xf>
    <xf numFmtId="49" fontId="3" fillId="0" borderId="3" xfId="0" applyNumberFormat="1" applyFont="1" applyFill="1" applyBorder="1" applyAlignment="1">
      <alignment horizontal="left" indent="1"/>
    </xf>
    <xf numFmtId="165" fontId="3" fillId="0" borderId="3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9"/>
  <sheetViews>
    <sheetView tabSelected="1" view="pageBreakPreview" zoomScaleSheetLayoutView="100" workbookViewId="0" topLeftCell="A1">
      <pane ySplit="9" topLeftCell="BM192" activePane="bottomLeft" state="frozen"/>
      <selection pane="topLeft" activeCell="A1" sqref="A1"/>
      <selection pane="bottomLeft" activeCell="C141" sqref="C141"/>
    </sheetView>
  </sheetViews>
  <sheetFormatPr defaultColWidth="9.00390625" defaultRowHeight="12.75"/>
  <cols>
    <col min="1" max="1" width="7.375" style="2" customWidth="1"/>
    <col min="2" max="2" width="11.125" style="2" customWidth="1"/>
    <col min="3" max="3" width="49.00390625" style="3" customWidth="1"/>
    <col min="4" max="4" width="19.375" style="4" customWidth="1"/>
    <col min="5" max="5" width="16.375" style="4" customWidth="1"/>
    <col min="6" max="6" width="15.375" style="4" customWidth="1"/>
    <col min="7" max="16384" width="9.125" style="4" customWidth="1"/>
  </cols>
  <sheetData>
    <row r="1" spans="1:4" ht="15" customHeight="1">
      <c r="A1" s="137" t="s">
        <v>215</v>
      </c>
      <c r="B1" s="137"/>
      <c r="C1" s="137"/>
      <c r="D1" s="137"/>
    </row>
    <row r="2" spans="3:4" ht="12.75">
      <c r="C2" s="138" t="s">
        <v>216</v>
      </c>
      <c r="D2" s="138"/>
    </row>
    <row r="3" spans="1:4" s="5" customFormat="1" ht="29.25" customHeight="1">
      <c r="A3" s="139" t="s">
        <v>124</v>
      </c>
      <c r="B3" s="139"/>
      <c r="C3" s="139"/>
      <c r="D3" s="139"/>
    </row>
    <row r="4" spans="1:4" s="5" customFormat="1" ht="18.75" customHeight="1">
      <c r="A4" s="136" t="s">
        <v>125</v>
      </c>
      <c r="B4" s="136"/>
      <c r="C4" s="136"/>
      <c r="D4" s="136"/>
    </row>
    <row r="5" ht="13.5" customHeight="1">
      <c r="D5" s="84"/>
    </row>
    <row r="6" spans="1:4" ht="12.75">
      <c r="A6" s="6"/>
      <c r="B6" s="6"/>
      <c r="C6" s="134" t="s">
        <v>19</v>
      </c>
      <c r="D6" s="7"/>
    </row>
    <row r="7" spans="1:4" ht="12.75">
      <c r="A7" s="8" t="s">
        <v>1</v>
      </c>
      <c r="B7" s="8" t="s">
        <v>0</v>
      </c>
      <c r="C7" s="135"/>
      <c r="D7" s="9" t="s">
        <v>191</v>
      </c>
    </row>
    <row r="8" spans="1:4" ht="12.75" customHeight="1">
      <c r="A8" s="10"/>
      <c r="B8" s="10"/>
      <c r="C8" s="135"/>
      <c r="D8" s="11"/>
    </row>
    <row r="9" spans="1:4" ht="11.25" customHeight="1">
      <c r="A9" s="12">
        <v>1</v>
      </c>
      <c r="B9" s="12">
        <v>2</v>
      </c>
      <c r="C9" s="86" t="s">
        <v>21</v>
      </c>
      <c r="D9" s="13">
        <v>5</v>
      </c>
    </row>
    <row r="10" spans="1:4" ht="17.25" customHeight="1">
      <c r="A10" s="14" t="s">
        <v>31</v>
      </c>
      <c r="B10" s="14"/>
      <c r="C10" s="87" t="s">
        <v>32</v>
      </c>
      <c r="D10" s="41">
        <f>D11</f>
        <v>30000</v>
      </c>
    </row>
    <row r="11" spans="1:4" ht="19.5" customHeight="1">
      <c r="A11" s="1"/>
      <c r="B11" s="15" t="s">
        <v>33</v>
      </c>
      <c r="C11" s="88" t="s">
        <v>101</v>
      </c>
      <c r="D11" s="42">
        <v>30000</v>
      </c>
    </row>
    <row r="12" spans="1:4" ht="12.75">
      <c r="A12" s="15"/>
      <c r="B12" s="18"/>
      <c r="C12" s="65" t="s">
        <v>116</v>
      </c>
      <c r="D12" s="52"/>
    </row>
    <row r="13" spans="1:4" ht="19.5" customHeight="1">
      <c r="A13" s="14" t="s">
        <v>34</v>
      </c>
      <c r="B13" s="46"/>
      <c r="C13" s="89" t="s">
        <v>35</v>
      </c>
      <c r="D13" s="47">
        <f>D16+D14</f>
        <v>212500</v>
      </c>
    </row>
    <row r="14" spans="1:4" ht="11.25" customHeight="1">
      <c r="A14" s="62"/>
      <c r="B14" s="50" t="s">
        <v>192</v>
      </c>
      <c r="C14" s="51" t="s">
        <v>193</v>
      </c>
      <c r="D14" s="43">
        <v>87500</v>
      </c>
    </row>
    <row r="15" spans="1:4" ht="13.5" customHeight="1">
      <c r="A15" s="62"/>
      <c r="B15" s="48"/>
      <c r="C15" s="65" t="s">
        <v>116</v>
      </c>
      <c r="D15" s="85"/>
    </row>
    <row r="16" spans="1:4" ht="12.75">
      <c r="A16" s="15"/>
      <c r="B16" s="15" t="s">
        <v>36</v>
      </c>
      <c r="C16" s="88" t="s">
        <v>37</v>
      </c>
      <c r="D16" s="49">
        <v>125000</v>
      </c>
    </row>
    <row r="17" spans="1:4" ht="12" customHeight="1">
      <c r="A17" s="18"/>
      <c r="B17" s="15"/>
      <c r="C17" s="90" t="s">
        <v>116</v>
      </c>
      <c r="D17" s="16"/>
    </row>
    <row r="18" spans="1:4" s="17" customFormat="1" ht="19.5" customHeight="1">
      <c r="A18" s="14" t="s">
        <v>38</v>
      </c>
      <c r="B18" s="14"/>
      <c r="C18" s="87" t="s">
        <v>39</v>
      </c>
      <c r="D18" s="31">
        <f>D24+D19</f>
        <v>10720244</v>
      </c>
    </row>
    <row r="19" spans="1:4" s="5" customFormat="1" ht="12.75" customHeight="1">
      <c r="A19" s="15"/>
      <c r="B19" s="15" t="s">
        <v>133</v>
      </c>
      <c r="C19" s="88" t="s">
        <v>134</v>
      </c>
      <c r="D19" s="28">
        <v>1946502</v>
      </c>
    </row>
    <row r="20" spans="1:4" s="5" customFormat="1" ht="12.75" customHeight="1">
      <c r="A20" s="15"/>
      <c r="B20" s="15"/>
      <c r="C20" s="90" t="s">
        <v>2</v>
      </c>
      <c r="D20" s="28"/>
    </row>
    <row r="21" spans="1:4" s="5" customFormat="1" ht="12.75" customHeight="1">
      <c r="A21" s="15"/>
      <c r="B21" s="15"/>
      <c r="C21" s="90" t="s">
        <v>5</v>
      </c>
      <c r="D21" s="28">
        <v>1946502</v>
      </c>
    </row>
    <row r="22" spans="1:4" s="5" customFormat="1" ht="12.75" customHeight="1">
      <c r="A22" s="15"/>
      <c r="B22" s="15"/>
      <c r="C22" s="91" t="s">
        <v>4</v>
      </c>
      <c r="D22" s="28">
        <v>84690</v>
      </c>
    </row>
    <row r="23" spans="1:4" s="5" customFormat="1" ht="12.75" customHeight="1">
      <c r="A23" s="15"/>
      <c r="B23" s="18"/>
      <c r="C23" s="92" t="s">
        <v>6</v>
      </c>
      <c r="D23" s="32">
        <f>D21-D22</f>
        <v>1861812</v>
      </c>
    </row>
    <row r="24" spans="1:4" ht="12.75">
      <c r="A24" s="15"/>
      <c r="B24" s="15" t="s">
        <v>20</v>
      </c>
      <c r="C24" s="88" t="s">
        <v>40</v>
      </c>
      <c r="D24" s="28">
        <f>D26+D30</f>
        <v>8773742</v>
      </c>
    </row>
    <row r="25" spans="1:4" ht="12.75">
      <c r="A25" s="15"/>
      <c r="B25" s="15"/>
      <c r="C25" s="90" t="s">
        <v>2</v>
      </c>
      <c r="D25" s="29"/>
    </row>
    <row r="26" spans="1:4" ht="12.75">
      <c r="A26" s="15"/>
      <c r="B26" s="15"/>
      <c r="C26" s="90" t="s">
        <v>5</v>
      </c>
      <c r="D26" s="28">
        <f>SUM(D27:D29)</f>
        <v>4107364</v>
      </c>
    </row>
    <row r="27" spans="1:4" ht="12.75" customHeight="1">
      <c r="A27" s="15"/>
      <c r="B27" s="15"/>
      <c r="C27" s="91" t="s">
        <v>4</v>
      </c>
      <c r="D27" s="29">
        <v>501500</v>
      </c>
    </row>
    <row r="28" spans="1:4" ht="12.75">
      <c r="A28" s="15"/>
      <c r="B28" s="15"/>
      <c r="C28" s="93" t="s">
        <v>7</v>
      </c>
      <c r="D28" s="28">
        <v>1836619</v>
      </c>
    </row>
    <row r="29" spans="1:4" ht="12.75">
      <c r="A29" s="15"/>
      <c r="B29" s="15"/>
      <c r="C29" s="93" t="s">
        <v>6</v>
      </c>
      <c r="D29" s="29">
        <v>1769245</v>
      </c>
    </row>
    <row r="30" spans="1:4" ht="12.75">
      <c r="A30" s="15"/>
      <c r="B30" s="15"/>
      <c r="C30" s="88" t="s">
        <v>8</v>
      </c>
      <c r="D30" s="29">
        <v>4666378</v>
      </c>
    </row>
    <row r="31" spans="1:4" ht="25.5">
      <c r="A31" s="15"/>
      <c r="B31" s="15"/>
      <c r="C31" s="88" t="s">
        <v>10</v>
      </c>
      <c r="D31" s="29"/>
    </row>
    <row r="32" spans="1:4" ht="12.75" customHeight="1">
      <c r="A32" s="15"/>
      <c r="B32" s="15"/>
      <c r="C32" s="94" t="s">
        <v>9</v>
      </c>
      <c r="D32" s="29">
        <f>D24-D33</f>
        <v>6937123</v>
      </c>
    </row>
    <row r="33" spans="1:4" ht="12.75">
      <c r="A33" s="15"/>
      <c r="B33" s="15"/>
      <c r="C33" s="95" t="s">
        <v>11</v>
      </c>
      <c r="D33" s="28">
        <f>D28</f>
        <v>1836619</v>
      </c>
    </row>
    <row r="34" spans="1:4" s="17" customFormat="1" ht="19.5" customHeight="1">
      <c r="A34" s="14" t="s">
        <v>41</v>
      </c>
      <c r="B34" s="14"/>
      <c r="C34" s="64" t="s">
        <v>42</v>
      </c>
      <c r="D34" s="31">
        <f>D35+D40</f>
        <v>91500</v>
      </c>
    </row>
    <row r="35" spans="1:4" ht="15" customHeight="1">
      <c r="A35" s="15"/>
      <c r="B35" s="1" t="s">
        <v>43</v>
      </c>
      <c r="C35" s="96" t="s">
        <v>44</v>
      </c>
      <c r="D35" s="33">
        <f>D37</f>
        <v>48500</v>
      </c>
    </row>
    <row r="36" spans="1:4" ht="12.75">
      <c r="A36" s="15"/>
      <c r="B36" s="15"/>
      <c r="C36" s="90" t="s">
        <v>2</v>
      </c>
      <c r="D36" s="28"/>
    </row>
    <row r="37" spans="1:4" ht="12.75">
      <c r="A37" s="15"/>
      <c r="B37" s="15"/>
      <c r="C37" s="90" t="s">
        <v>5</v>
      </c>
      <c r="D37" s="28">
        <f>D38+D39</f>
        <v>48500</v>
      </c>
    </row>
    <row r="38" spans="1:4" ht="12.75">
      <c r="A38" s="15"/>
      <c r="B38" s="15"/>
      <c r="C38" s="93" t="s">
        <v>7</v>
      </c>
      <c r="D38" s="28">
        <v>17000</v>
      </c>
    </row>
    <row r="39" spans="1:4" ht="12.75">
      <c r="A39" s="15"/>
      <c r="B39" s="18"/>
      <c r="C39" s="92" t="s">
        <v>6</v>
      </c>
      <c r="D39" s="32">
        <v>31500</v>
      </c>
    </row>
    <row r="40" spans="1:4" ht="12.75">
      <c r="A40" s="15"/>
      <c r="B40" s="15" t="s">
        <v>45</v>
      </c>
      <c r="C40" s="90" t="s">
        <v>25</v>
      </c>
      <c r="D40" s="28">
        <v>43000</v>
      </c>
    </row>
    <row r="41" spans="1:4" ht="12.75">
      <c r="A41" s="18"/>
      <c r="B41" s="18"/>
      <c r="C41" s="65" t="s">
        <v>116</v>
      </c>
      <c r="D41" s="32"/>
    </row>
    <row r="42" spans="1:4" s="17" customFormat="1" ht="19.5" customHeight="1">
      <c r="A42" s="14" t="s">
        <v>46</v>
      </c>
      <c r="B42" s="14"/>
      <c r="C42" s="64" t="s">
        <v>47</v>
      </c>
      <c r="D42" s="31">
        <f>D43</f>
        <v>264075</v>
      </c>
    </row>
    <row r="43" spans="1:4" ht="12.75" customHeight="1">
      <c r="A43" s="15"/>
      <c r="B43" s="15" t="s">
        <v>48</v>
      </c>
      <c r="C43" s="63" t="s">
        <v>49</v>
      </c>
      <c r="D43" s="33">
        <v>264075</v>
      </c>
    </row>
    <row r="44" spans="1:4" ht="12.75">
      <c r="A44" s="18"/>
      <c r="B44" s="18"/>
      <c r="C44" s="65" t="s">
        <v>116</v>
      </c>
      <c r="D44" s="66"/>
    </row>
    <row r="45" spans="1:4" ht="19.5" customHeight="1">
      <c r="A45" s="14" t="s">
        <v>50</v>
      </c>
      <c r="B45" s="14"/>
      <c r="C45" s="64" t="s">
        <v>51</v>
      </c>
      <c r="D45" s="31">
        <f>D46+D50+D52+D54</f>
        <v>585925</v>
      </c>
    </row>
    <row r="46" spans="1:4" ht="17.25" customHeight="1">
      <c r="A46" s="1"/>
      <c r="B46" s="1" t="s">
        <v>53</v>
      </c>
      <c r="C46" s="96" t="s">
        <v>52</v>
      </c>
      <c r="D46" s="33">
        <f>D49</f>
        <v>171409</v>
      </c>
    </row>
    <row r="47" spans="1:4" ht="12.75">
      <c r="A47" s="15"/>
      <c r="B47" s="15"/>
      <c r="C47" s="90" t="s">
        <v>2</v>
      </c>
      <c r="D47" s="28"/>
    </row>
    <row r="48" spans="1:4" ht="12.75">
      <c r="A48" s="15"/>
      <c r="B48" s="15"/>
      <c r="C48" s="63" t="s">
        <v>5</v>
      </c>
      <c r="D48" s="28"/>
    </row>
    <row r="49" spans="1:4" ht="12.75" customHeight="1">
      <c r="A49" s="15"/>
      <c r="B49" s="15"/>
      <c r="C49" s="91" t="s">
        <v>4</v>
      </c>
      <c r="D49" s="28">
        <v>171409</v>
      </c>
    </row>
    <row r="50" spans="1:4" ht="15" customHeight="1">
      <c r="A50" s="15"/>
      <c r="B50" s="1" t="s">
        <v>54</v>
      </c>
      <c r="C50" s="97" t="s">
        <v>55</v>
      </c>
      <c r="D50" s="33">
        <v>140334</v>
      </c>
    </row>
    <row r="51" spans="1:4" ht="12.75">
      <c r="A51" s="15"/>
      <c r="B51" s="15"/>
      <c r="C51" s="90" t="s">
        <v>116</v>
      </c>
      <c r="D51" s="28"/>
    </row>
    <row r="52" spans="1:4" ht="12.75" customHeight="1">
      <c r="A52" s="15"/>
      <c r="B52" s="1" t="s">
        <v>56</v>
      </c>
      <c r="C52" s="97" t="s">
        <v>181</v>
      </c>
      <c r="D52" s="33">
        <v>27182</v>
      </c>
    </row>
    <row r="53" spans="1:4" ht="12.75">
      <c r="A53" s="15"/>
      <c r="B53" s="15"/>
      <c r="C53" s="90" t="s">
        <v>116</v>
      </c>
      <c r="D53" s="28"/>
    </row>
    <row r="54" spans="1:4" ht="12.75">
      <c r="A54" s="53"/>
      <c r="B54" s="1" t="s">
        <v>57</v>
      </c>
      <c r="C54" s="72" t="s">
        <v>58</v>
      </c>
      <c r="D54" s="33">
        <f>SUM(D57:D59)</f>
        <v>247000</v>
      </c>
    </row>
    <row r="55" spans="1:4" ht="12.75">
      <c r="A55" s="53"/>
      <c r="B55" s="15"/>
      <c r="C55" s="54" t="s">
        <v>2</v>
      </c>
      <c r="D55" s="28"/>
    </row>
    <row r="56" spans="1:4" ht="12.75">
      <c r="A56" s="53"/>
      <c r="B56" s="15"/>
      <c r="C56" s="68" t="s">
        <v>5</v>
      </c>
      <c r="D56" s="28"/>
    </row>
    <row r="57" spans="1:4" ht="12.75" customHeight="1">
      <c r="A57" s="53"/>
      <c r="B57" s="15"/>
      <c r="C57" s="59" t="s">
        <v>4</v>
      </c>
      <c r="D57" s="28">
        <v>167100</v>
      </c>
    </row>
    <row r="58" spans="1:4" ht="12.75">
      <c r="A58" s="53"/>
      <c r="B58" s="15"/>
      <c r="C58" s="59" t="s">
        <v>6</v>
      </c>
      <c r="D58" s="28">
        <v>49900</v>
      </c>
    </row>
    <row r="59" spans="1:4" ht="12.75">
      <c r="A59" s="53"/>
      <c r="B59" s="18"/>
      <c r="C59" s="73" t="s">
        <v>195</v>
      </c>
      <c r="D59" s="32">
        <v>30000</v>
      </c>
    </row>
    <row r="60" spans="1:4" s="17" customFormat="1" ht="19.5" customHeight="1">
      <c r="A60" s="14" t="s">
        <v>59</v>
      </c>
      <c r="B60" s="14"/>
      <c r="C60" s="64" t="s">
        <v>60</v>
      </c>
      <c r="D60" s="31">
        <f>D61+D66+D68+D75+D77</f>
        <v>7564364</v>
      </c>
    </row>
    <row r="61" spans="1:4" ht="12.75">
      <c r="A61" s="15"/>
      <c r="B61" s="19">
        <v>75011</v>
      </c>
      <c r="C61" s="98" t="s">
        <v>61</v>
      </c>
      <c r="D61" s="34">
        <f>D63</f>
        <v>699964</v>
      </c>
    </row>
    <row r="62" spans="1:4" ht="12.75">
      <c r="A62" s="15"/>
      <c r="B62" s="15"/>
      <c r="C62" s="90" t="s">
        <v>2</v>
      </c>
      <c r="D62" s="28"/>
    </row>
    <row r="63" spans="1:4" ht="12.75">
      <c r="A63" s="15"/>
      <c r="B63" s="15"/>
      <c r="C63" s="63" t="s">
        <v>5</v>
      </c>
      <c r="D63" s="28">
        <f>D64+D65</f>
        <v>699964</v>
      </c>
    </row>
    <row r="64" spans="1:4" ht="12.75" customHeight="1">
      <c r="A64" s="15"/>
      <c r="B64" s="15"/>
      <c r="C64" s="91" t="s">
        <v>4</v>
      </c>
      <c r="D64" s="28">
        <v>696464</v>
      </c>
    </row>
    <row r="65" spans="1:4" ht="12.75" customHeight="1">
      <c r="A65" s="15"/>
      <c r="B65" s="18"/>
      <c r="C65" s="99" t="s">
        <v>136</v>
      </c>
      <c r="D65" s="32">
        <v>3500</v>
      </c>
    </row>
    <row r="66" spans="1:4" ht="12.75">
      <c r="A66" s="15"/>
      <c r="B66" s="15" t="s">
        <v>62</v>
      </c>
      <c r="C66" s="90" t="s">
        <v>63</v>
      </c>
      <c r="D66" s="28">
        <v>456500</v>
      </c>
    </row>
    <row r="67" spans="1:4" ht="12.75">
      <c r="A67" s="15"/>
      <c r="B67" s="15"/>
      <c r="C67" s="90" t="s">
        <v>116</v>
      </c>
      <c r="D67" s="28"/>
    </row>
    <row r="68" spans="1:4" ht="12.75">
      <c r="A68" s="15"/>
      <c r="B68" s="1" t="s">
        <v>64</v>
      </c>
      <c r="C68" s="100" t="s">
        <v>65</v>
      </c>
      <c r="D68" s="33">
        <f>D70+D74</f>
        <v>6333450</v>
      </c>
    </row>
    <row r="69" spans="1:4" ht="12.75">
      <c r="A69" s="15"/>
      <c r="B69" s="15"/>
      <c r="C69" s="90" t="s">
        <v>2</v>
      </c>
      <c r="D69" s="28"/>
    </row>
    <row r="70" spans="1:4" ht="12.75">
      <c r="A70" s="15"/>
      <c r="B70" s="15"/>
      <c r="C70" s="63" t="s">
        <v>5</v>
      </c>
      <c r="D70" s="28">
        <f>D71+D72+D73</f>
        <v>5927730</v>
      </c>
    </row>
    <row r="71" spans="1:4" ht="12.75" customHeight="1">
      <c r="A71" s="15"/>
      <c r="B71" s="15"/>
      <c r="C71" s="91" t="s">
        <v>4</v>
      </c>
      <c r="D71" s="29">
        <v>3458179</v>
      </c>
    </row>
    <row r="72" spans="1:4" ht="12.75">
      <c r="A72" s="15"/>
      <c r="B72" s="15"/>
      <c r="C72" s="93" t="s">
        <v>7</v>
      </c>
      <c r="D72" s="29">
        <v>77816</v>
      </c>
    </row>
    <row r="73" spans="1:4" ht="12.75">
      <c r="A73" s="15"/>
      <c r="B73" s="15"/>
      <c r="C73" s="93" t="s">
        <v>6</v>
      </c>
      <c r="D73" s="29">
        <v>2391735</v>
      </c>
    </row>
    <row r="74" spans="1:4" ht="12.75">
      <c r="A74" s="15"/>
      <c r="B74" s="15"/>
      <c r="C74" s="88" t="s">
        <v>8</v>
      </c>
      <c r="D74" s="29">
        <v>405720</v>
      </c>
    </row>
    <row r="75" spans="1:4" ht="12.75">
      <c r="A75" s="53"/>
      <c r="B75" s="1" t="s">
        <v>66</v>
      </c>
      <c r="C75" s="55" t="s">
        <v>67</v>
      </c>
      <c r="D75" s="33">
        <f>D76</f>
        <v>53000</v>
      </c>
    </row>
    <row r="76" spans="1:4" ht="12.75">
      <c r="A76" s="53"/>
      <c r="B76" s="18"/>
      <c r="C76" s="56" t="s">
        <v>3</v>
      </c>
      <c r="D76" s="32">
        <v>53000</v>
      </c>
    </row>
    <row r="77" spans="1:4" ht="12.75">
      <c r="A77" s="15"/>
      <c r="B77" s="15" t="s">
        <v>194</v>
      </c>
      <c r="C77" s="90" t="s">
        <v>25</v>
      </c>
      <c r="D77" s="28">
        <v>21450</v>
      </c>
    </row>
    <row r="78" spans="1:4" ht="12.75">
      <c r="A78" s="18"/>
      <c r="B78" s="18"/>
      <c r="C78" s="65" t="s">
        <v>116</v>
      </c>
      <c r="D78" s="32"/>
    </row>
    <row r="79" spans="1:4" s="20" customFormat="1" ht="18" customHeight="1">
      <c r="A79" s="14" t="s">
        <v>68</v>
      </c>
      <c r="B79" s="14"/>
      <c r="C79" s="101" t="s">
        <v>69</v>
      </c>
      <c r="D79" s="31">
        <f>D80+D85+D91</f>
        <v>4630233</v>
      </c>
    </row>
    <row r="80" spans="1:4" ht="12.75">
      <c r="A80" s="1"/>
      <c r="B80" s="1" t="s">
        <v>70</v>
      </c>
      <c r="C80" s="97" t="s">
        <v>71</v>
      </c>
      <c r="D80" s="33">
        <v>4429000</v>
      </c>
    </row>
    <row r="81" spans="1:4" ht="12.75">
      <c r="A81" s="15"/>
      <c r="B81" s="15"/>
      <c r="C81" s="102" t="s">
        <v>2</v>
      </c>
      <c r="D81" s="28"/>
    </row>
    <row r="82" spans="1:4" ht="12.75">
      <c r="A82" s="15"/>
      <c r="B82" s="15"/>
      <c r="C82" s="102" t="s">
        <v>3</v>
      </c>
      <c r="D82" s="28">
        <f>SUM(D83:D84)</f>
        <v>4429000</v>
      </c>
    </row>
    <row r="83" spans="1:4" ht="12.75" customHeight="1">
      <c r="A83" s="15"/>
      <c r="B83" s="15"/>
      <c r="C83" s="91" t="s">
        <v>4</v>
      </c>
      <c r="D83" s="28">
        <v>3307450</v>
      </c>
    </row>
    <row r="84" spans="1:4" ht="12.75">
      <c r="A84" s="18"/>
      <c r="B84" s="18"/>
      <c r="C84" s="92" t="s">
        <v>6</v>
      </c>
      <c r="D84" s="32">
        <v>1121550</v>
      </c>
    </row>
    <row r="85" spans="1:4" ht="12.75">
      <c r="A85" s="1"/>
      <c r="B85" s="1" t="s">
        <v>138</v>
      </c>
      <c r="C85" s="58" t="s">
        <v>139</v>
      </c>
      <c r="D85" s="28">
        <f>D87</f>
        <v>191233</v>
      </c>
    </row>
    <row r="86" spans="1:4" ht="12.75">
      <c r="A86" s="15"/>
      <c r="B86" s="15"/>
      <c r="C86" s="58" t="s">
        <v>2</v>
      </c>
      <c r="D86" s="28"/>
    </row>
    <row r="87" spans="1:4" ht="12.75">
      <c r="A87" s="15"/>
      <c r="B87" s="15"/>
      <c r="C87" s="58" t="s">
        <v>3</v>
      </c>
      <c r="D87" s="28">
        <f>SUM(D88:D90)</f>
        <v>191233</v>
      </c>
    </row>
    <row r="88" spans="1:4" ht="12.75" customHeight="1">
      <c r="A88" s="15"/>
      <c r="B88" s="15"/>
      <c r="C88" s="59" t="s">
        <v>4</v>
      </c>
      <c r="D88" s="28">
        <v>29178</v>
      </c>
    </row>
    <row r="89" spans="1:4" ht="12.75">
      <c r="A89" s="15"/>
      <c r="B89" s="15"/>
      <c r="C89" s="57" t="s">
        <v>7</v>
      </c>
      <c r="D89" s="28">
        <v>161455</v>
      </c>
    </row>
    <row r="90" spans="1:4" ht="12.75">
      <c r="A90" s="18"/>
      <c r="B90" s="18"/>
      <c r="C90" s="60" t="s">
        <v>6</v>
      </c>
      <c r="D90" s="32">
        <v>600</v>
      </c>
    </row>
    <row r="91" spans="1:4" ht="12.75">
      <c r="A91" s="15"/>
      <c r="B91" s="15" t="s">
        <v>137</v>
      </c>
      <c r="C91" s="102" t="s">
        <v>25</v>
      </c>
      <c r="D91" s="28">
        <v>10000</v>
      </c>
    </row>
    <row r="92" spans="1:4" ht="12.75">
      <c r="A92" s="18"/>
      <c r="B92" s="18"/>
      <c r="C92" s="103" t="s">
        <v>116</v>
      </c>
      <c r="D92" s="32"/>
    </row>
    <row r="93" spans="1:4" s="17" customFormat="1" ht="16.5" customHeight="1">
      <c r="A93" s="14" t="s">
        <v>72</v>
      </c>
      <c r="B93" s="14"/>
      <c r="C93" s="64" t="s">
        <v>73</v>
      </c>
      <c r="D93" s="31">
        <f>D94+D96</f>
        <v>435197</v>
      </c>
    </row>
    <row r="94" spans="1:4" s="5" customFormat="1" ht="25.5" customHeight="1">
      <c r="A94" s="15"/>
      <c r="B94" s="80" t="s">
        <v>74</v>
      </c>
      <c r="C94" s="90" t="s">
        <v>75</v>
      </c>
      <c r="D94" s="28">
        <v>291587</v>
      </c>
    </row>
    <row r="95" spans="1:4" s="5" customFormat="1" ht="12.75" customHeight="1">
      <c r="A95" s="15"/>
      <c r="B95" s="81"/>
      <c r="C95" s="103" t="s">
        <v>116</v>
      </c>
      <c r="D95" s="32"/>
    </row>
    <row r="96" spans="1:4" s="5" customFormat="1" ht="37.5" customHeight="1">
      <c r="A96" s="15"/>
      <c r="B96" s="82" t="s">
        <v>211</v>
      </c>
      <c r="C96" s="102" t="s">
        <v>212</v>
      </c>
      <c r="D96" s="29">
        <v>143610</v>
      </c>
    </row>
    <row r="97" spans="1:4" s="5" customFormat="1" ht="12.75" customHeight="1">
      <c r="A97" s="15"/>
      <c r="B97" s="15"/>
      <c r="C97" s="103" t="s">
        <v>116</v>
      </c>
      <c r="D97" s="28"/>
    </row>
    <row r="98" spans="1:4" s="17" customFormat="1" ht="16.5" customHeight="1">
      <c r="A98" s="14" t="s">
        <v>120</v>
      </c>
      <c r="B98" s="14"/>
      <c r="C98" s="64" t="s">
        <v>121</v>
      </c>
      <c r="D98" s="31">
        <f>D99</f>
        <v>578200</v>
      </c>
    </row>
    <row r="99" spans="1:4" s="5" customFormat="1" ht="12.75" customHeight="1">
      <c r="A99" s="15"/>
      <c r="B99" s="15" t="s">
        <v>122</v>
      </c>
      <c r="C99" s="90" t="s">
        <v>123</v>
      </c>
      <c r="D99" s="35">
        <f>SUM(D101:D103)</f>
        <v>578200</v>
      </c>
    </row>
    <row r="100" spans="1:4" s="5" customFormat="1" ht="12.75" customHeight="1">
      <c r="A100" s="15"/>
      <c r="B100" s="15"/>
      <c r="C100" s="104" t="s">
        <v>2</v>
      </c>
      <c r="D100" s="35"/>
    </row>
    <row r="101" spans="1:4" s="5" customFormat="1" ht="12.75" customHeight="1">
      <c r="A101" s="15"/>
      <c r="B101" s="15"/>
      <c r="C101" s="90" t="s">
        <v>126</v>
      </c>
      <c r="D101" s="29">
        <v>80000</v>
      </c>
    </row>
    <row r="102" spans="1:4" s="5" customFormat="1" ht="12.75" customHeight="1">
      <c r="A102" s="15"/>
      <c r="B102" s="15"/>
      <c r="C102" s="90" t="s">
        <v>209</v>
      </c>
      <c r="D102" s="28">
        <v>444000</v>
      </c>
    </row>
    <row r="103" spans="1:4" s="5" customFormat="1" ht="12.75" customHeight="1">
      <c r="A103" s="15"/>
      <c r="B103" s="15"/>
      <c r="C103" s="90" t="s">
        <v>214</v>
      </c>
      <c r="D103" s="29">
        <v>54200</v>
      </c>
    </row>
    <row r="104" spans="1:4" ht="19.5" customHeight="1">
      <c r="A104" s="21">
        <v>801</v>
      </c>
      <c r="B104" s="21"/>
      <c r="C104" s="64" t="s">
        <v>22</v>
      </c>
      <c r="D104" s="31">
        <f>D105+D142+D175+D216+D228+D230+D240</f>
        <v>29246491</v>
      </c>
    </row>
    <row r="105" spans="1:4" ht="12.75">
      <c r="A105" s="22"/>
      <c r="B105" s="24">
        <v>80120</v>
      </c>
      <c r="C105" s="96" t="s">
        <v>23</v>
      </c>
      <c r="D105" s="33">
        <f>D107+D111</f>
        <v>8179397</v>
      </c>
    </row>
    <row r="106" spans="1:4" ht="12.75">
      <c r="A106" s="22"/>
      <c r="B106" s="22"/>
      <c r="C106" s="90" t="s">
        <v>2</v>
      </c>
      <c r="D106" s="35"/>
    </row>
    <row r="107" spans="1:4" ht="12.75">
      <c r="A107" s="22"/>
      <c r="B107" s="22"/>
      <c r="C107" s="90" t="s">
        <v>5</v>
      </c>
      <c r="D107" s="28">
        <f>SUM(D108:D110)</f>
        <v>8139397</v>
      </c>
    </row>
    <row r="108" spans="1:4" ht="12.75" customHeight="1">
      <c r="A108" s="22"/>
      <c r="B108" s="22"/>
      <c r="C108" s="91" t="s">
        <v>4</v>
      </c>
      <c r="D108" s="28">
        <f>D114+D117+D120+D123+D126+D129+D132+D135</f>
        <v>6788361</v>
      </c>
    </row>
    <row r="109" spans="1:4" ht="12.75">
      <c r="A109" s="22"/>
      <c r="B109" s="22"/>
      <c r="C109" s="93" t="s">
        <v>7</v>
      </c>
      <c r="D109" s="28">
        <v>519200</v>
      </c>
    </row>
    <row r="110" spans="1:4" ht="12.75">
      <c r="A110" s="22"/>
      <c r="B110" s="22"/>
      <c r="C110" s="93" t="s">
        <v>6</v>
      </c>
      <c r="D110" s="28">
        <f>D115+D118+D121+D124+D127+D130+D133+D136</f>
        <v>831836</v>
      </c>
    </row>
    <row r="111" spans="1:4" ht="12.75">
      <c r="A111" s="22"/>
      <c r="B111" s="22"/>
      <c r="C111" s="93" t="s">
        <v>8</v>
      </c>
      <c r="D111" s="28">
        <v>40000</v>
      </c>
    </row>
    <row r="112" spans="1:4" ht="15" customHeight="1">
      <c r="A112" s="22"/>
      <c r="B112" s="22"/>
      <c r="C112" s="105" t="s">
        <v>10</v>
      </c>
      <c r="D112" s="32"/>
    </row>
    <row r="113" spans="1:4" ht="12.75">
      <c r="A113" s="22"/>
      <c r="B113" s="61"/>
      <c r="C113" s="106" t="s">
        <v>142</v>
      </c>
      <c r="D113" s="33">
        <f>SUM(D114:D115)</f>
        <v>1946152</v>
      </c>
    </row>
    <row r="114" spans="1:4" ht="12.75" customHeight="1">
      <c r="A114" s="22"/>
      <c r="B114" s="61"/>
      <c r="C114" s="91" t="s">
        <v>4</v>
      </c>
      <c r="D114" s="28">
        <v>1697265</v>
      </c>
    </row>
    <row r="115" spans="1:4" ht="12.75">
      <c r="A115" s="22"/>
      <c r="B115" s="61"/>
      <c r="C115" s="93" t="s">
        <v>6</v>
      </c>
      <c r="D115" s="28">
        <v>248887</v>
      </c>
    </row>
    <row r="116" spans="1:4" ht="12.75">
      <c r="A116" s="22"/>
      <c r="B116" s="61"/>
      <c r="C116" s="106" t="s">
        <v>143</v>
      </c>
      <c r="D116" s="33">
        <f>SUM(D117:D118)</f>
        <v>1112938</v>
      </c>
    </row>
    <row r="117" spans="1:4" ht="12.75" customHeight="1">
      <c r="A117" s="22"/>
      <c r="B117" s="61"/>
      <c r="C117" s="91" t="s">
        <v>4</v>
      </c>
      <c r="D117" s="28">
        <v>978646</v>
      </c>
    </row>
    <row r="118" spans="1:4" ht="12.75">
      <c r="A118" s="22"/>
      <c r="B118" s="61"/>
      <c r="C118" s="93" t="s">
        <v>6</v>
      </c>
      <c r="D118" s="28">
        <v>134292</v>
      </c>
    </row>
    <row r="119" spans="1:4" ht="12.75" customHeight="1">
      <c r="A119" s="22"/>
      <c r="B119" s="61"/>
      <c r="C119" s="106" t="s">
        <v>144</v>
      </c>
      <c r="D119" s="33">
        <f>SUM(D120:D121)</f>
        <v>2341996</v>
      </c>
    </row>
    <row r="120" spans="1:4" ht="12.75" customHeight="1">
      <c r="A120" s="22"/>
      <c r="B120" s="61"/>
      <c r="C120" s="91" t="s">
        <v>4</v>
      </c>
      <c r="D120" s="28">
        <v>2151508</v>
      </c>
    </row>
    <row r="121" spans="1:4" ht="12.75" customHeight="1">
      <c r="A121" s="22"/>
      <c r="B121" s="61"/>
      <c r="C121" s="92" t="s">
        <v>6</v>
      </c>
      <c r="D121" s="32">
        <v>190488</v>
      </c>
    </row>
    <row r="122" spans="1:4" ht="12.75" customHeight="1">
      <c r="A122" s="22"/>
      <c r="B122" s="22"/>
      <c r="C122" s="75" t="s">
        <v>145</v>
      </c>
      <c r="D122" s="28">
        <f>SUM(D123:D124)</f>
        <v>1518778</v>
      </c>
    </row>
    <row r="123" spans="1:4" ht="12.75" customHeight="1">
      <c r="A123" s="22"/>
      <c r="B123" s="22"/>
      <c r="C123" s="91" t="s">
        <v>4</v>
      </c>
      <c r="D123" s="28">
        <v>1362267</v>
      </c>
    </row>
    <row r="124" spans="1:4" ht="12.75" customHeight="1">
      <c r="A124" s="22"/>
      <c r="B124" s="22"/>
      <c r="C124" s="92" t="s">
        <v>6</v>
      </c>
      <c r="D124" s="32">
        <v>156511</v>
      </c>
    </row>
    <row r="125" spans="1:4" ht="12.75" customHeight="1">
      <c r="A125" s="22"/>
      <c r="B125" s="22"/>
      <c r="C125" s="75" t="s">
        <v>146</v>
      </c>
      <c r="D125" s="28">
        <f>SUM(D126:D127)</f>
        <v>335083</v>
      </c>
    </row>
    <row r="126" spans="1:4" ht="12.75" customHeight="1">
      <c r="A126" s="22"/>
      <c r="B126" s="22"/>
      <c r="C126" s="91" t="s">
        <v>4</v>
      </c>
      <c r="D126" s="28">
        <v>287568</v>
      </c>
    </row>
    <row r="127" spans="1:4" ht="12.75" customHeight="1">
      <c r="A127" s="22"/>
      <c r="B127" s="22"/>
      <c r="C127" s="92" t="s">
        <v>6</v>
      </c>
      <c r="D127" s="32">
        <v>47515</v>
      </c>
    </row>
    <row r="128" spans="1:4" ht="12.75" customHeight="1">
      <c r="A128" s="22"/>
      <c r="B128" s="22"/>
      <c r="C128" s="75" t="s">
        <v>147</v>
      </c>
      <c r="D128" s="28">
        <f>SUM(D129:D130)</f>
        <v>135276</v>
      </c>
    </row>
    <row r="129" spans="1:4" ht="12.75" customHeight="1">
      <c r="A129" s="22"/>
      <c r="B129" s="22"/>
      <c r="C129" s="91" t="s">
        <v>4</v>
      </c>
      <c r="D129" s="28">
        <v>123009</v>
      </c>
    </row>
    <row r="130" spans="1:4" ht="12.75" customHeight="1">
      <c r="A130" s="22"/>
      <c r="B130" s="22"/>
      <c r="C130" s="92" t="s">
        <v>6</v>
      </c>
      <c r="D130" s="32">
        <v>12267</v>
      </c>
    </row>
    <row r="131" spans="1:4" ht="12.75" customHeight="1">
      <c r="A131" s="22"/>
      <c r="B131" s="22"/>
      <c r="C131" s="93" t="s">
        <v>158</v>
      </c>
      <c r="D131" s="28">
        <f>SUM(D132:D133)</f>
        <v>98405</v>
      </c>
    </row>
    <row r="132" spans="1:4" ht="12.75" customHeight="1">
      <c r="A132" s="22"/>
      <c r="B132" s="22"/>
      <c r="C132" s="91" t="s">
        <v>4</v>
      </c>
      <c r="D132" s="28">
        <v>82700</v>
      </c>
    </row>
    <row r="133" spans="1:4" ht="12.75" customHeight="1">
      <c r="A133" s="22"/>
      <c r="B133" s="22"/>
      <c r="C133" s="92" t="s">
        <v>6</v>
      </c>
      <c r="D133" s="32">
        <v>15705</v>
      </c>
    </row>
    <row r="134" spans="1:4" ht="12.75" customHeight="1">
      <c r="A134" s="22"/>
      <c r="B134" s="61"/>
      <c r="C134" s="107" t="s">
        <v>154</v>
      </c>
      <c r="D134" s="33">
        <f>SUM(D135:D136)</f>
        <v>131569</v>
      </c>
    </row>
    <row r="135" spans="1:4" ht="12.75" customHeight="1">
      <c r="A135" s="22"/>
      <c r="B135" s="61"/>
      <c r="C135" s="91" t="s">
        <v>4</v>
      </c>
      <c r="D135" s="28">
        <v>105398</v>
      </c>
    </row>
    <row r="136" spans="1:4" ht="12.75" customHeight="1">
      <c r="A136" s="22"/>
      <c r="B136" s="61"/>
      <c r="C136" s="92" t="s">
        <v>6</v>
      </c>
      <c r="D136" s="32">
        <v>26171</v>
      </c>
    </row>
    <row r="137" spans="1:4" ht="12.75" customHeight="1">
      <c r="A137" s="22"/>
      <c r="B137" s="22"/>
      <c r="C137" s="75" t="s">
        <v>217</v>
      </c>
      <c r="D137" s="28">
        <f>SUM(D138:D141)</f>
        <v>559200</v>
      </c>
    </row>
    <row r="138" spans="1:4" ht="12.75" customHeight="1">
      <c r="A138" s="22"/>
      <c r="B138" s="22"/>
      <c r="C138" s="76" t="s">
        <v>218</v>
      </c>
      <c r="D138" s="28">
        <v>329120</v>
      </c>
    </row>
    <row r="139" spans="1:4" ht="12.75">
      <c r="A139" s="61"/>
      <c r="B139" s="22"/>
      <c r="C139" s="74" t="s">
        <v>219</v>
      </c>
      <c r="D139" s="28">
        <v>110880</v>
      </c>
    </row>
    <row r="140" spans="1:4" ht="12.75">
      <c r="A140" s="61"/>
      <c r="B140" s="22"/>
      <c r="C140" s="74" t="s">
        <v>220</v>
      </c>
      <c r="D140" s="28">
        <v>79200</v>
      </c>
    </row>
    <row r="141" spans="1:4" ht="12.75">
      <c r="A141" s="23"/>
      <c r="B141" s="23"/>
      <c r="C141" s="77" t="s">
        <v>224</v>
      </c>
      <c r="D141" s="32">
        <v>40000</v>
      </c>
    </row>
    <row r="142" spans="1:4" ht="12.75">
      <c r="A142" s="22"/>
      <c r="B142" s="22">
        <v>80123</v>
      </c>
      <c r="C142" s="75" t="s">
        <v>148</v>
      </c>
      <c r="D142" s="28">
        <f>D144</f>
        <v>2021112</v>
      </c>
    </row>
    <row r="143" spans="1:5" ht="12.75">
      <c r="A143" s="22"/>
      <c r="B143" s="22"/>
      <c r="C143" s="90" t="s">
        <v>2</v>
      </c>
      <c r="D143" s="35"/>
      <c r="E143" s="30">
        <f>E144+D174</f>
        <v>2021112</v>
      </c>
    </row>
    <row r="144" spans="1:5" ht="12.75">
      <c r="A144" s="22"/>
      <c r="B144" s="22"/>
      <c r="C144" s="90" t="s">
        <v>5</v>
      </c>
      <c r="D144" s="28">
        <f>SUM(D145:D147)</f>
        <v>2021112</v>
      </c>
      <c r="E144" s="30">
        <f>D149+D152+D155+D158+D161+D164+D167+D170</f>
        <v>1990752</v>
      </c>
    </row>
    <row r="145" spans="1:5" ht="12.75" customHeight="1">
      <c r="A145" s="22"/>
      <c r="B145" s="22"/>
      <c r="C145" s="91" t="s">
        <v>4</v>
      </c>
      <c r="D145" s="42">
        <f>D150+D153+D156+D159+D162+D165+D168+D171</f>
        <v>1740557</v>
      </c>
      <c r="E145" s="30">
        <f>D150+D153+D156+D159+D162+D165+D168+D171</f>
        <v>1740557</v>
      </c>
    </row>
    <row r="146" spans="1:5" ht="12.75">
      <c r="A146" s="22"/>
      <c r="B146" s="22"/>
      <c r="C146" s="93" t="s">
        <v>7</v>
      </c>
      <c r="D146" s="28">
        <f>D174</f>
        <v>30360</v>
      </c>
      <c r="E146" s="30">
        <f>D151+D154+D157+D160+D163+D166+D169+D172</f>
        <v>250195</v>
      </c>
    </row>
    <row r="147" spans="1:4" ht="12.75">
      <c r="A147" s="22"/>
      <c r="B147" s="22"/>
      <c r="C147" s="92" t="s">
        <v>6</v>
      </c>
      <c r="D147" s="131">
        <f>D151+D154+D157+D160+D163+D166+D169+D172</f>
        <v>250195</v>
      </c>
    </row>
    <row r="148" spans="1:4" ht="18" customHeight="1">
      <c r="A148" s="22"/>
      <c r="B148" s="22"/>
      <c r="C148" s="105" t="s">
        <v>10</v>
      </c>
      <c r="D148" s="32"/>
    </row>
    <row r="149" spans="1:4" ht="12.75">
      <c r="A149" s="22"/>
      <c r="B149" s="22"/>
      <c r="C149" s="75" t="s">
        <v>149</v>
      </c>
      <c r="D149" s="28">
        <f>SUM(D150:D151)</f>
        <v>53965</v>
      </c>
    </row>
    <row r="150" spans="1:4" ht="12.75" customHeight="1">
      <c r="A150" s="22"/>
      <c r="B150" s="22"/>
      <c r="C150" s="91" t="s">
        <v>4</v>
      </c>
      <c r="D150" s="28">
        <v>47985</v>
      </c>
    </row>
    <row r="151" spans="1:4" ht="12.75" customHeight="1">
      <c r="A151" s="22"/>
      <c r="B151" s="22"/>
      <c r="C151" s="92" t="s">
        <v>6</v>
      </c>
      <c r="D151" s="32">
        <v>5980</v>
      </c>
    </row>
    <row r="152" spans="1:4" ht="12.75" customHeight="1">
      <c r="A152" s="22"/>
      <c r="B152" s="22"/>
      <c r="C152" s="75" t="s">
        <v>150</v>
      </c>
      <c r="D152" s="28">
        <f>SUM(D153:D154)</f>
        <v>205545</v>
      </c>
    </row>
    <row r="153" spans="1:4" ht="12.75" customHeight="1">
      <c r="A153" s="22"/>
      <c r="B153" s="22"/>
      <c r="C153" s="91" t="s">
        <v>4</v>
      </c>
      <c r="D153" s="28">
        <v>176173</v>
      </c>
    </row>
    <row r="154" spans="1:4" ht="12.75" customHeight="1">
      <c r="A154" s="22"/>
      <c r="B154" s="22"/>
      <c r="C154" s="92" t="s">
        <v>6</v>
      </c>
      <c r="D154" s="32">
        <v>29372</v>
      </c>
    </row>
    <row r="155" spans="1:4" ht="12.75" customHeight="1">
      <c r="A155" s="22"/>
      <c r="B155" s="22"/>
      <c r="C155" s="75" t="s">
        <v>151</v>
      </c>
      <c r="D155" s="28">
        <f>SUM(D156:D157)</f>
        <v>293932</v>
      </c>
    </row>
    <row r="156" spans="1:4" ht="12.75" customHeight="1">
      <c r="A156" s="22"/>
      <c r="B156" s="22"/>
      <c r="C156" s="91" t="s">
        <v>4</v>
      </c>
      <c r="D156" s="28">
        <v>258433</v>
      </c>
    </row>
    <row r="157" spans="1:4" ht="12.75" customHeight="1">
      <c r="A157" s="22"/>
      <c r="B157" s="22"/>
      <c r="C157" s="92" t="s">
        <v>6</v>
      </c>
      <c r="D157" s="32">
        <v>35499</v>
      </c>
    </row>
    <row r="158" spans="1:4" ht="12.75" customHeight="1">
      <c r="A158" s="22"/>
      <c r="B158" s="22"/>
      <c r="C158" s="75" t="s">
        <v>147</v>
      </c>
      <c r="D158" s="28">
        <f>SUM(D159:D160)</f>
        <v>133858</v>
      </c>
    </row>
    <row r="159" spans="1:4" ht="12.75" customHeight="1">
      <c r="A159" s="22"/>
      <c r="B159" s="22"/>
      <c r="C159" s="91" t="s">
        <v>4</v>
      </c>
      <c r="D159" s="28">
        <v>121666</v>
      </c>
    </row>
    <row r="160" spans="1:4" ht="12.75" customHeight="1">
      <c r="A160" s="22"/>
      <c r="B160" s="22"/>
      <c r="C160" s="92" t="s">
        <v>6</v>
      </c>
      <c r="D160" s="32">
        <v>12192</v>
      </c>
    </row>
    <row r="161" spans="1:4" ht="12.75" customHeight="1">
      <c r="A161" s="22"/>
      <c r="B161" s="22"/>
      <c r="C161" s="75" t="s">
        <v>152</v>
      </c>
      <c r="D161" s="28">
        <f>SUM(D162:D163)</f>
        <v>837824</v>
      </c>
    </row>
    <row r="162" spans="1:4" ht="12.75" customHeight="1">
      <c r="A162" s="22"/>
      <c r="B162" s="22"/>
      <c r="C162" s="91" t="s">
        <v>4</v>
      </c>
      <c r="D162" s="28">
        <v>740398</v>
      </c>
    </row>
    <row r="163" spans="1:4" ht="12.75" customHeight="1">
      <c r="A163" s="22"/>
      <c r="B163" s="22"/>
      <c r="C163" s="92" t="s">
        <v>6</v>
      </c>
      <c r="D163" s="32">
        <v>97426</v>
      </c>
    </row>
    <row r="164" spans="1:4" ht="12.75" customHeight="1">
      <c r="A164" s="22"/>
      <c r="B164" s="22"/>
      <c r="C164" s="75" t="s">
        <v>153</v>
      </c>
      <c r="D164" s="28">
        <f>SUM(D165:D166)</f>
        <v>131464</v>
      </c>
    </row>
    <row r="165" spans="1:4" ht="12.75" customHeight="1">
      <c r="A165" s="22"/>
      <c r="B165" s="22"/>
      <c r="C165" s="91" t="s">
        <v>4</v>
      </c>
      <c r="D165" s="28">
        <v>120391</v>
      </c>
    </row>
    <row r="166" spans="1:4" ht="12.75" customHeight="1">
      <c r="A166" s="22"/>
      <c r="B166" s="22"/>
      <c r="C166" s="92" t="s">
        <v>6</v>
      </c>
      <c r="D166" s="32">
        <v>11073</v>
      </c>
    </row>
    <row r="167" spans="1:4" ht="12.75" customHeight="1">
      <c r="A167" s="22"/>
      <c r="B167" s="22"/>
      <c r="C167" s="75" t="s">
        <v>154</v>
      </c>
      <c r="D167" s="28">
        <f>SUM(D168:D169)</f>
        <v>249703</v>
      </c>
    </row>
    <row r="168" spans="1:4" ht="12.75" customHeight="1">
      <c r="A168" s="22"/>
      <c r="B168" s="22"/>
      <c r="C168" s="91" t="s">
        <v>4</v>
      </c>
      <c r="D168" s="28">
        <v>204214</v>
      </c>
    </row>
    <row r="169" spans="1:4" ht="12.75" customHeight="1">
      <c r="A169" s="22"/>
      <c r="B169" s="22"/>
      <c r="C169" s="92" t="s">
        <v>6</v>
      </c>
      <c r="D169" s="32">
        <v>45489</v>
      </c>
    </row>
    <row r="170" spans="1:4" ht="12.75" customHeight="1">
      <c r="A170" s="22"/>
      <c r="B170" s="22"/>
      <c r="C170" s="75" t="s">
        <v>155</v>
      </c>
      <c r="D170" s="28">
        <f>SUM(D171:D172)</f>
        <v>84461</v>
      </c>
    </row>
    <row r="171" spans="1:4" ht="12.75" customHeight="1">
      <c r="A171" s="22"/>
      <c r="B171" s="22"/>
      <c r="C171" s="91" t="s">
        <v>4</v>
      </c>
      <c r="D171" s="28">
        <v>71297</v>
      </c>
    </row>
    <row r="172" spans="1:4" ht="12.75" customHeight="1">
      <c r="A172" s="22"/>
      <c r="B172" s="22"/>
      <c r="C172" s="92" t="s">
        <v>6</v>
      </c>
      <c r="D172" s="32">
        <v>13164</v>
      </c>
    </row>
    <row r="173" spans="1:4" ht="12.75" customHeight="1">
      <c r="A173" s="22"/>
      <c r="B173" s="22"/>
      <c r="C173" s="75" t="s">
        <v>156</v>
      </c>
      <c r="D173" s="28"/>
    </row>
    <row r="174" spans="1:4" ht="12.75" customHeight="1">
      <c r="A174" s="22"/>
      <c r="B174" s="22"/>
      <c r="C174" s="75" t="s">
        <v>157</v>
      </c>
      <c r="D174" s="28">
        <v>30360</v>
      </c>
    </row>
    <row r="175" spans="1:4" ht="12.75">
      <c r="A175" s="22"/>
      <c r="B175" s="24">
        <v>80130</v>
      </c>
      <c r="C175" s="100" t="s">
        <v>30</v>
      </c>
      <c r="D175" s="33">
        <f>D177+D181</f>
        <v>16665519</v>
      </c>
    </row>
    <row r="176" spans="1:6" ht="12.75">
      <c r="A176" s="22"/>
      <c r="B176" s="22"/>
      <c r="C176" s="90" t="s">
        <v>2</v>
      </c>
      <c r="D176" s="28"/>
      <c r="E176" s="30" t="e">
        <f>SUM(E178:E180)</f>
        <v>#REF!</v>
      </c>
      <c r="F176" s="30">
        <f>SUM(F178:F180)</f>
        <v>14823708</v>
      </c>
    </row>
    <row r="177" spans="1:6" ht="12.75">
      <c r="A177" s="22"/>
      <c r="B177" s="22"/>
      <c r="C177" s="90" t="s">
        <v>5</v>
      </c>
      <c r="D177" s="28">
        <f>D178+D179+D180</f>
        <v>14823708</v>
      </c>
      <c r="E177" s="30" t="e">
        <f>#REF!+#REF!+#REF!+#REF!+#REF!+#REF!+#REF!+#REF!+#REF!</f>
        <v>#REF!</v>
      </c>
      <c r="F177" s="30">
        <f>D183+D186+D189+D192+D195+D198+D201+D204+D208</f>
        <v>13288116</v>
      </c>
    </row>
    <row r="178" spans="1:6" ht="12.75" customHeight="1">
      <c r="A178" s="22"/>
      <c r="B178" s="22"/>
      <c r="C178" s="91" t="s">
        <v>4</v>
      </c>
      <c r="D178" s="28">
        <f>D184+D187+D190+D193+D196+D199+D202+D205+D209</f>
        <v>11544299</v>
      </c>
      <c r="E178" s="30" t="e">
        <f>#REF!+#REF!+#REF!+#REF!+#REF!+#REF!+#REF!+#REF!+#REF!</f>
        <v>#REF!</v>
      </c>
      <c r="F178" s="30">
        <f>D184+D187+D190+D193+D196+D199+D202+D205+D209</f>
        <v>11544299</v>
      </c>
    </row>
    <row r="179" spans="1:6" ht="12.75">
      <c r="A179" s="22"/>
      <c r="B179" s="22"/>
      <c r="C179" s="91" t="s">
        <v>7</v>
      </c>
      <c r="D179" s="28">
        <v>1575592</v>
      </c>
      <c r="E179" s="30" t="e">
        <f>#REF!+#REF!+#REF!+#REF!+#REF!+#REF!+#REF!+#REF!+#REF!</f>
        <v>#REF!</v>
      </c>
      <c r="F179" s="30">
        <f>D185+D188+D191+D194+D197+D200+D203+D206+D210</f>
        <v>1703817</v>
      </c>
    </row>
    <row r="180" spans="1:6" ht="12.75">
      <c r="A180" s="22"/>
      <c r="B180" s="22"/>
      <c r="C180" s="93" t="s">
        <v>6</v>
      </c>
      <c r="D180" s="28">
        <f>D185+D188+D191+D194+D197+D200+D203+D206+D210</f>
        <v>1703817</v>
      </c>
      <c r="E180" s="30" t="e">
        <f>#REF!</f>
        <v>#REF!</v>
      </c>
      <c r="F180" s="30">
        <f>D211</f>
        <v>1575592</v>
      </c>
    </row>
    <row r="181" spans="1:4" ht="12.75">
      <c r="A181" s="22"/>
      <c r="B181" s="22"/>
      <c r="C181" s="88" t="s">
        <v>8</v>
      </c>
      <c r="D181" s="36">
        <f>D207+D215</f>
        <v>1841811</v>
      </c>
    </row>
    <row r="182" spans="1:4" ht="15.75" customHeight="1">
      <c r="A182" s="22"/>
      <c r="B182" s="22"/>
      <c r="C182" s="105" t="s">
        <v>10</v>
      </c>
      <c r="D182" s="32"/>
    </row>
    <row r="183" spans="1:4" ht="12.75" customHeight="1">
      <c r="A183" s="22"/>
      <c r="B183" s="22"/>
      <c r="C183" s="102" t="s">
        <v>149</v>
      </c>
      <c r="D183" s="28">
        <f>SUM(D184:D185)</f>
        <v>1139183</v>
      </c>
    </row>
    <row r="184" spans="1:4" ht="12.75" customHeight="1">
      <c r="A184" s="22"/>
      <c r="B184" s="22"/>
      <c r="C184" s="91" t="s">
        <v>4</v>
      </c>
      <c r="D184" s="28">
        <v>965919</v>
      </c>
    </row>
    <row r="185" spans="1:4" ht="12.75" customHeight="1">
      <c r="A185" s="22"/>
      <c r="B185" s="22"/>
      <c r="C185" s="92" t="s">
        <v>6</v>
      </c>
      <c r="D185" s="32">
        <v>173264</v>
      </c>
    </row>
    <row r="186" spans="1:4" ht="12.75" customHeight="1">
      <c r="A186" s="22"/>
      <c r="B186" s="61"/>
      <c r="C186" s="97" t="s">
        <v>150</v>
      </c>
      <c r="D186" s="33">
        <f>SUM(D187:D188)</f>
        <v>2205656</v>
      </c>
    </row>
    <row r="187" spans="1:4" ht="12.75" customHeight="1">
      <c r="A187" s="22"/>
      <c r="B187" s="61"/>
      <c r="C187" s="91" t="s">
        <v>4</v>
      </c>
      <c r="D187" s="28">
        <v>1891370</v>
      </c>
    </row>
    <row r="188" spans="1:4" ht="12.75" customHeight="1">
      <c r="A188" s="22"/>
      <c r="B188" s="61"/>
      <c r="C188" s="92" t="s">
        <v>6</v>
      </c>
      <c r="D188" s="32">
        <v>314286</v>
      </c>
    </row>
    <row r="189" spans="1:4" ht="12.75" customHeight="1">
      <c r="A189" s="22"/>
      <c r="B189" s="22"/>
      <c r="C189" s="102" t="s">
        <v>151</v>
      </c>
      <c r="D189" s="28">
        <f>SUM(D190:D191)</f>
        <v>2742949</v>
      </c>
    </row>
    <row r="190" spans="1:4" ht="12.75" customHeight="1">
      <c r="A190" s="22"/>
      <c r="B190" s="22"/>
      <c r="C190" s="91" t="s">
        <v>4</v>
      </c>
      <c r="D190" s="28">
        <v>2430340</v>
      </c>
    </row>
    <row r="191" spans="1:4" ht="12.75" customHeight="1">
      <c r="A191" s="23"/>
      <c r="B191" s="23"/>
      <c r="C191" s="92" t="s">
        <v>6</v>
      </c>
      <c r="D191" s="32">
        <v>312609</v>
      </c>
    </row>
    <row r="192" spans="1:4" ht="12.75" customHeight="1">
      <c r="A192" s="22"/>
      <c r="B192" s="22"/>
      <c r="C192" s="102" t="s">
        <v>147</v>
      </c>
      <c r="D192" s="28">
        <f>SUM(D193:D194)</f>
        <v>2000514</v>
      </c>
    </row>
    <row r="193" spans="1:4" ht="12.75" customHeight="1">
      <c r="A193" s="22"/>
      <c r="B193" s="22"/>
      <c r="C193" s="91" t="s">
        <v>4</v>
      </c>
      <c r="D193" s="28">
        <v>1745730</v>
      </c>
    </row>
    <row r="194" spans="1:4" ht="12.75" customHeight="1">
      <c r="A194" s="22"/>
      <c r="B194" s="22"/>
      <c r="C194" s="130" t="s">
        <v>6</v>
      </c>
      <c r="D194" s="28">
        <v>254784</v>
      </c>
    </row>
    <row r="195" spans="1:4" ht="12.75" customHeight="1">
      <c r="A195" s="22"/>
      <c r="B195" s="61"/>
      <c r="C195" s="97" t="s">
        <v>146</v>
      </c>
      <c r="D195" s="33">
        <f>SUM(D196:D197)</f>
        <v>1547137</v>
      </c>
    </row>
    <row r="196" spans="1:4" ht="12.75" customHeight="1">
      <c r="A196" s="22"/>
      <c r="B196" s="61"/>
      <c r="C196" s="91" t="s">
        <v>4</v>
      </c>
      <c r="D196" s="28">
        <v>1361841</v>
      </c>
    </row>
    <row r="197" spans="1:4" ht="12.75" customHeight="1">
      <c r="A197" s="22"/>
      <c r="B197" s="61"/>
      <c r="C197" s="92" t="s">
        <v>6</v>
      </c>
      <c r="D197" s="32">
        <v>185296</v>
      </c>
    </row>
    <row r="198" spans="1:4" ht="12.75" customHeight="1">
      <c r="A198" s="22"/>
      <c r="B198" s="22"/>
      <c r="C198" s="102" t="s">
        <v>153</v>
      </c>
      <c r="D198" s="28">
        <f>SUM(D199:D200)</f>
        <v>1200607</v>
      </c>
    </row>
    <row r="199" spans="1:4" ht="12.75" customHeight="1">
      <c r="A199" s="22"/>
      <c r="B199" s="22"/>
      <c r="C199" s="91" t="s">
        <v>4</v>
      </c>
      <c r="D199" s="28">
        <v>1075494</v>
      </c>
    </row>
    <row r="200" spans="1:4" ht="12.75" customHeight="1">
      <c r="A200" s="22"/>
      <c r="B200" s="22"/>
      <c r="C200" s="92" t="s">
        <v>6</v>
      </c>
      <c r="D200" s="32">
        <v>125113</v>
      </c>
    </row>
    <row r="201" spans="1:4" ht="12.75" customHeight="1">
      <c r="A201" s="22"/>
      <c r="B201" s="22"/>
      <c r="C201" s="102" t="s">
        <v>158</v>
      </c>
      <c r="D201" s="28">
        <f>SUM(D202:D203)</f>
        <v>949681</v>
      </c>
    </row>
    <row r="202" spans="1:4" ht="12.75" customHeight="1">
      <c r="A202" s="22"/>
      <c r="B202" s="22"/>
      <c r="C202" s="91" t="s">
        <v>4</v>
      </c>
      <c r="D202" s="28">
        <v>822567</v>
      </c>
    </row>
    <row r="203" spans="1:4" ht="12.75" customHeight="1">
      <c r="A203" s="22"/>
      <c r="B203" s="22"/>
      <c r="C203" s="92" t="s">
        <v>6</v>
      </c>
      <c r="D203" s="32">
        <v>127114</v>
      </c>
    </row>
    <row r="204" spans="1:4" ht="12.75" customHeight="1">
      <c r="A204" s="22"/>
      <c r="B204" s="61"/>
      <c r="C204" s="127" t="s">
        <v>154</v>
      </c>
      <c r="D204" s="33">
        <f>SUM(D205:D207)</f>
        <v>234119</v>
      </c>
    </row>
    <row r="205" spans="1:4" ht="12.75" customHeight="1">
      <c r="A205" s="22"/>
      <c r="B205" s="61"/>
      <c r="C205" s="128" t="s">
        <v>4</v>
      </c>
      <c r="D205" s="28">
        <v>171617</v>
      </c>
    </row>
    <row r="206" spans="1:4" ht="12.75" customHeight="1">
      <c r="A206" s="22"/>
      <c r="B206" s="61"/>
      <c r="C206" s="129" t="s">
        <v>6</v>
      </c>
      <c r="D206" s="28">
        <v>22502</v>
      </c>
    </row>
    <row r="207" spans="1:4" ht="12.75" customHeight="1">
      <c r="A207" s="22"/>
      <c r="B207" s="61"/>
      <c r="C207" s="130" t="s">
        <v>195</v>
      </c>
      <c r="D207" s="83">
        <v>40000</v>
      </c>
    </row>
    <row r="208" spans="1:4" ht="12.75" customHeight="1">
      <c r="A208" s="22"/>
      <c r="B208" s="22"/>
      <c r="C208" s="102" t="s">
        <v>155</v>
      </c>
      <c r="D208" s="28">
        <f>SUM(D209:D210)</f>
        <v>1268270</v>
      </c>
    </row>
    <row r="209" spans="1:4" ht="12.75" customHeight="1">
      <c r="A209" s="22"/>
      <c r="B209" s="22"/>
      <c r="C209" s="91" t="s">
        <v>4</v>
      </c>
      <c r="D209" s="28">
        <v>1079421</v>
      </c>
    </row>
    <row r="210" spans="1:4" ht="12.75" customHeight="1">
      <c r="A210" s="22"/>
      <c r="B210" s="22"/>
      <c r="C210" s="92" t="s">
        <v>6</v>
      </c>
      <c r="D210" s="32">
        <v>188849</v>
      </c>
    </row>
    <row r="211" spans="1:4" ht="12.75" customHeight="1">
      <c r="A211" s="22"/>
      <c r="B211" s="22"/>
      <c r="C211" s="75" t="s">
        <v>217</v>
      </c>
      <c r="D211" s="28">
        <f>SUM(D212:D214)</f>
        <v>1575592</v>
      </c>
    </row>
    <row r="212" spans="1:4" ht="12.75" customHeight="1">
      <c r="A212" s="22"/>
      <c r="B212" s="22"/>
      <c r="C212" s="76" t="s">
        <v>222</v>
      </c>
      <c r="D212" s="28">
        <v>175000</v>
      </c>
    </row>
    <row r="213" spans="1:4" ht="12.75">
      <c r="A213" s="22"/>
      <c r="B213" s="22"/>
      <c r="C213" s="76" t="s">
        <v>223</v>
      </c>
      <c r="D213" s="28">
        <v>823964</v>
      </c>
    </row>
    <row r="214" spans="1:4" ht="12.75">
      <c r="A214" s="22"/>
      <c r="B214" s="22"/>
      <c r="C214" s="76" t="s">
        <v>220</v>
      </c>
      <c r="D214" s="28">
        <v>576628</v>
      </c>
    </row>
    <row r="215" spans="1:4" ht="12.75">
      <c r="A215" s="23"/>
      <c r="B215" s="22"/>
      <c r="C215" s="76" t="s">
        <v>221</v>
      </c>
      <c r="D215" s="28">
        <v>1801811</v>
      </c>
    </row>
    <row r="216" spans="1:4" ht="25.5" customHeight="1">
      <c r="A216" s="22"/>
      <c r="B216" s="24">
        <v>80140</v>
      </c>
      <c r="C216" s="96" t="s">
        <v>159</v>
      </c>
      <c r="D216" s="33">
        <f>D218</f>
        <v>2229018</v>
      </c>
    </row>
    <row r="217" spans="1:4" ht="12.75">
      <c r="A217" s="22"/>
      <c r="B217" s="22"/>
      <c r="C217" s="90" t="s">
        <v>2</v>
      </c>
      <c r="D217" s="28"/>
    </row>
    <row r="218" spans="1:4" ht="12.75">
      <c r="A218" s="22"/>
      <c r="B218" s="22"/>
      <c r="C218" s="90" t="s">
        <v>5</v>
      </c>
      <c r="D218" s="28">
        <f>SUM(D219:D220)</f>
        <v>2229018</v>
      </c>
    </row>
    <row r="219" spans="1:4" ht="12.75" customHeight="1">
      <c r="A219" s="22"/>
      <c r="B219" s="22"/>
      <c r="C219" s="91" t="s">
        <v>4</v>
      </c>
      <c r="D219" s="28">
        <f>D223+D226</f>
        <v>1649517</v>
      </c>
    </row>
    <row r="220" spans="1:4" ht="12.75">
      <c r="A220" s="22"/>
      <c r="B220" s="22"/>
      <c r="C220" s="93" t="s">
        <v>6</v>
      </c>
      <c r="D220" s="28">
        <f>D224+D227</f>
        <v>579501</v>
      </c>
    </row>
    <row r="221" spans="1:4" ht="14.25" customHeight="1">
      <c r="A221" s="22"/>
      <c r="B221" s="22"/>
      <c r="C221" s="108" t="s">
        <v>10</v>
      </c>
      <c r="D221" s="44"/>
    </row>
    <row r="222" spans="1:4" ht="12.75">
      <c r="A222" s="22"/>
      <c r="B222" s="22"/>
      <c r="C222" s="75" t="s">
        <v>103</v>
      </c>
      <c r="D222" s="28">
        <f>SUM(D223:D224)</f>
        <v>1661092</v>
      </c>
    </row>
    <row r="223" spans="1:4" ht="12.75" customHeight="1">
      <c r="A223" s="22"/>
      <c r="B223" s="22"/>
      <c r="C223" s="91" t="s">
        <v>4</v>
      </c>
      <c r="D223" s="28">
        <v>1239197</v>
      </c>
    </row>
    <row r="224" spans="1:4" ht="12.75" customHeight="1">
      <c r="A224" s="22"/>
      <c r="B224" s="22"/>
      <c r="C224" s="92" t="s">
        <v>6</v>
      </c>
      <c r="D224" s="32">
        <v>421895</v>
      </c>
    </row>
    <row r="225" spans="1:4" ht="12.75" customHeight="1">
      <c r="A225" s="22"/>
      <c r="B225" s="22"/>
      <c r="C225" s="75" t="s">
        <v>104</v>
      </c>
      <c r="D225" s="28">
        <f>SUM(D226:D227)</f>
        <v>567926</v>
      </c>
    </row>
    <row r="226" spans="1:4" ht="12.75" customHeight="1">
      <c r="A226" s="22"/>
      <c r="B226" s="22"/>
      <c r="C226" s="91" t="s">
        <v>4</v>
      </c>
      <c r="D226" s="28">
        <v>410320</v>
      </c>
    </row>
    <row r="227" spans="1:4" ht="12.75">
      <c r="A227" s="22"/>
      <c r="B227" s="22"/>
      <c r="C227" s="93" t="s">
        <v>6</v>
      </c>
      <c r="D227" s="28">
        <v>157606</v>
      </c>
    </row>
    <row r="228" spans="1:4" ht="12.75">
      <c r="A228" s="22"/>
      <c r="B228" s="24">
        <v>80145</v>
      </c>
      <c r="C228" s="96" t="s">
        <v>24</v>
      </c>
      <c r="D228" s="39">
        <v>5040</v>
      </c>
    </row>
    <row r="229" spans="1:4" ht="12.75">
      <c r="A229" s="22"/>
      <c r="B229" s="23"/>
      <c r="C229" s="65" t="s">
        <v>116</v>
      </c>
      <c r="D229" s="40"/>
    </row>
    <row r="230" spans="1:4" ht="12.75" customHeight="1">
      <c r="A230" s="22"/>
      <c r="B230" s="22">
        <v>80146</v>
      </c>
      <c r="C230" s="90" t="s">
        <v>135</v>
      </c>
      <c r="D230" s="36">
        <f>D233+D234</f>
        <v>143405</v>
      </c>
    </row>
    <row r="231" spans="1:4" ht="12.75">
      <c r="A231" s="22"/>
      <c r="B231" s="22"/>
      <c r="C231" s="90" t="s">
        <v>2</v>
      </c>
      <c r="D231" s="37"/>
    </row>
    <row r="232" spans="1:4" ht="12.75">
      <c r="A232" s="22"/>
      <c r="B232" s="22"/>
      <c r="C232" s="90" t="s">
        <v>3</v>
      </c>
      <c r="D232" s="36">
        <f>SUM(D233:D234)</f>
        <v>143405</v>
      </c>
    </row>
    <row r="233" spans="1:4" ht="12.75" customHeight="1">
      <c r="A233" s="22"/>
      <c r="B233" s="22"/>
      <c r="C233" s="109" t="s">
        <v>4</v>
      </c>
      <c r="D233" s="36">
        <v>69481</v>
      </c>
    </row>
    <row r="234" spans="1:4" ht="12.75" customHeight="1">
      <c r="A234" s="22"/>
      <c r="B234" s="22"/>
      <c r="C234" s="109" t="s">
        <v>6</v>
      </c>
      <c r="D234" s="36">
        <v>73924</v>
      </c>
    </row>
    <row r="235" spans="1:4" ht="14.25" customHeight="1">
      <c r="A235" s="22"/>
      <c r="B235" s="22"/>
      <c r="C235" s="108" t="s">
        <v>10</v>
      </c>
      <c r="D235" s="40"/>
    </row>
    <row r="236" spans="1:4" ht="12.75" customHeight="1">
      <c r="A236" s="22"/>
      <c r="B236" s="22"/>
      <c r="C236" s="109" t="s">
        <v>160</v>
      </c>
      <c r="D236" s="36">
        <v>36279</v>
      </c>
    </row>
    <row r="237" spans="1:4" ht="12.75" customHeight="1">
      <c r="A237" s="22"/>
      <c r="B237" s="22"/>
      <c r="C237" s="109" t="s">
        <v>161</v>
      </c>
      <c r="D237" s="36">
        <v>19908</v>
      </c>
    </row>
    <row r="238" spans="1:4" ht="12.75" customHeight="1">
      <c r="A238" s="22"/>
      <c r="B238" s="22"/>
      <c r="C238" s="109" t="s">
        <v>151</v>
      </c>
      <c r="D238" s="36">
        <v>18394</v>
      </c>
    </row>
    <row r="239" spans="1:4" ht="12.75" customHeight="1">
      <c r="A239" s="23"/>
      <c r="B239" s="70"/>
      <c r="C239" s="65" t="s">
        <v>206</v>
      </c>
      <c r="D239" s="40">
        <v>68824</v>
      </c>
    </row>
    <row r="240" spans="1:4" ht="12.75" customHeight="1">
      <c r="A240" s="22"/>
      <c r="B240" s="22">
        <v>80195</v>
      </c>
      <c r="C240" s="75" t="s">
        <v>25</v>
      </c>
      <c r="D240" s="36">
        <f>D242</f>
        <v>3000</v>
      </c>
    </row>
    <row r="241" spans="1:4" ht="12.75" customHeight="1">
      <c r="A241" s="22"/>
      <c r="B241" s="22"/>
      <c r="C241" s="90" t="s">
        <v>2</v>
      </c>
      <c r="D241" s="36"/>
    </row>
    <row r="242" spans="1:4" ht="12.75" customHeight="1">
      <c r="A242" s="22"/>
      <c r="B242" s="22"/>
      <c r="C242" s="90" t="s">
        <v>3</v>
      </c>
      <c r="D242" s="36">
        <f>SUM(D243:D243)</f>
        <v>3000</v>
      </c>
    </row>
    <row r="243" spans="1:4" ht="12.75" customHeight="1">
      <c r="A243" s="22"/>
      <c r="B243" s="22"/>
      <c r="C243" s="110" t="s">
        <v>6</v>
      </c>
      <c r="D243" s="40">
        <v>3000</v>
      </c>
    </row>
    <row r="244" spans="1:4" ht="12.75" customHeight="1">
      <c r="A244" s="22"/>
      <c r="B244" s="22"/>
      <c r="C244" s="75" t="s">
        <v>162</v>
      </c>
      <c r="D244" s="36">
        <v>3000</v>
      </c>
    </row>
    <row r="245" spans="1:4" s="17" customFormat="1" ht="19.5" customHeight="1">
      <c r="A245" s="14" t="s">
        <v>76</v>
      </c>
      <c r="B245" s="14"/>
      <c r="C245" s="111" t="s">
        <v>77</v>
      </c>
      <c r="D245" s="31">
        <f>D246+D248+D263</f>
        <v>2561299</v>
      </c>
    </row>
    <row r="246" spans="1:4" ht="12.75">
      <c r="A246" s="15"/>
      <c r="B246" s="1" t="s">
        <v>78</v>
      </c>
      <c r="C246" s="112" t="s">
        <v>79</v>
      </c>
      <c r="D246" s="79">
        <v>1345975</v>
      </c>
    </row>
    <row r="247" spans="1:4" ht="12.75">
      <c r="A247" s="15"/>
      <c r="B247" s="18"/>
      <c r="C247" s="113" t="s">
        <v>117</v>
      </c>
      <c r="D247" s="32"/>
    </row>
    <row r="248" spans="1:4" ht="24" customHeight="1">
      <c r="A248" s="15"/>
      <c r="B248" s="15" t="s">
        <v>80</v>
      </c>
      <c r="C248" s="114" t="s">
        <v>81</v>
      </c>
      <c r="D248" s="28">
        <f>D250</f>
        <v>1188324</v>
      </c>
    </row>
    <row r="249" spans="1:4" ht="12.75">
      <c r="A249" s="15"/>
      <c r="B249" s="15"/>
      <c r="C249" s="90" t="s">
        <v>2</v>
      </c>
      <c r="D249" s="28"/>
    </row>
    <row r="250" spans="1:4" ht="12.75">
      <c r="A250" s="15"/>
      <c r="B250" s="15"/>
      <c r="C250" s="90" t="s">
        <v>5</v>
      </c>
      <c r="D250" s="28">
        <f>SUM(D252:D259)</f>
        <v>1188324</v>
      </c>
    </row>
    <row r="251" spans="1:4" ht="25.5">
      <c r="A251" s="15"/>
      <c r="B251" s="15"/>
      <c r="C251" s="75" t="s">
        <v>10</v>
      </c>
      <c r="D251" s="28"/>
    </row>
    <row r="252" spans="1:4" ht="12.75">
      <c r="A252" s="15"/>
      <c r="B252" s="15"/>
      <c r="C252" s="115" t="s">
        <v>111</v>
      </c>
      <c r="D252" s="28">
        <v>1132076</v>
      </c>
    </row>
    <row r="253" spans="1:4" ht="12.75">
      <c r="A253" s="15"/>
      <c r="B253" s="15"/>
      <c r="C253" s="115" t="s">
        <v>109</v>
      </c>
      <c r="D253" s="28">
        <v>12880</v>
      </c>
    </row>
    <row r="254" spans="1:4" ht="12.75">
      <c r="A254" s="15"/>
      <c r="B254" s="15"/>
      <c r="C254" s="115" t="s">
        <v>110</v>
      </c>
      <c r="D254" s="28">
        <v>21312</v>
      </c>
    </row>
    <row r="255" spans="1:4" ht="12.75">
      <c r="A255" s="15"/>
      <c r="B255" s="15"/>
      <c r="C255" s="115" t="s">
        <v>112</v>
      </c>
      <c r="D255" s="28">
        <v>3000</v>
      </c>
    </row>
    <row r="256" spans="1:4" ht="12.75">
      <c r="A256" s="15"/>
      <c r="B256" s="15"/>
      <c r="C256" s="115" t="s">
        <v>113</v>
      </c>
      <c r="D256" s="28">
        <v>1705</v>
      </c>
    </row>
    <row r="257" spans="1:4" ht="12.75" customHeight="1">
      <c r="A257" s="15"/>
      <c r="B257" s="15"/>
      <c r="C257" s="115" t="s">
        <v>114</v>
      </c>
      <c r="D257" s="28">
        <v>2535</v>
      </c>
    </row>
    <row r="258" spans="1:4" ht="12.75" customHeight="1">
      <c r="A258" s="15"/>
      <c r="B258" s="15"/>
      <c r="C258" s="115" t="s">
        <v>201</v>
      </c>
      <c r="D258" s="28">
        <v>214</v>
      </c>
    </row>
    <row r="259" spans="1:4" ht="12.75">
      <c r="A259" s="15"/>
      <c r="B259" s="15"/>
      <c r="C259" s="115" t="s">
        <v>115</v>
      </c>
      <c r="D259" s="28">
        <v>14602</v>
      </c>
    </row>
    <row r="260" spans="1:4" ht="12.75">
      <c r="A260" s="15"/>
      <c r="B260" s="15"/>
      <c r="C260" s="116" t="s">
        <v>107</v>
      </c>
      <c r="D260" s="28">
        <v>3410</v>
      </c>
    </row>
    <row r="261" spans="1:4" ht="12.75">
      <c r="A261" s="15"/>
      <c r="B261" s="15"/>
      <c r="C261" s="116" t="s">
        <v>108</v>
      </c>
      <c r="D261" s="28">
        <v>8632</v>
      </c>
    </row>
    <row r="262" spans="1:4" ht="12.75">
      <c r="A262" s="15"/>
      <c r="B262" s="15"/>
      <c r="C262" s="116" t="s">
        <v>202</v>
      </c>
      <c r="D262" s="28">
        <v>2560</v>
      </c>
    </row>
    <row r="263" spans="1:4" ht="12.75">
      <c r="A263" s="15"/>
      <c r="B263" s="1" t="s">
        <v>82</v>
      </c>
      <c r="C263" s="96" t="s">
        <v>25</v>
      </c>
      <c r="D263" s="33">
        <f>D265</f>
        <v>27000</v>
      </c>
    </row>
    <row r="264" spans="1:4" ht="12.75">
      <c r="A264" s="15"/>
      <c r="B264" s="15"/>
      <c r="C264" s="90" t="s">
        <v>2</v>
      </c>
      <c r="D264" s="28"/>
    </row>
    <row r="265" spans="1:4" ht="12.75">
      <c r="A265" s="15"/>
      <c r="B265" s="15"/>
      <c r="C265" s="63" t="s">
        <v>5</v>
      </c>
      <c r="D265" s="28">
        <f>SUM(D266:D267)</f>
        <v>27000</v>
      </c>
    </row>
    <row r="266" spans="1:4" ht="12.75">
      <c r="A266" s="15"/>
      <c r="B266" s="15"/>
      <c r="C266" s="93" t="s">
        <v>7</v>
      </c>
      <c r="D266" s="29">
        <v>7000</v>
      </c>
    </row>
    <row r="267" spans="1:4" ht="12.75">
      <c r="A267" s="18"/>
      <c r="B267" s="18"/>
      <c r="C267" s="92" t="s">
        <v>6</v>
      </c>
      <c r="D267" s="32">
        <v>20000</v>
      </c>
    </row>
    <row r="268" spans="1:4" s="25" customFormat="1" ht="21.75" customHeight="1">
      <c r="A268" s="21">
        <v>852</v>
      </c>
      <c r="B268" s="21"/>
      <c r="C268" s="117" t="s">
        <v>198</v>
      </c>
      <c r="D268" s="31">
        <f>D269+D292+D321+D326+D329+D334</f>
        <v>21399303</v>
      </c>
    </row>
    <row r="269" spans="1:4" ht="12.75">
      <c r="A269" s="22"/>
      <c r="B269" s="22">
        <v>85201</v>
      </c>
      <c r="C269" s="90" t="s">
        <v>83</v>
      </c>
      <c r="D269" s="28">
        <f>D271</f>
        <v>2991320</v>
      </c>
    </row>
    <row r="270" spans="1:4" ht="12.75">
      <c r="A270" s="22"/>
      <c r="B270" s="22"/>
      <c r="C270" s="90" t="s">
        <v>2</v>
      </c>
      <c r="D270" s="28"/>
    </row>
    <row r="271" spans="1:4" ht="12.75">
      <c r="A271" s="22"/>
      <c r="B271" s="22"/>
      <c r="C271" s="63" t="s">
        <v>5</v>
      </c>
      <c r="D271" s="28">
        <f>SUM(D272:D274)</f>
        <v>2991320</v>
      </c>
    </row>
    <row r="272" spans="1:4" ht="12.75" customHeight="1">
      <c r="A272" s="22"/>
      <c r="B272" s="22"/>
      <c r="C272" s="91" t="s">
        <v>4</v>
      </c>
      <c r="D272" s="28">
        <f>D277+D280+D283+D290</f>
        <v>1979818</v>
      </c>
    </row>
    <row r="273" spans="1:4" ht="12.75">
      <c r="A273" s="22"/>
      <c r="B273" s="22"/>
      <c r="C273" s="93" t="s">
        <v>7</v>
      </c>
      <c r="D273" s="28">
        <f>D286+D287</f>
        <v>238960</v>
      </c>
    </row>
    <row r="274" spans="1:4" ht="12.75">
      <c r="A274" s="22"/>
      <c r="B274" s="22"/>
      <c r="C274" s="93" t="s">
        <v>6</v>
      </c>
      <c r="D274" s="28">
        <f>D278+D281+D284+D291+D288</f>
        <v>772542</v>
      </c>
    </row>
    <row r="275" spans="1:4" ht="15" customHeight="1">
      <c r="A275" s="22"/>
      <c r="B275" s="22"/>
      <c r="C275" s="105" t="s">
        <v>10</v>
      </c>
      <c r="D275" s="32"/>
    </row>
    <row r="276" spans="1:4" ht="12.75">
      <c r="A276" s="22"/>
      <c r="B276" s="22"/>
      <c r="C276" s="118" t="s">
        <v>163</v>
      </c>
      <c r="D276" s="28">
        <f>SUM(D277:D278)</f>
        <v>831800</v>
      </c>
    </row>
    <row r="277" spans="1:4" ht="12.75" customHeight="1">
      <c r="A277" s="22"/>
      <c r="B277" s="22"/>
      <c r="C277" s="91" t="s">
        <v>4</v>
      </c>
      <c r="D277" s="28">
        <v>677455</v>
      </c>
    </row>
    <row r="278" spans="1:4" ht="12.75" customHeight="1">
      <c r="A278" s="22"/>
      <c r="B278" s="22"/>
      <c r="C278" s="92" t="s">
        <v>6</v>
      </c>
      <c r="D278" s="32">
        <v>154345</v>
      </c>
    </row>
    <row r="279" spans="1:4" ht="12.75" customHeight="1">
      <c r="A279" s="22"/>
      <c r="B279" s="22"/>
      <c r="C279" s="118" t="s">
        <v>164</v>
      </c>
      <c r="D279" s="28">
        <f>SUM(D280:D281)</f>
        <v>1334851</v>
      </c>
    </row>
    <row r="280" spans="1:4" ht="12.75" customHeight="1">
      <c r="A280" s="22"/>
      <c r="B280" s="22"/>
      <c r="C280" s="91" t="s">
        <v>4</v>
      </c>
      <c r="D280" s="28">
        <v>1002019</v>
      </c>
    </row>
    <row r="281" spans="1:4" ht="12.75" customHeight="1">
      <c r="A281" s="22"/>
      <c r="B281" s="22"/>
      <c r="C281" s="92" t="s">
        <v>6</v>
      </c>
      <c r="D281" s="32">
        <v>332832</v>
      </c>
    </row>
    <row r="282" spans="1:4" ht="12.75" customHeight="1">
      <c r="A282" s="22"/>
      <c r="B282" s="22"/>
      <c r="C282" s="118" t="s">
        <v>165</v>
      </c>
      <c r="D282" s="28">
        <v>124320</v>
      </c>
    </row>
    <row r="283" spans="1:4" ht="12.75" customHeight="1">
      <c r="A283" s="22"/>
      <c r="B283" s="22"/>
      <c r="C283" s="91" t="s">
        <v>4</v>
      </c>
      <c r="D283" s="28">
        <v>39398</v>
      </c>
    </row>
    <row r="284" spans="1:4" ht="12.75">
      <c r="A284" s="23"/>
      <c r="B284" s="23"/>
      <c r="C284" s="92" t="s">
        <v>6</v>
      </c>
      <c r="D284" s="32">
        <v>84922</v>
      </c>
    </row>
    <row r="285" spans="1:4" ht="12.75">
      <c r="A285" s="22"/>
      <c r="B285" s="22"/>
      <c r="C285" s="102" t="s">
        <v>166</v>
      </c>
      <c r="D285" s="28">
        <f>SUM(D286:D288)</f>
        <v>338408</v>
      </c>
    </row>
    <row r="286" spans="1:4" ht="12.75" customHeight="1">
      <c r="A286" s="22"/>
      <c r="B286" s="22"/>
      <c r="C286" s="91" t="s">
        <v>167</v>
      </c>
      <c r="D286" s="28">
        <v>132400</v>
      </c>
    </row>
    <row r="287" spans="1:4" ht="12.75" customHeight="1">
      <c r="A287" s="22"/>
      <c r="B287" s="22"/>
      <c r="C287" s="91" t="s">
        <v>200</v>
      </c>
      <c r="D287" s="28">
        <v>106560</v>
      </c>
    </row>
    <row r="288" spans="1:4" ht="12.75">
      <c r="A288" s="61"/>
      <c r="B288" s="22"/>
      <c r="C288" s="60" t="s">
        <v>6</v>
      </c>
      <c r="D288" s="32">
        <v>99448</v>
      </c>
    </row>
    <row r="289" spans="1:4" ht="12.75">
      <c r="A289" s="22"/>
      <c r="B289" s="22"/>
      <c r="C289" s="93" t="s">
        <v>210</v>
      </c>
      <c r="D289" s="28">
        <f>SUM(D290:D291)</f>
        <v>361941</v>
      </c>
    </row>
    <row r="290" spans="1:4" ht="12.75">
      <c r="A290" s="22"/>
      <c r="B290" s="22"/>
      <c r="C290" s="119" t="s">
        <v>4</v>
      </c>
      <c r="D290" s="28">
        <v>260946</v>
      </c>
    </row>
    <row r="291" spans="1:4" ht="12.75">
      <c r="A291" s="22"/>
      <c r="B291" s="23"/>
      <c r="C291" s="92" t="s">
        <v>6</v>
      </c>
      <c r="D291" s="32">
        <v>100995</v>
      </c>
    </row>
    <row r="292" spans="1:4" ht="12.75">
      <c r="A292" s="22"/>
      <c r="B292" s="22">
        <v>85202</v>
      </c>
      <c r="C292" s="90" t="s">
        <v>84</v>
      </c>
      <c r="D292" s="28">
        <f>D294</f>
        <v>14473328</v>
      </c>
    </row>
    <row r="293" spans="1:4" ht="12.75">
      <c r="A293" s="22"/>
      <c r="B293" s="22"/>
      <c r="C293" s="90" t="s">
        <v>2</v>
      </c>
      <c r="D293" s="28"/>
    </row>
    <row r="294" spans="1:4" ht="12.75">
      <c r="A294" s="22"/>
      <c r="B294" s="22"/>
      <c r="C294" s="90" t="s">
        <v>5</v>
      </c>
      <c r="D294" s="28">
        <f>D295+D296+D297</f>
        <v>14473328</v>
      </c>
    </row>
    <row r="295" spans="1:4" ht="12.75" customHeight="1">
      <c r="A295" s="22"/>
      <c r="B295" s="22"/>
      <c r="C295" s="91" t="s">
        <v>4</v>
      </c>
      <c r="D295" s="28">
        <f>D300+D303+D306+D309+D312</f>
        <v>6480882</v>
      </c>
    </row>
    <row r="296" spans="1:4" ht="12.75">
      <c r="A296" s="22"/>
      <c r="B296" s="22"/>
      <c r="C296" s="93" t="s">
        <v>7</v>
      </c>
      <c r="D296" s="28">
        <f>D314</f>
        <v>5308284</v>
      </c>
    </row>
    <row r="297" spans="1:4" ht="12.75">
      <c r="A297" s="22"/>
      <c r="B297" s="22"/>
      <c r="C297" s="93" t="s">
        <v>6</v>
      </c>
      <c r="D297" s="28">
        <f>D301+D304+D307+D310+D313</f>
        <v>2684162</v>
      </c>
    </row>
    <row r="298" spans="1:4" ht="16.5" customHeight="1">
      <c r="A298" s="22"/>
      <c r="B298" s="22"/>
      <c r="C298" s="105" t="s">
        <v>10</v>
      </c>
      <c r="D298" s="32"/>
    </row>
    <row r="299" spans="1:4" ht="12.75">
      <c r="A299" s="22"/>
      <c r="B299" s="22"/>
      <c r="C299" s="120" t="s">
        <v>168</v>
      </c>
      <c r="D299" s="28">
        <v>1400920</v>
      </c>
    </row>
    <row r="300" spans="1:4" ht="12.75" customHeight="1">
      <c r="A300" s="22"/>
      <c r="B300" s="22"/>
      <c r="C300" s="91" t="s">
        <v>4</v>
      </c>
      <c r="D300" s="28">
        <v>791270</v>
      </c>
    </row>
    <row r="301" spans="1:4" ht="12.75" customHeight="1">
      <c r="A301" s="22"/>
      <c r="B301" s="22"/>
      <c r="C301" s="92" t="s">
        <v>6</v>
      </c>
      <c r="D301" s="32">
        <f>D299-D300</f>
        <v>609650</v>
      </c>
    </row>
    <row r="302" spans="1:4" ht="12.75" customHeight="1">
      <c r="A302" s="22"/>
      <c r="B302" s="22"/>
      <c r="C302" s="120" t="s">
        <v>169</v>
      </c>
      <c r="D302" s="28">
        <v>816240</v>
      </c>
    </row>
    <row r="303" spans="1:4" ht="12.75" customHeight="1">
      <c r="A303" s="22"/>
      <c r="B303" s="22"/>
      <c r="C303" s="91" t="s">
        <v>4</v>
      </c>
      <c r="D303" s="28">
        <v>656907</v>
      </c>
    </row>
    <row r="304" spans="1:4" ht="12.75" customHeight="1">
      <c r="A304" s="22"/>
      <c r="B304" s="22"/>
      <c r="C304" s="92" t="s">
        <v>6</v>
      </c>
      <c r="D304" s="32">
        <f>D302-D303</f>
        <v>159333</v>
      </c>
    </row>
    <row r="305" spans="1:4" ht="12.75" customHeight="1">
      <c r="A305" s="22"/>
      <c r="B305" s="22"/>
      <c r="C305" s="120" t="s">
        <v>170</v>
      </c>
      <c r="D305" s="28">
        <v>750240</v>
      </c>
    </row>
    <row r="306" spans="1:4" ht="12.75" customHeight="1">
      <c r="A306" s="22"/>
      <c r="B306" s="22"/>
      <c r="C306" s="91" t="s">
        <v>4</v>
      </c>
      <c r="D306" s="28">
        <v>601685</v>
      </c>
    </row>
    <row r="307" spans="1:4" ht="12.75" customHeight="1">
      <c r="A307" s="22"/>
      <c r="B307" s="22"/>
      <c r="C307" s="92" t="s">
        <v>6</v>
      </c>
      <c r="D307" s="32">
        <f>D305-D306</f>
        <v>148555</v>
      </c>
    </row>
    <row r="308" spans="1:4" ht="12.75" customHeight="1">
      <c r="A308" s="22"/>
      <c r="B308" s="61"/>
      <c r="C308" s="121" t="s">
        <v>171</v>
      </c>
      <c r="D308" s="33">
        <v>3366408</v>
      </c>
    </row>
    <row r="309" spans="1:4" ht="12.75" customHeight="1">
      <c r="A309" s="22"/>
      <c r="B309" s="61"/>
      <c r="C309" s="91" t="s">
        <v>4</v>
      </c>
      <c r="D309" s="28">
        <v>2357284</v>
      </c>
    </row>
    <row r="310" spans="1:4" ht="12.75" customHeight="1">
      <c r="A310" s="22"/>
      <c r="B310" s="61"/>
      <c r="C310" s="92" t="s">
        <v>6</v>
      </c>
      <c r="D310" s="32">
        <f>D308-D309</f>
        <v>1009124</v>
      </c>
    </row>
    <row r="311" spans="1:4" ht="12.75" customHeight="1">
      <c r="A311" s="22"/>
      <c r="B311" s="22"/>
      <c r="C311" s="102" t="s">
        <v>172</v>
      </c>
      <c r="D311" s="28">
        <v>2831236</v>
      </c>
    </row>
    <row r="312" spans="1:4" ht="12.75" customHeight="1">
      <c r="A312" s="22"/>
      <c r="B312" s="22"/>
      <c r="C312" s="91" t="s">
        <v>4</v>
      </c>
      <c r="D312" s="28">
        <v>2073736</v>
      </c>
    </row>
    <row r="313" spans="1:4" ht="12.75" customHeight="1">
      <c r="A313" s="22"/>
      <c r="B313" s="22"/>
      <c r="C313" s="93" t="s">
        <v>6</v>
      </c>
      <c r="D313" s="28">
        <f>D311-D312</f>
        <v>757500</v>
      </c>
    </row>
    <row r="314" spans="1:4" ht="12.75">
      <c r="A314" s="22"/>
      <c r="B314" s="22"/>
      <c r="C314" s="97" t="s">
        <v>173</v>
      </c>
      <c r="D314" s="33">
        <v>5308284</v>
      </c>
    </row>
    <row r="315" spans="1:4" ht="12.75">
      <c r="A315" s="22"/>
      <c r="B315" s="22"/>
      <c r="C315" s="122" t="s">
        <v>105</v>
      </c>
      <c r="D315" s="28">
        <v>436680</v>
      </c>
    </row>
    <row r="316" spans="1:4" ht="12.75">
      <c r="A316" s="22"/>
      <c r="B316" s="22"/>
      <c r="C316" s="122" t="s">
        <v>106</v>
      </c>
      <c r="D316" s="28">
        <v>1688496</v>
      </c>
    </row>
    <row r="317" spans="1:4" ht="12.75">
      <c r="A317" s="22"/>
      <c r="B317" s="22"/>
      <c r="C317" s="122" t="s">
        <v>174</v>
      </c>
      <c r="D317" s="28">
        <v>975252</v>
      </c>
    </row>
    <row r="318" spans="1:4" ht="13.5" customHeight="1">
      <c r="A318" s="22"/>
      <c r="B318" s="22"/>
      <c r="C318" s="122" t="s">
        <v>208</v>
      </c>
      <c r="D318" s="28">
        <v>232896</v>
      </c>
    </row>
    <row r="319" spans="1:4" ht="12.75">
      <c r="A319" s="22"/>
      <c r="B319" s="22"/>
      <c r="C319" s="122" t="s">
        <v>107</v>
      </c>
      <c r="D319" s="28">
        <v>607680</v>
      </c>
    </row>
    <row r="320" spans="1:4" ht="12.75">
      <c r="A320" s="22"/>
      <c r="B320" s="70"/>
      <c r="C320" s="123" t="s">
        <v>108</v>
      </c>
      <c r="D320" s="32">
        <v>1367280</v>
      </c>
    </row>
    <row r="321" spans="1:4" ht="12.75">
      <c r="A321" s="22"/>
      <c r="B321" s="22">
        <v>85204</v>
      </c>
      <c r="C321" s="75" t="s">
        <v>85</v>
      </c>
      <c r="D321" s="28">
        <f>D323</f>
        <v>3437136</v>
      </c>
    </row>
    <row r="322" spans="1:4" ht="12.75">
      <c r="A322" s="22"/>
      <c r="B322" s="22"/>
      <c r="C322" s="90" t="s">
        <v>2</v>
      </c>
      <c r="D322" s="28"/>
    </row>
    <row r="323" spans="1:4" ht="12.75">
      <c r="A323" s="22"/>
      <c r="B323" s="22"/>
      <c r="C323" s="90" t="s">
        <v>5</v>
      </c>
      <c r="D323" s="28">
        <f>SUM(D324:D325)</f>
        <v>3437136</v>
      </c>
    </row>
    <row r="324" spans="1:4" ht="12.75" customHeight="1">
      <c r="A324" s="22"/>
      <c r="B324" s="22"/>
      <c r="C324" s="91" t="s">
        <v>4</v>
      </c>
      <c r="D324" s="28">
        <v>15286</v>
      </c>
    </row>
    <row r="325" spans="1:4" ht="12.75">
      <c r="A325" s="22"/>
      <c r="B325" s="22"/>
      <c r="C325" s="93" t="s">
        <v>6</v>
      </c>
      <c r="D325" s="28">
        <v>3421850</v>
      </c>
    </row>
    <row r="326" spans="1:4" ht="12.75" customHeight="1">
      <c r="A326" s="22"/>
      <c r="B326" s="24">
        <v>85216</v>
      </c>
      <c r="C326" s="106" t="s">
        <v>86</v>
      </c>
      <c r="D326" s="33">
        <f>SUM(D328:D328)</f>
        <v>41000</v>
      </c>
    </row>
    <row r="327" spans="1:4" ht="15.75" customHeight="1">
      <c r="A327" s="22"/>
      <c r="B327" s="22"/>
      <c r="C327" s="88" t="s">
        <v>10</v>
      </c>
      <c r="D327" s="28"/>
    </row>
    <row r="328" spans="1:4" ht="12.75">
      <c r="A328" s="22"/>
      <c r="B328" s="23"/>
      <c r="C328" s="124" t="s">
        <v>102</v>
      </c>
      <c r="D328" s="32">
        <v>41000</v>
      </c>
    </row>
    <row r="329" spans="1:4" ht="12.75">
      <c r="A329" s="61"/>
      <c r="B329" s="24">
        <v>85218</v>
      </c>
      <c r="C329" s="67" t="s">
        <v>87</v>
      </c>
      <c r="D329" s="28">
        <f>D331</f>
        <v>402391</v>
      </c>
    </row>
    <row r="330" spans="1:4" ht="12.75">
      <c r="A330" s="61"/>
      <c r="B330" s="22"/>
      <c r="C330" s="54" t="s">
        <v>2</v>
      </c>
      <c r="D330" s="28"/>
    </row>
    <row r="331" spans="1:4" ht="12.75">
      <c r="A331" s="61"/>
      <c r="B331" s="22"/>
      <c r="C331" s="68" t="s">
        <v>5</v>
      </c>
      <c r="D331" s="28">
        <f>SUM(D332:D333)</f>
        <v>402391</v>
      </c>
    </row>
    <row r="332" spans="1:4" ht="12.75" customHeight="1">
      <c r="A332" s="61"/>
      <c r="B332" s="22"/>
      <c r="C332" s="59" t="s">
        <v>4</v>
      </c>
      <c r="D332" s="29">
        <v>325407</v>
      </c>
    </row>
    <row r="333" spans="1:4" ht="12.75">
      <c r="A333" s="69"/>
      <c r="B333" s="23"/>
      <c r="C333" s="60" t="s">
        <v>6</v>
      </c>
      <c r="D333" s="83">
        <v>76984</v>
      </c>
    </row>
    <row r="334" spans="1:4" ht="12.75">
      <c r="A334" s="22"/>
      <c r="B334" s="22">
        <v>85295</v>
      </c>
      <c r="C334" s="75" t="s">
        <v>25</v>
      </c>
      <c r="D334" s="28">
        <f>D337+D338</f>
        <v>54128</v>
      </c>
    </row>
    <row r="335" spans="1:4" ht="12.75">
      <c r="A335" s="22"/>
      <c r="B335" s="22"/>
      <c r="C335" s="90" t="s">
        <v>2</v>
      </c>
      <c r="D335" s="28"/>
    </row>
    <row r="336" spans="1:4" ht="12.75">
      <c r="A336" s="22"/>
      <c r="B336" s="22"/>
      <c r="C336" s="63" t="s">
        <v>5</v>
      </c>
      <c r="D336" s="28">
        <f>SUM(D337:D338)</f>
        <v>54128</v>
      </c>
    </row>
    <row r="337" spans="1:4" ht="12.75" customHeight="1">
      <c r="A337" s="22"/>
      <c r="B337" s="22"/>
      <c r="C337" s="91" t="s">
        <v>7</v>
      </c>
      <c r="D337" s="28">
        <v>43000</v>
      </c>
    </row>
    <row r="338" spans="1:4" ht="12.75">
      <c r="A338" s="22"/>
      <c r="B338" s="22"/>
      <c r="C338" s="93" t="s">
        <v>6</v>
      </c>
      <c r="D338" s="28">
        <f>D340+D343+D344</f>
        <v>11128</v>
      </c>
    </row>
    <row r="339" spans="1:4" ht="15.75" customHeight="1">
      <c r="A339" s="22"/>
      <c r="B339" s="22"/>
      <c r="C339" s="88" t="s">
        <v>10</v>
      </c>
      <c r="D339" s="28"/>
    </row>
    <row r="340" spans="1:4" ht="12.75">
      <c r="A340" s="22"/>
      <c r="B340" s="22"/>
      <c r="C340" s="88" t="s">
        <v>166</v>
      </c>
      <c r="D340" s="28">
        <v>5814</v>
      </c>
    </row>
    <row r="341" spans="1:4" ht="12.75">
      <c r="A341" s="22"/>
      <c r="B341" s="22"/>
      <c r="C341" s="88" t="s">
        <v>182</v>
      </c>
      <c r="D341" s="29">
        <v>33000</v>
      </c>
    </row>
    <row r="342" spans="1:4" ht="12.75">
      <c r="A342" s="22"/>
      <c r="B342" s="22"/>
      <c r="C342" s="88" t="s">
        <v>183</v>
      </c>
      <c r="D342" s="28">
        <v>10000</v>
      </c>
    </row>
    <row r="343" spans="1:4" ht="12.75">
      <c r="A343" s="22"/>
      <c r="B343" s="22"/>
      <c r="C343" s="75" t="s">
        <v>184</v>
      </c>
      <c r="D343" s="28">
        <v>3264</v>
      </c>
    </row>
    <row r="344" spans="1:4" ht="12.75">
      <c r="A344" s="23"/>
      <c r="B344" s="23"/>
      <c r="C344" s="108" t="s">
        <v>185</v>
      </c>
      <c r="D344" s="32">
        <v>2050</v>
      </c>
    </row>
    <row r="345" spans="1:4" ht="18" customHeight="1">
      <c r="A345" s="21">
        <v>853</v>
      </c>
      <c r="B345" s="21"/>
      <c r="C345" s="125" t="s">
        <v>199</v>
      </c>
      <c r="D345" s="31">
        <f>D346+D351+D356</f>
        <v>984682</v>
      </c>
    </row>
    <row r="346" spans="1:4" ht="26.25" customHeight="1">
      <c r="A346" s="9"/>
      <c r="B346" s="22">
        <v>85321</v>
      </c>
      <c r="C346" s="75" t="s">
        <v>190</v>
      </c>
      <c r="D346" s="28">
        <v>102000</v>
      </c>
    </row>
    <row r="347" spans="1:4" ht="11.25" customHeight="1">
      <c r="A347" s="9"/>
      <c r="B347" s="22"/>
      <c r="C347" s="90" t="s">
        <v>2</v>
      </c>
      <c r="D347" s="28"/>
    </row>
    <row r="348" spans="1:4" ht="14.25" customHeight="1">
      <c r="A348" s="9"/>
      <c r="B348" s="22"/>
      <c r="C348" s="63" t="s">
        <v>5</v>
      </c>
      <c r="D348" s="28">
        <v>102000</v>
      </c>
    </row>
    <row r="349" spans="1:4" ht="11.25" customHeight="1">
      <c r="A349" s="9"/>
      <c r="B349" s="22"/>
      <c r="C349" s="91" t="s">
        <v>4</v>
      </c>
      <c r="D349" s="28">
        <v>43462</v>
      </c>
    </row>
    <row r="350" spans="1:4" ht="11.25" customHeight="1">
      <c r="A350" s="9"/>
      <c r="B350" s="22"/>
      <c r="C350" s="93" t="s">
        <v>6</v>
      </c>
      <c r="D350" s="28">
        <f>D348-D349</f>
        <v>58538</v>
      </c>
    </row>
    <row r="351" spans="1:4" ht="12.75">
      <c r="A351" s="22"/>
      <c r="B351" s="24">
        <v>85333</v>
      </c>
      <c r="C351" s="106" t="s">
        <v>88</v>
      </c>
      <c r="D351" s="33">
        <f>D353</f>
        <v>874680</v>
      </c>
    </row>
    <row r="352" spans="1:4" ht="12.75">
      <c r="A352" s="22"/>
      <c r="B352" s="22"/>
      <c r="C352" s="90" t="s">
        <v>2</v>
      </c>
      <c r="D352" s="28"/>
    </row>
    <row r="353" spans="1:4" ht="12.75">
      <c r="A353" s="22"/>
      <c r="B353" s="26"/>
      <c r="C353" s="63" t="s">
        <v>5</v>
      </c>
      <c r="D353" s="28">
        <v>874680</v>
      </c>
    </row>
    <row r="354" spans="1:4" ht="16.5" customHeight="1">
      <c r="A354" s="22"/>
      <c r="B354" s="61"/>
      <c r="C354" s="91" t="s">
        <v>4</v>
      </c>
      <c r="D354" s="29">
        <v>697014</v>
      </c>
    </row>
    <row r="355" spans="1:4" ht="12.75">
      <c r="A355" s="22"/>
      <c r="B355" s="69"/>
      <c r="C355" s="92" t="s">
        <v>6</v>
      </c>
      <c r="D355" s="32">
        <f>D353-D354</f>
        <v>177666</v>
      </c>
    </row>
    <row r="356" spans="1:4" ht="12.75">
      <c r="A356" s="22"/>
      <c r="B356" s="26">
        <v>85346</v>
      </c>
      <c r="C356" s="93" t="s">
        <v>135</v>
      </c>
      <c r="D356" s="28">
        <v>8002</v>
      </c>
    </row>
    <row r="357" spans="1:4" ht="17.25" customHeight="1">
      <c r="A357" s="22"/>
      <c r="B357" s="26"/>
      <c r="C357" s="88" t="s">
        <v>10</v>
      </c>
      <c r="D357" s="28"/>
    </row>
    <row r="358" spans="1:4" ht="12.75">
      <c r="A358" s="22"/>
      <c r="B358" s="26"/>
      <c r="C358" s="93" t="s">
        <v>109</v>
      </c>
      <c r="D358" s="28">
        <v>3079</v>
      </c>
    </row>
    <row r="359" spans="1:4" ht="12.75">
      <c r="A359" s="22"/>
      <c r="B359" s="26"/>
      <c r="C359" s="93" t="s">
        <v>196</v>
      </c>
      <c r="D359" s="28">
        <v>4923</v>
      </c>
    </row>
    <row r="360" spans="1:4" ht="19.5" customHeight="1">
      <c r="A360" s="21">
        <v>854</v>
      </c>
      <c r="B360" s="21"/>
      <c r="C360" s="64" t="s">
        <v>26</v>
      </c>
      <c r="D360" s="31">
        <f>D361+D368+D380+D387+D407+D422+D426+D428</f>
        <v>5523022</v>
      </c>
    </row>
    <row r="361" spans="1:4" ht="12.75" customHeight="1">
      <c r="A361" s="22"/>
      <c r="B361" s="78">
        <v>85403</v>
      </c>
      <c r="C361" s="96" t="s">
        <v>140</v>
      </c>
      <c r="D361" s="33">
        <f>D363</f>
        <v>1732778</v>
      </c>
    </row>
    <row r="362" spans="1:4" ht="12.75">
      <c r="A362" s="22"/>
      <c r="B362" s="61"/>
      <c r="C362" s="90" t="s">
        <v>2</v>
      </c>
      <c r="D362" s="28"/>
    </row>
    <row r="363" spans="1:4" ht="12.75">
      <c r="A363" s="22"/>
      <c r="B363" s="61"/>
      <c r="C363" s="90" t="s">
        <v>5</v>
      </c>
      <c r="D363" s="28">
        <f>SUM(D364:D365)</f>
        <v>1732778</v>
      </c>
    </row>
    <row r="364" spans="1:4" ht="12.75" customHeight="1">
      <c r="A364" s="22"/>
      <c r="B364" s="61"/>
      <c r="C364" s="91" t="s">
        <v>4</v>
      </c>
      <c r="D364" s="28">
        <v>1503501</v>
      </c>
    </row>
    <row r="365" spans="1:4" ht="12.75">
      <c r="A365" s="22"/>
      <c r="B365" s="61"/>
      <c r="C365" s="93" t="s">
        <v>6</v>
      </c>
      <c r="D365" s="28">
        <v>229277</v>
      </c>
    </row>
    <row r="366" spans="1:4" ht="12" customHeight="1">
      <c r="A366" s="22"/>
      <c r="B366" s="61"/>
      <c r="C366" s="88" t="s">
        <v>12</v>
      </c>
      <c r="D366" s="28"/>
    </row>
    <row r="367" spans="1:4" ht="12.75" customHeight="1">
      <c r="A367" s="22"/>
      <c r="B367" s="61"/>
      <c r="C367" s="108" t="s">
        <v>180</v>
      </c>
      <c r="D367" s="32">
        <v>1732778</v>
      </c>
    </row>
    <row r="368" spans="1:4" ht="12.75">
      <c r="A368" s="22"/>
      <c r="B368" s="24">
        <v>85406</v>
      </c>
      <c r="C368" s="96" t="s">
        <v>27</v>
      </c>
      <c r="D368" s="33">
        <f>D370</f>
        <v>862111</v>
      </c>
    </row>
    <row r="369" spans="1:4" ht="12.75">
      <c r="A369" s="22"/>
      <c r="B369" s="22"/>
      <c r="C369" s="90" t="s">
        <v>2</v>
      </c>
      <c r="D369" s="28"/>
    </row>
    <row r="370" spans="1:4" ht="12.75">
      <c r="A370" s="22"/>
      <c r="B370" s="22"/>
      <c r="C370" s="90" t="s">
        <v>5</v>
      </c>
      <c r="D370" s="28">
        <f>D371+D372</f>
        <v>862111</v>
      </c>
    </row>
    <row r="371" spans="1:4" ht="12.75" customHeight="1">
      <c r="A371" s="22"/>
      <c r="B371" s="22"/>
      <c r="C371" s="91" t="s">
        <v>4</v>
      </c>
      <c r="D371" s="28">
        <f>D375+D378</f>
        <v>755857</v>
      </c>
    </row>
    <row r="372" spans="1:4" ht="12.75">
      <c r="A372" s="22"/>
      <c r="B372" s="22"/>
      <c r="C372" s="93" t="s">
        <v>6</v>
      </c>
      <c r="D372" s="28">
        <f>D376+D379</f>
        <v>106254</v>
      </c>
    </row>
    <row r="373" spans="1:4" ht="15.75" customHeight="1">
      <c r="A373" s="22"/>
      <c r="B373" s="22"/>
      <c r="C373" s="105" t="s">
        <v>10</v>
      </c>
      <c r="D373" s="32"/>
    </row>
    <row r="374" spans="1:4" ht="12.75">
      <c r="A374" s="22"/>
      <c r="B374" s="22"/>
      <c r="C374" s="75" t="s">
        <v>17</v>
      </c>
      <c r="D374" s="28">
        <f>SUM(D375:D376)</f>
        <v>583910</v>
      </c>
    </row>
    <row r="375" spans="1:4" ht="12.75" customHeight="1">
      <c r="A375" s="22"/>
      <c r="B375" s="22"/>
      <c r="C375" s="91" t="s">
        <v>4</v>
      </c>
      <c r="D375" s="28">
        <v>507895</v>
      </c>
    </row>
    <row r="376" spans="1:4" ht="12.75" customHeight="1">
      <c r="A376" s="23"/>
      <c r="B376" s="23"/>
      <c r="C376" s="92" t="s">
        <v>6</v>
      </c>
      <c r="D376" s="32">
        <v>76015</v>
      </c>
    </row>
    <row r="377" spans="1:4" ht="12.75" customHeight="1">
      <c r="A377" s="22"/>
      <c r="B377" s="22"/>
      <c r="C377" s="75" t="s">
        <v>18</v>
      </c>
      <c r="D377" s="28">
        <f>SUM(D378:D379)</f>
        <v>278201</v>
      </c>
    </row>
    <row r="378" spans="1:4" ht="12.75" customHeight="1">
      <c r="A378" s="22"/>
      <c r="B378" s="22"/>
      <c r="C378" s="91" t="s">
        <v>4</v>
      </c>
      <c r="D378" s="28">
        <v>247962</v>
      </c>
    </row>
    <row r="379" spans="1:4" ht="12.75">
      <c r="A379" s="22"/>
      <c r="B379" s="23"/>
      <c r="C379" s="93" t="s">
        <v>6</v>
      </c>
      <c r="D379" s="32">
        <v>30239</v>
      </c>
    </row>
    <row r="380" spans="1:4" ht="12.75">
      <c r="A380" s="22"/>
      <c r="B380" s="24">
        <v>85407</v>
      </c>
      <c r="C380" s="96" t="s">
        <v>28</v>
      </c>
      <c r="D380" s="33">
        <f>D382</f>
        <v>182121</v>
      </c>
    </row>
    <row r="381" spans="1:4" ht="12.75">
      <c r="A381" s="22"/>
      <c r="B381" s="22"/>
      <c r="C381" s="90" t="s">
        <v>2</v>
      </c>
      <c r="D381" s="28"/>
    </row>
    <row r="382" spans="1:4" ht="12.75">
      <c r="A382" s="22"/>
      <c r="B382" s="22"/>
      <c r="C382" s="90" t="s">
        <v>5</v>
      </c>
      <c r="D382" s="28">
        <f>D383+D384</f>
        <v>182121</v>
      </c>
    </row>
    <row r="383" spans="1:4" ht="12.75" customHeight="1">
      <c r="A383" s="22"/>
      <c r="B383" s="22"/>
      <c r="C383" s="91" t="s">
        <v>4</v>
      </c>
      <c r="D383" s="28">
        <v>157276</v>
      </c>
    </row>
    <row r="384" spans="1:4" ht="12.75">
      <c r="A384" s="22"/>
      <c r="B384" s="22"/>
      <c r="C384" s="93" t="s">
        <v>6</v>
      </c>
      <c r="D384" s="28">
        <v>24845</v>
      </c>
    </row>
    <row r="385" spans="1:4" ht="12.75" customHeight="1">
      <c r="A385" s="22"/>
      <c r="B385" s="22"/>
      <c r="C385" s="126" t="s">
        <v>12</v>
      </c>
      <c r="D385" s="28"/>
    </row>
    <row r="386" spans="1:4" ht="12.75">
      <c r="A386" s="22"/>
      <c r="B386" s="23"/>
      <c r="C386" s="65" t="s">
        <v>13</v>
      </c>
      <c r="D386" s="32"/>
    </row>
    <row r="387" spans="1:4" ht="12.75">
      <c r="A387" s="22"/>
      <c r="B387" s="24">
        <v>85410</v>
      </c>
      <c r="C387" s="96" t="s">
        <v>29</v>
      </c>
      <c r="D387" s="33">
        <f>D389</f>
        <v>1075890</v>
      </c>
    </row>
    <row r="388" spans="1:4" ht="12.75">
      <c r="A388" s="22"/>
      <c r="B388" s="22"/>
      <c r="C388" s="90" t="s">
        <v>2</v>
      </c>
      <c r="D388" s="28"/>
    </row>
    <row r="389" spans="1:4" ht="12.75">
      <c r="A389" s="22"/>
      <c r="B389" s="22"/>
      <c r="C389" s="90" t="s">
        <v>5</v>
      </c>
      <c r="D389" s="28">
        <f>D390+D391+D392</f>
        <v>1075890</v>
      </c>
    </row>
    <row r="390" spans="1:4" ht="12.75" customHeight="1">
      <c r="A390" s="22"/>
      <c r="B390" s="22"/>
      <c r="C390" s="91" t="s">
        <v>4</v>
      </c>
      <c r="D390" s="28">
        <f>D395+D398+D401</f>
        <v>514962</v>
      </c>
    </row>
    <row r="391" spans="1:4" ht="12.75">
      <c r="A391" s="22"/>
      <c r="B391" s="22"/>
      <c r="C391" s="93" t="s">
        <v>7</v>
      </c>
      <c r="D391" s="28">
        <f>D403</f>
        <v>194018</v>
      </c>
    </row>
    <row r="392" spans="1:4" ht="12.75">
      <c r="A392" s="22"/>
      <c r="B392" s="22"/>
      <c r="C392" s="93" t="s">
        <v>6</v>
      </c>
      <c r="D392" s="28">
        <f>D396+D399+D402</f>
        <v>366910</v>
      </c>
    </row>
    <row r="393" spans="1:4" ht="16.5" customHeight="1">
      <c r="A393" s="22"/>
      <c r="B393" s="22"/>
      <c r="C393" s="105" t="s">
        <v>10</v>
      </c>
      <c r="D393" s="32"/>
    </row>
    <row r="394" spans="1:4" ht="12.75">
      <c r="A394" s="22"/>
      <c r="B394" s="22"/>
      <c r="C394" s="75" t="s">
        <v>146</v>
      </c>
      <c r="D394" s="28">
        <f>SUM(D395:D396)</f>
        <v>266684</v>
      </c>
    </row>
    <row r="395" spans="1:4" ht="12.75" customHeight="1">
      <c r="A395" s="22"/>
      <c r="B395" s="22"/>
      <c r="C395" s="91" t="s">
        <v>4</v>
      </c>
      <c r="D395" s="28">
        <v>121152</v>
      </c>
    </row>
    <row r="396" spans="1:4" ht="12.75" customHeight="1">
      <c r="A396" s="22"/>
      <c r="B396" s="22"/>
      <c r="C396" s="92" t="s">
        <v>6</v>
      </c>
      <c r="D396" s="32">
        <v>145532</v>
      </c>
    </row>
    <row r="397" spans="1:4" ht="12.75" customHeight="1">
      <c r="A397" s="22"/>
      <c r="B397" s="22"/>
      <c r="C397" s="75" t="s">
        <v>175</v>
      </c>
      <c r="D397" s="28">
        <f>SUM(D398:D399)</f>
        <v>188569</v>
      </c>
    </row>
    <row r="398" spans="1:4" ht="12.75" customHeight="1">
      <c r="A398" s="22"/>
      <c r="B398" s="22"/>
      <c r="C398" s="91" t="s">
        <v>4</v>
      </c>
      <c r="D398" s="28">
        <v>123182</v>
      </c>
    </row>
    <row r="399" spans="1:4" ht="12.75" customHeight="1">
      <c r="A399" s="22"/>
      <c r="B399" s="22"/>
      <c r="C399" s="92" t="s">
        <v>6</v>
      </c>
      <c r="D399" s="32">
        <v>65387</v>
      </c>
    </row>
    <row r="400" spans="1:4" ht="12.75" customHeight="1">
      <c r="A400" s="22"/>
      <c r="B400" s="22"/>
      <c r="C400" s="75" t="s">
        <v>147</v>
      </c>
      <c r="D400" s="28">
        <f>SUM(D401:D402)</f>
        <v>426619</v>
      </c>
    </row>
    <row r="401" spans="1:4" ht="12.75" customHeight="1">
      <c r="A401" s="22"/>
      <c r="B401" s="22"/>
      <c r="C401" s="91" t="s">
        <v>4</v>
      </c>
      <c r="D401" s="28">
        <v>270628</v>
      </c>
    </row>
    <row r="402" spans="1:4" ht="12.75" customHeight="1">
      <c r="A402" s="22"/>
      <c r="B402" s="22"/>
      <c r="C402" s="92" t="s">
        <v>6</v>
      </c>
      <c r="D402" s="32">
        <v>155991</v>
      </c>
    </row>
    <row r="403" spans="1:4" ht="12.75" customHeight="1">
      <c r="A403" s="22"/>
      <c r="B403" s="22"/>
      <c r="C403" s="75" t="s">
        <v>176</v>
      </c>
      <c r="D403" s="28">
        <f>SUM(D405:D406)</f>
        <v>194018</v>
      </c>
    </row>
    <row r="404" spans="1:4" ht="12.75">
      <c r="A404" s="22"/>
      <c r="B404" s="22"/>
      <c r="C404" s="75" t="s">
        <v>14</v>
      </c>
      <c r="D404" s="28"/>
    </row>
    <row r="405" spans="1:4" ht="12.75">
      <c r="A405" s="22"/>
      <c r="B405" s="22"/>
      <c r="C405" s="76" t="s">
        <v>15</v>
      </c>
      <c r="D405" s="28">
        <v>77700</v>
      </c>
    </row>
    <row r="406" spans="1:4" ht="12.75">
      <c r="A406" s="22"/>
      <c r="B406" s="23"/>
      <c r="C406" s="77" t="s">
        <v>16</v>
      </c>
      <c r="D406" s="32">
        <v>116318</v>
      </c>
    </row>
    <row r="407" spans="1:4" ht="12.75">
      <c r="A407" s="22"/>
      <c r="B407" s="24">
        <v>85417</v>
      </c>
      <c r="C407" s="96" t="s">
        <v>141</v>
      </c>
      <c r="D407" s="33">
        <f>D409</f>
        <v>614497</v>
      </c>
    </row>
    <row r="408" spans="1:4" ht="12.75">
      <c r="A408" s="22"/>
      <c r="B408" s="22"/>
      <c r="C408" s="90" t="s">
        <v>2</v>
      </c>
      <c r="D408" s="28"/>
    </row>
    <row r="409" spans="1:4" ht="12.75">
      <c r="A409" s="22"/>
      <c r="B409" s="22"/>
      <c r="C409" s="90" t="s">
        <v>5</v>
      </c>
      <c r="D409" s="28">
        <f>D410+D411</f>
        <v>614497</v>
      </c>
    </row>
    <row r="410" spans="1:4" ht="12.75" customHeight="1">
      <c r="A410" s="22"/>
      <c r="B410" s="22"/>
      <c r="C410" s="91" t="s">
        <v>4</v>
      </c>
      <c r="D410" s="28">
        <f>D414+D417+D420</f>
        <v>400260</v>
      </c>
    </row>
    <row r="411" spans="1:4" ht="12.75">
      <c r="A411" s="22"/>
      <c r="B411" s="22"/>
      <c r="C411" s="93" t="s">
        <v>6</v>
      </c>
      <c r="D411" s="28">
        <f>D415+D418+D421</f>
        <v>214237</v>
      </c>
    </row>
    <row r="412" spans="1:4" ht="16.5" customHeight="1">
      <c r="A412" s="22"/>
      <c r="B412" s="22"/>
      <c r="C412" s="105" t="s">
        <v>10</v>
      </c>
      <c r="D412" s="32"/>
    </row>
    <row r="413" spans="1:4" ht="12.75" customHeight="1">
      <c r="A413" s="22"/>
      <c r="B413" s="22"/>
      <c r="C413" s="75" t="s">
        <v>177</v>
      </c>
      <c r="D413" s="28">
        <f>SUM(D414:D415)</f>
        <v>252544</v>
      </c>
    </row>
    <row r="414" spans="1:4" ht="12.75" customHeight="1">
      <c r="A414" s="22"/>
      <c r="B414" s="22"/>
      <c r="C414" s="91" t="s">
        <v>4</v>
      </c>
      <c r="D414" s="28">
        <v>162548</v>
      </c>
    </row>
    <row r="415" spans="1:4" ht="12.75" customHeight="1">
      <c r="A415" s="61"/>
      <c r="B415" s="22"/>
      <c r="C415" s="60" t="s">
        <v>6</v>
      </c>
      <c r="D415" s="32">
        <v>89996</v>
      </c>
    </row>
    <row r="416" spans="1:4" ht="12.75" customHeight="1">
      <c r="A416" s="22"/>
      <c r="B416" s="22"/>
      <c r="C416" s="75" t="s">
        <v>178</v>
      </c>
      <c r="D416" s="28">
        <f>SUM(D417:D418)</f>
        <v>153460</v>
      </c>
    </row>
    <row r="417" spans="1:4" ht="12.75" customHeight="1">
      <c r="A417" s="22"/>
      <c r="B417" s="22"/>
      <c r="C417" s="91" t="s">
        <v>4</v>
      </c>
      <c r="D417" s="28">
        <v>104570</v>
      </c>
    </row>
    <row r="418" spans="1:4" ht="12.75" customHeight="1">
      <c r="A418" s="22"/>
      <c r="B418" s="22"/>
      <c r="C418" s="92" t="s">
        <v>6</v>
      </c>
      <c r="D418" s="32">
        <v>48890</v>
      </c>
    </row>
    <row r="419" spans="1:4" ht="12.75" customHeight="1">
      <c r="A419" s="22"/>
      <c r="B419" s="22"/>
      <c r="C419" s="75" t="s">
        <v>179</v>
      </c>
      <c r="D419" s="28">
        <f>SUM(D420:D421)</f>
        <v>208493</v>
      </c>
    </row>
    <row r="420" spans="1:4" ht="12.75" customHeight="1">
      <c r="A420" s="22"/>
      <c r="B420" s="22"/>
      <c r="C420" s="91" t="s">
        <v>4</v>
      </c>
      <c r="D420" s="28">
        <v>133142</v>
      </c>
    </row>
    <row r="421" spans="1:4" ht="12.75" customHeight="1">
      <c r="A421" s="23"/>
      <c r="B421" s="23"/>
      <c r="C421" s="92" t="s">
        <v>6</v>
      </c>
      <c r="D421" s="32">
        <v>75351</v>
      </c>
    </row>
    <row r="422" spans="1:4" ht="12.75" customHeight="1">
      <c r="A422" s="61"/>
      <c r="B422" s="22">
        <v>85419</v>
      </c>
      <c r="C422" s="57" t="s">
        <v>203</v>
      </c>
      <c r="D422" s="28">
        <f>D423</f>
        <v>1012992</v>
      </c>
    </row>
    <row r="423" spans="1:4" ht="12.75" customHeight="1">
      <c r="A423" s="61"/>
      <c r="B423" s="22"/>
      <c r="C423" s="57" t="s">
        <v>14</v>
      </c>
      <c r="D423" s="28">
        <f>SUM(D424:D425)</f>
        <v>1012992</v>
      </c>
    </row>
    <row r="424" spans="1:4" ht="12.75" customHeight="1">
      <c r="A424" s="61"/>
      <c r="B424" s="22"/>
      <c r="C424" s="57" t="s">
        <v>205</v>
      </c>
      <c r="D424" s="28">
        <v>791400</v>
      </c>
    </row>
    <row r="425" spans="1:4" ht="12.75" customHeight="1">
      <c r="A425" s="61"/>
      <c r="B425" s="23"/>
      <c r="C425" s="60" t="s">
        <v>204</v>
      </c>
      <c r="D425" s="32">
        <v>221592</v>
      </c>
    </row>
    <row r="426" spans="1:4" ht="12.75" customHeight="1">
      <c r="A426" s="22"/>
      <c r="B426" s="22">
        <v>85446</v>
      </c>
      <c r="C426" s="118" t="s">
        <v>135</v>
      </c>
      <c r="D426" s="28">
        <v>19633</v>
      </c>
    </row>
    <row r="427" spans="1:4" ht="27" customHeight="1">
      <c r="A427" s="22"/>
      <c r="B427" s="22"/>
      <c r="C427" s="75" t="s">
        <v>213</v>
      </c>
      <c r="D427" s="28"/>
    </row>
    <row r="428" spans="1:4" ht="12.75">
      <c r="A428" s="22"/>
      <c r="B428" s="24">
        <v>85495</v>
      </c>
      <c r="C428" s="100" t="s">
        <v>25</v>
      </c>
      <c r="D428" s="33">
        <f>SUM(D431:D432)</f>
        <v>23000</v>
      </c>
    </row>
    <row r="429" spans="1:4" ht="12.75">
      <c r="A429" s="22"/>
      <c r="B429" s="22"/>
      <c r="C429" s="63" t="s">
        <v>2</v>
      </c>
      <c r="D429" s="28"/>
    </row>
    <row r="430" spans="1:4" ht="12.75">
      <c r="A430" s="22"/>
      <c r="B430" s="22"/>
      <c r="C430" s="90" t="s">
        <v>5</v>
      </c>
      <c r="D430" s="28"/>
    </row>
    <row r="431" spans="1:4" ht="12.75">
      <c r="A431" s="22"/>
      <c r="B431" s="22"/>
      <c r="C431" s="91" t="s">
        <v>7</v>
      </c>
      <c r="D431" s="28">
        <v>20000</v>
      </c>
    </row>
    <row r="432" spans="1:4" ht="12.75">
      <c r="A432" s="22"/>
      <c r="B432" s="22"/>
      <c r="C432" s="93" t="s">
        <v>6</v>
      </c>
      <c r="D432" s="28">
        <v>3000</v>
      </c>
    </row>
    <row r="433" spans="1:4" ht="18" customHeight="1">
      <c r="A433" s="22"/>
      <c r="B433" s="22"/>
      <c r="C433" s="105" t="s">
        <v>10</v>
      </c>
      <c r="D433" s="32"/>
    </row>
    <row r="434" spans="1:4" ht="12.75" customHeight="1">
      <c r="A434" s="22"/>
      <c r="B434" s="22"/>
      <c r="C434" s="51" t="s">
        <v>189</v>
      </c>
      <c r="D434" s="34">
        <v>23000</v>
      </c>
    </row>
    <row r="435" spans="1:4" ht="12.75" customHeight="1">
      <c r="A435" s="22"/>
      <c r="B435" s="22"/>
      <c r="C435" s="105" t="s">
        <v>197</v>
      </c>
      <c r="D435" s="32">
        <v>20000</v>
      </c>
    </row>
    <row r="436" spans="1:4" ht="25.5">
      <c r="A436" s="14" t="s">
        <v>186</v>
      </c>
      <c r="B436" s="14"/>
      <c r="C436" s="64" t="s">
        <v>187</v>
      </c>
      <c r="D436" s="31">
        <f>D437</f>
        <v>5000</v>
      </c>
    </row>
    <row r="437" spans="1:4" ht="12.75">
      <c r="A437" s="22"/>
      <c r="B437" s="22">
        <v>90095</v>
      </c>
      <c r="C437" s="118" t="s">
        <v>25</v>
      </c>
      <c r="D437" s="28">
        <v>5000</v>
      </c>
    </row>
    <row r="438" spans="1:4" ht="12.75">
      <c r="A438" s="22"/>
      <c r="B438" s="22"/>
      <c r="C438" s="118" t="s">
        <v>188</v>
      </c>
      <c r="D438" s="28"/>
    </row>
    <row r="439" spans="1:4" s="17" customFormat="1" ht="18" customHeight="1">
      <c r="A439" s="14" t="s">
        <v>89</v>
      </c>
      <c r="B439" s="14"/>
      <c r="C439" s="64" t="s">
        <v>90</v>
      </c>
      <c r="D439" s="31">
        <f>D440+D442+D446</f>
        <v>901800</v>
      </c>
    </row>
    <row r="440" spans="1:4" ht="12.75">
      <c r="A440" s="15"/>
      <c r="B440" s="1" t="s">
        <v>91</v>
      </c>
      <c r="C440" s="100" t="s">
        <v>92</v>
      </c>
      <c r="D440" s="33">
        <v>104300</v>
      </c>
    </row>
    <row r="441" spans="1:4" ht="12.75" customHeight="1">
      <c r="A441" s="15"/>
      <c r="B441" s="15"/>
      <c r="C441" s="90" t="s">
        <v>119</v>
      </c>
      <c r="D441" s="28"/>
    </row>
    <row r="442" spans="1:4" ht="12.75">
      <c r="A442" s="53"/>
      <c r="B442" s="1" t="s">
        <v>93</v>
      </c>
      <c r="C442" s="71" t="s">
        <v>94</v>
      </c>
      <c r="D442" s="33">
        <f>SUM(D444:D445)</f>
        <v>723000</v>
      </c>
    </row>
    <row r="443" spans="1:4" ht="12.75">
      <c r="A443" s="53"/>
      <c r="B443" s="15"/>
      <c r="C443" s="54" t="s">
        <v>2</v>
      </c>
      <c r="D443" s="28"/>
    </row>
    <row r="444" spans="1:4" ht="12.75">
      <c r="A444" s="53"/>
      <c r="B444" s="15"/>
      <c r="C444" s="54" t="s">
        <v>118</v>
      </c>
      <c r="D444" s="29">
        <v>611000</v>
      </c>
    </row>
    <row r="445" spans="1:4" ht="12.75">
      <c r="A445" s="53"/>
      <c r="B445" s="18"/>
      <c r="C445" s="56" t="s">
        <v>8</v>
      </c>
      <c r="D445" s="83">
        <v>112000</v>
      </c>
    </row>
    <row r="446" spans="1:4" ht="12.75">
      <c r="A446" s="15"/>
      <c r="B446" s="15" t="s">
        <v>95</v>
      </c>
      <c r="C446" s="90" t="s">
        <v>25</v>
      </c>
      <c r="D446" s="28">
        <f>D449+D450</f>
        <v>74500</v>
      </c>
    </row>
    <row r="447" spans="1:4" ht="12.75">
      <c r="A447" s="15"/>
      <c r="B447" s="15"/>
      <c r="C447" s="90" t="s">
        <v>2</v>
      </c>
      <c r="D447" s="28"/>
    </row>
    <row r="448" spans="1:4" ht="12.75">
      <c r="A448" s="15"/>
      <c r="B448" s="15"/>
      <c r="C448" s="90" t="s">
        <v>5</v>
      </c>
      <c r="D448" s="28"/>
    </row>
    <row r="449" spans="1:4" ht="13.5" customHeight="1">
      <c r="A449" s="15"/>
      <c r="B449" s="15"/>
      <c r="C449" s="119" t="s">
        <v>207</v>
      </c>
      <c r="D449" s="28">
        <v>46500</v>
      </c>
    </row>
    <row r="450" spans="1:4" ht="12.75">
      <c r="A450" s="15"/>
      <c r="B450" s="15"/>
      <c r="C450" s="91" t="s">
        <v>6</v>
      </c>
      <c r="D450" s="28">
        <v>28000</v>
      </c>
    </row>
    <row r="451" spans="1:4" s="17" customFormat="1" ht="19.5" customHeight="1">
      <c r="A451" s="14" t="s">
        <v>96</v>
      </c>
      <c r="B451" s="14"/>
      <c r="C451" s="111" t="s">
        <v>97</v>
      </c>
      <c r="D451" s="31">
        <f>D452</f>
        <v>106000</v>
      </c>
    </row>
    <row r="452" spans="1:4" ht="12.75" customHeight="1">
      <c r="A452" s="15"/>
      <c r="B452" s="15" t="s">
        <v>98</v>
      </c>
      <c r="C452" s="90" t="s">
        <v>99</v>
      </c>
      <c r="D452" s="28">
        <f>D454</f>
        <v>106000</v>
      </c>
    </row>
    <row r="453" spans="1:4" ht="12.75">
      <c r="A453" s="15"/>
      <c r="B453" s="15"/>
      <c r="C453" s="90" t="s">
        <v>2</v>
      </c>
      <c r="D453" s="28"/>
    </row>
    <row r="454" spans="1:4" ht="12.75">
      <c r="A454" s="15"/>
      <c r="B454" s="15"/>
      <c r="C454" s="90" t="s">
        <v>5</v>
      </c>
      <c r="D454" s="28">
        <f>D455+D456</f>
        <v>106000</v>
      </c>
    </row>
    <row r="455" spans="1:4" ht="12.75">
      <c r="A455" s="15"/>
      <c r="B455" s="15"/>
      <c r="C455" s="93" t="s">
        <v>7</v>
      </c>
      <c r="D455" s="28">
        <v>90000</v>
      </c>
    </row>
    <row r="456" spans="1:4" ht="12.75">
      <c r="A456" s="15"/>
      <c r="B456" s="15"/>
      <c r="C456" s="93" t="s">
        <v>6</v>
      </c>
      <c r="D456" s="28">
        <v>16000</v>
      </c>
    </row>
    <row r="457" spans="1:4" s="25" customFormat="1" ht="30" customHeight="1">
      <c r="A457" s="140" t="s">
        <v>100</v>
      </c>
      <c r="B457" s="140"/>
      <c r="C457" s="141"/>
      <c r="D457" s="38">
        <f>D10+D13+D18+D34+D42+D45+D60+D79+D93+D98+D104+D245+D268+D360+D436+D439+D451+D345</f>
        <v>85839835</v>
      </c>
    </row>
    <row r="458" ht="12.75">
      <c r="D458" s="27"/>
    </row>
    <row r="459" spans="1:4" ht="12.75">
      <c r="A459" s="132"/>
      <c r="B459" s="132"/>
      <c r="C459" s="132"/>
      <c r="D459" s="132"/>
    </row>
    <row r="460" spans="1:4" ht="12.75">
      <c r="A460" s="132"/>
      <c r="B460" s="132"/>
      <c r="C460" s="132"/>
      <c r="D460" s="132"/>
    </row>
    <row r="461" spans="1:4" ht="12.75">
      <c r="A461" s="132"/>
      <c r="B461" s="132"/>
      <c r="C461" s="132"/>
      <c r="D461" s="132"/>
    </row>
    <row r="462" spans="1:4" ht="12.75">
      <c r="A462" s="132"/>
      <c r="B462" s="132"/>
      <c r="C462" s="132"/>
      <c r="D462" s="132"/>
    </row>
    <row r="463" spans="3:4" ht="12.75">
      <c r="C463" s="133"/>
      <c r="D463" s="133"/>
    </row>
    <row r="464" spans="3:4" ht="12.75">
      <c r="C464" s="3" t="s">
        <v>131</v>
      </c>
      <c r="D464" s="45" t="e">
        <f>D465+D466+D467+D468</f>
        <v>#REF!</v>
      </c>
    </row>
    <row r="465" spans="3:4" ht="12.75">
      <c r="C465" s="3" t="s">
        <v>127</v>
      </c>
      <c r="D465" s="45" t="e">
        <f>#REF!+D22+D27+D49+D57+D64+D71+#REF!+D83+D88+D108+D145+D178+D219+D233+D272+D295+D324+D332+D349+D354+D364+D371+D383+D390+D410</f>
        <v>#REF!</v>
      </c>
    </row>
    <row r="466" spans="3:4" ht="12.75">
      <c r="C466" s="3" t="s">
        <v>128</v>
      </c>
      <c r="D466" s="45" t="e">
        <f>D28+D38+D72+D89+D109+D146+D179+#REF!+D266+D273+D296+D337+#REF!+D391+D431+D437+D440+D442+D449+D455</f>
        <v>#REF!</v>
      </c>
    </row>
    <row r="467" spans="3:4" ht="12.75">
      <c r="C467" s="3" t="s">
        <v>129</v>
      </c>
      <c r="D467" s="45" t="e">
        <f>D11+#REF!+D16+D23+D29+D39+D40+#REF!+D50+D52+D58+#REF!+D65+D66+D73+D75+#REF!+D84+D91+D99+D110+D147+D180+D220+D228+D234+D243+D250+D267+D274+D297+D325+D326+D333+D350+D355+D338+D365+D372+D384+D392+D411+D426+D432+D450+D456</f>
        <v>#REF!</v>
      </c>
    </row>
    <row r="468" spans="3:4" ht="12.75">
      <c r="C468" s="3" t="s">
        <v>132</v>
      </c>
      <c r="D468" s="45">
        <f>D93</f>
        <v>435197</v>
      </c>
    </row>
    <row r="469" spans="3:4" ht="12.75">
      <c r="C469" s="3" t="s">
        <v>130</v>
      </c>
      <c r="D469" s="45" t="e">
        <f>D30+D74+#REF!+D181+D246+#REF!</f>
        <v>#REF!</v>
      </c>
    </row>
  </sheetData>
  <mergeCells count="11">
    <mergeCell ref="A1:D1"/>
    <mergeCell ref="C2:D2"/>
    <mergeCell ref="A3:D3"/>
    <mergeCell ref="A457:C457"/>
    <mergeCell ref="A462:D462"/>
    <mergeCell ref="C463:D463"/>
    <mergeCell ref="C6:C8"/>
    <mergeCell ref="A4:D4"/>
    <mergeCell ref="A459:D459"/>
    <mergeCell ref="A460:D460"/>
    <mergeCell ref="A461:D461"/>
  </mergeCells>
  <printOptions horizontalCentered="1"/>
  <pageMargins left="0.3937007874015748" right="0.3937007874015748" top="0.65" bottom="0.7874015748031497" header="0.63" footer="0.31496062992125984"/>
  <pageSetup horizontalDpi="300" verticalDpi="300" orientation="portrait" paperSize="9" scale="97" r:id="rId1"/>
  <rowBreaks count="9" manualBreakCount="9">
    <brk id="44" max="5" man="1"/>
    <brk id="92" max="5" man="1"/>
    <brk id="141" max="5" man="1"/>
    <brk id="191" max="5" man="1"/>
    <brk id="239" max="5" man="1"/>
    <brk id="284" max="5" man="1"/>
    <brk id="333" max="5" man="1"/>
    <brk id="376" max="5" man="1"/>
    <brk id="4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Cieszyn </dc:creator>
  <cp:keywords/>
  <dc:description/>
  <cp:lastModifiedBy>Piotr</cp:lastModifiedBy>
  <cp:lastPrinted>2004-02-24T13:08:38Z</cp:lastPrinted>
  <dcterms:created xsi:type="dcterms:W3CDTF">2000-10-31T08:46:33Z</dcterms:created>
  <dcterms:modified xsi:type="dcterms:W3CDTF">2004-02-24T13:08:41Z</dcterms:modified>
  <cp:category/>
  <cp:version/>
  <cp:contentType/>
  <cp:contentStatus/>
</cp:coreProperties>
</file>