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</sheets>
  <definedNames>
    <definedName name="_xlnm.Print_Area" localSheetId="0">'Wydatki'!$A$1:$D$474</definedName>
    <definedName name="_xlnm.Print_Titles" localSheetId="0">'Wydatki'!$7:$10</definedName>
  </definedNames>
  <calcPr fullCalcOnLoad="1"/>
</workbook>
</file>

<file path=xl/sharedStrings.xml><?xml version="1.0" encoding="utf-8"?>
<sst xmlns="http://schemas.openxmlformats.org/spreadsheetml/2006/main" count="523" uniqueCount="231">
  <si>
    <t>Rozdział</t>
  </si>
  <si>
    <t>Dział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</si>
  <si>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</si>
  <si>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</si>
  <si>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</si>
  <si>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</si>
  <si>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</si>
  <si>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</si>
  <si>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</si>
  <si>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</si>
  <si>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według jednostek odpowiedzialnych za realizację budżetu:</t>
  </si>
  <si>
    <t>- Starostwo Powiatowe</t>
  </si>
  <si>
    <t>jednostka odpowiedzialna za realizację budżetu:</t>
  </si>
  <si>
    <t>OPP Koniaków</t>
  </si>
  <si>
    <t>w tym dotacje dla: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</si>
  <si>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</si>
  <si>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</si>
  <si>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</si>
  <si>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</si>
  <si>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</si>
  <si>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</si>
  <si>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</si>
  <si>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</si>
  <si>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</si>
  <si>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Oświata i wychowanie</t>
  </si>
  <si>
    <t>Licea ogólnokształcące</t>
  </si>
  <si>
    <t>Komisje egzaminacyjne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</si>
  <si>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</si>
  <si>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</si>
  <si>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</si>
  <si>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</si>
  <si>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</si>
  <si>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</si>
  <si>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010</t>
  </si>
  <si>
    <t>Rolnictwo i łowiectwo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</si>
  <si>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</si>
  <si>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</si>
  <si>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</si>
  <si>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</si>
  <si>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</si>
  <si>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</si>
  <si>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</si>
  <si>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</si>
  <si>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</si>
  <si>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</si>
  <si>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</si>
  <si>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</si>
  <si>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</si>
  <si>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</si>
  <si>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</si>
  <si>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</si>
  <si>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</si>
  <si>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</si>
  <si>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</si>
  <si>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</si>
  <si>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</si>
  <si>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</si>
  <si>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</si>
  <si>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</si>
  <si>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</si>
  <si>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</si>
  <si>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</si>
  <si>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</si>
  <si>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</si>
  <si>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</si>
  <si>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</si>
  <si>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</si>
  <si>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</si>
  <si>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</si>
  <si>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</si>
  <si>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</si>
  <si>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</si>
  <si>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</si>
  <si>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</si>
  <si>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</si>
  <si>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</si>
  <si>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</si>
  <si>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</si>
  <si>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</si>
  <si>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</si>
  <si>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</si>
  <si>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</si>
  <si>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</si>
  <si>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</si>
  <si>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</si>
  <si>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Opieka społeczna</t>
  </si>
  <si>
    <t>Placówki opiekuńczo-wychowawcze</t>
  </si>
  <si>
    <t>Domy pomocy społecznej</t>
  </si>
  <si>
    <t>Rodziny zastępcze</t>
  </si>
  <si>
    <t>Zasiłki rodzinne, pielęgnacyjne i wychowawcze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</si>
  <si>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</si>
  <si>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</si>
  <si>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</si>
  <si>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</si>
  <si>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</si>
  <si>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</si>
  <si>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</si>
  <si>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</si>
  <si>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</si>
  <si>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</si>
  <si>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</si>
  <si>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</si>
  <si>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</si>
  <si>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</si>
  <si>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Prace geodezyjno-urządzeniowe na potrzeby rolnictwa</t>
  </si>
  <si>
    <t>01021</t>
  </si>
  <si>
    <t>Inspekcja Weterynaryjna</t>
  </si>
  <si>
    <t>ZSR CKU Międzyświeć</t>
  </si>
  <si>
    <t>CKP Bażanowice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</si>
  <si>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</si>
  <si>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</si>
  <si>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</si>
  <si>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</si>
  <si>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</si>
  <si>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</si>
  <si>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</si>
  <si>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DD Kończyce</t>
  </si>
  <si>
    <t>- Powiatowy Urząd Pracy</t>
  </si>
  <si>
    <t>- RDD Zamarski</t>
  </si>
  <si>
    <t>- DPS Skoczów, ul. Sportowa</t>
  </si>
  <si>
    <t>- Sp. Ośrodek Szkolno-Wychow. Cieszyn</t>
  </si>
  <si>
    <t>- PCPR, w tym dla:</t>
  </si>
  <si>
    <t>całość stanowią wydatki bieżące</t>
  </si>
  <si>
    <t>całość stanowią wydatki majątkowe</t>
  </si>
  <si>
    <t>a) wydatki bieżące (dotacja)</t>
  </si>
  <si>
    <t>całość stanowią wydatki bieżące (dotacja)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</si>
  <si>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</si>
  <si>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</si>
  <si>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</si>
  <si>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</si>
  <si>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</si>
  <si>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</si>
  <si>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</si>
  <si>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</si>
  <si>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</si>
  <si>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</si>
  <si>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</si>
  <si>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</si>
  <si>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</si>
  <si>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</si>
  <si>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</si>
  <si>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całość wydatki bieżące</t>
  </si>
  <si>
    <t>Dokształcanie i doskonalenie nauczycieli</t>
  </si>
  <si>
    <t>Plan 2003</t>
  </si>
  <si>
    <t>- pozostałe (akcja kurierska)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</si>
  <si>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</si>
  <si>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</si>
  <si>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</si>
  <si>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</si>
  <si>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</si>
  <si>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</si>
  <si>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LO Wisła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</si>
  <si>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</si>
  <si>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</si>
  <si>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</si>
  <si>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</si>
  <si>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</si>
  <si>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</si>
  <si>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ZSP nr 2 Cieszyn</t>
  </si>
  <si>
    <t>ZSZ Skoczów</t>
  </si>
  <si>
    <t>ZSEG Cieszyn</t>
  </si>
  <si>
    <t>ZSP Nr 1 Cieszyn</t>
  </si>
  <si>
    <t>ZSB Cieszyn</t>
  </si>
  <si>
    <t>ZSP Istebna</t>
  </si>
  <si>
    <t>ZSME Cieszyn</t>
  </si>
  <si>
    <t>Starostwo Powiatowe (dotacje)</t>
  </si>
  <si>
    <t>SOiZ Cieszyn</t>
  </si>
  <si>
    <t>ZSP Ustroń</t>
  </si>
  <si>
    <t>- MSTD Ustroń</t>
  </si>
  <si>
    <t>Centra kształcenia ustawicznego i praktycznego oraz ośrodki dokształcania zawodowego</t>
  </si>
  <si>
    <t>ZSO im. Kopernika Cieszyn</t>
  </si>
  <si>
    <t>LO im. Osuchowskiego Cieszyn</t>
  </si>
  <si>
    <t>Starostwo Powiatowe (Wydział Edukacji)</t>
  </si>
  <si>
    <t>ZSRCKU Międzyświeć</t>
  </si>
  <si>
    <t>Starostwo Powiatowe (Wydział Edukacji) - dotacje dla:</t>
  </si>
  <si>
    <t>LOTE Cieszyn</t>
  </si>
  <si>
    <t>Państwowa Szkoła Muzyczna Cieszyn</t>
  </si>
  <si>
    <t>DD w Cieszynie</t>
  </si>
  <si>
    <t>DD w Kończycach Wielkich</t>
  </si>
  <si>
    <t>Rodzinny Dom Dziecka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</si>
  <si>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</si>
  <si>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</si>
  <si>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</si>
  <si>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</si>
  <si>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</si>
  <si>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</si>
  <si>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</si>
  <si>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</si>
  <si>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</si>
  <si>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- MDSS Ustroń</t>
  </si>
  <si>
    <t>ZSRCKU M-ć</t>
  </si>
  <si>
    <t>Starostwo Powiatowe</t>
  </si>
  <si>
    <t>SSM C-n</t>
  </si>
  <si>
    <t>SSM Dobka</t>
  </si>
  <si>
    <t>SSM Istebna</t>
  </si>
  <si>
    <t>Sp. Ośrodek Szkolno-Wych. Cieszyn</t>
  </si>
  <si>
    <t>- Ośrodek Reh.-Wychowawczy Cieszyn</t>
  </si>
  <si>
    <t>- Ośrodek Reh.-Wychowawczy Ustroń</t>
  </si>
  <si>
    <t>SOSW Cieszyn</t>
  </si>
  <si>
    <t>PP-P Cieszyn</t>
  </si>
  <si>
    <t>PP-P Skoczów</t>
  </si>
  <si>
    <t>SSM Cieszyn</t>
  </si>
  <si>
    <t>SSM Ustroń Dobka</t>
  </si>
  <si>
    <t>- LO im. Osuchowskiego Cieszyn</t>
  </si>
  <si>
    <t>- wydatki majątkowe</t>
  </si>
  <si>
    <t>Opracowania geodezyjne i kartograficzne</t>
  </si>
  <si>
    <t>PCPR (granty)</t>
  </si>
  <si>
    <t>Powiatowy Urząd Pracy (granty)</t>
  </si>
  <si>
    <t>DD Cieszyn</t>
  </si>
  <si>
    <t>DD Kończyce</t>
  </si>
  <si>
    <t>900</t>
  </si>
  <si>
    <t>Gospodarka komunalna i ochrona środowiska</t>
  </si>
  <si>
    <t>całość wydatki bieżące (granty)</t>
  </si>
  <si>
    <t>Załącznik nr 4</t>
  </si>
  <si>
    <t>Starostwo Powiatowe - Wydział Edukacji</t>
  </si>
  <si>
    <t>w tym dotacje - granty</t>
  </si>
  <si>
    <t>Zespoły do spraw orzekania o stopniu niepełnosprawności</t>
  </si>
  <si>
    <t>71095</t>
  </si>
  <si>
    <t>- rezerwa celowa na bieżące wydatki w zakresie oświaty (fundusz nagród dla nauczycieli)</t>
  </si>
  <si>
    <t>- rezerwa celowa na bieżące wydatki w zakresie oświaty (uruchomienie ośrodka zamiejscowego Śl. A.M. i szkoły w Čadcy)</t>
  </si>
  <si>
    <t>02001</t>
  </si>
  <si>
    <t>Gospodarka leśna</t>
  </si>
  <si>
    <t>- rezerwa celowa na inwestycje w zakresie oświaty</t>
  </si>
  <si>
    <t>dotyczy KP Państwowej Straży Pożarnej</t>
  </si>
  <si>
    <t>całość stanowi dotacja dla CPR</t>
  </si>
  <si>
    <t>85141</t>
  </si>
  <si>
    <t>Ratownictwo medyczne</t>
  </si>
  <si>
    <t>751</t>
  </si>
  <si>
    <t>Urzędy naczelnych organów władzy państwowej, kontroli i ochrony prawa oraz sądownictwa</t>
  </si>
  <si>
    <t>Wybory do rad gmin, rad powiatów i sejmików województw oraz referenda gminne, powiatowe i wojewódzkie</t>
  </si>
  <si>
    <t>75109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</si>
</sst>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 shrinkToFit="1"/>
    </xf>
    <xf numFmtId="41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indent="1"/>
    </xf>
    <xf numFmtId="0" fontId="6" fillId="0" borderId="0" xfId="0" applyFont="1" applyAlignment="1">
      <alignment vertical="center"/>
    </xf>
    <xf numFmtId="49" fontId="3" fillId="0" borderId="2" xfId="0" applyNumberFormat="1" applyFont="1" applyFill="1" applyBorder="1" applyAlignment="1">
      <alignment horizontal="left" vertical="top" wrapText="1" indent="2" shrinkToFit="1"/>
    </xf>
    <xf numFmtId="49" fontId="3" fillId="0" borderId="2" xfId="0" applyNumberFormat="1" applyFont="1" applyFill="1" applyBorder="1" applyAlignment="1">
      <alignment horizontal="left" vertical="top" wrapText="1" indent="2"/>
    </xf>
    <xf numFmtId="49" fontId="6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wrapText="1" indent="1"/>
    </xf>
    <xf numFmtId="49" fontId="3" fillId="0" borderId="3" xfId="0" applyNumberFormat="1" applyFont="1" applyFill="1" applyBorder="1" applyAlignment="1">
      <alignment horizontal="left" wrapText="1" indent="2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3" fillId="0" borderId="2" xfId="0" applyNumberFormat="1" applyFont="1" applyFill="1" applyBorder="1" applyAlignment="1">
      <alignment horizontal="left" vertical="top" wrapText="1" indent="3"/>
    </xf>
    <xf numFmtId="0" fontId="7" fillId="0" borderId="0" xfId="0" applyFont="1" applyAlignment="1">
      <alignment/>
    </xf>
    <xf numFmtId="49" fontId="3" fillId="0" borderId="3" xfId="0" applyNumberFormat="1" applyFont="1" applyFill="1" applyBorder="1" applyAlignment="1">
      <alignment horizontal="left" indent="1"/>
    </xf>
    <xf numFmtId="49" fontId="3" fillId="0" borderId="2" xfId="0" applyNumberFormat="1" applyFont="1" applyFill="1" applyBorder="1" applyAlignment="1">
      <alignment horizontal="left" wrapText="1" indent="3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wrapText="1" indent="1"/>
    </xf>
    <xf numFmtId="41" fontId="3" fillId="0" borderId="0" xfId="0" applyNumberFormat="1" applyFont="1" applyAlignment="1">
      <alignment/>
    </xf>
    <xf numFmtId="3" fontId="3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6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Fill="1" applyBorder="1" applyAlignment="1">
      <alignment horizontal="left" wrapText="1" indent="4"/>
    </xf>
    <xf numFmtId="49" fontId="3" fillId="0" borderId="3" xfId="0" applyNumberFormat="1" applyFont="1" applyFill="1" applyBorder="1" applyAlignment="1">
      <alignment horizontal="left" wrapText="1" indent="4"/>
    </xf>
    <xf numFmtId="3" fontId="3" fillId="0" borderId="3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left" wrapText="1" indent="3"/>
    </xf>
    <xf numFmtId="49" fontId="3" fillId="0" borderId="2" xfId="0" applyNumberFormat="1" applyFont="1" applyFill="1" applyBorder="1" applyAlignment="1">
      <alignment horizontal="left" wrapText="1" shrinkToFit="1"/>
    </xf>
    <xf numFmtId="49" fontId="3" fillId="0" borderId="3" xfId="0" applyNumberFormat="1" applyFont="1" applyFill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49" fontId="9" fillId="0" borderId="2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 shrinkToFit="1"/>
    </xf>
    <xf numFmtId="165" fontId="9" fillId="0" borderId="1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 shrinkToFit="1"/>
    </xf>
    <xf numFmtId="165" fontId="9" fillId="0" borderId="3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 indent="2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view="pageBreakPreview" zoomScaleSheetLayoutView="100" workbookViewId="0" topLeftCell="A1">
      <pane ySplit="10" topLeftCell="BM468" activePane="bottomLeft" state="frozen"/>
      <selection pane="topLeft" activeCell="A1" sqref="A1"/>
      <selection pane="bottomLeft" activeCell="A474" sqref="A474:C474"/>
    </sheetView>
  </sheetViews>
  <sheetFormatPr defaultColWidth="9.00390625" defaultRowHeight="12.75"/>
  <cols>
    <col min="1" max="1" width="6.375" style="2" customWidth="1"/>
    <col min="2" max="2" width="9.875" style="2" customWidth="1"/>
    <col min="3" max="3" width="49.125" style="3" customWidth="1"/>
    <col min="4" max="4" width="17.875" style="4" customWidth="1"/>
    <col min="5" max="5" width="16.375" style="4" customWidth="1"/>
    <col min="6" max="6" width="15.375" style="4" customWidth="1"/>
    <col min="7" max="16384" width="9.125" style="4" customWidth="1"/>
  </cols>
  <sheetData>
    <row r="1" ht="15" customHeight="1">
      <c r="D1" s="90" t="s">
        <v>213</v>
      </c>
    </row>
    <row r="4" spans="1:4" s="5" customFormat="1" ht="22.5" customHeight="1">
      <c r="A4" s="115" t="s">
        <v>130</v>
      </c>
      <c r="B4" s="115"/>
      <c r="C4" s="115"/>
      <c r="D4" s="115"/>
    </row>
    <row r="5" spans="1:4" s="5" customFormat="1" ht="18.75" customHeight="1">
      <c r="A5" s="121" t="s">
        <v>131</v>
      </c>
      <c r="B5" s="121"/>
      <c r="C5" s="121"/>
      <c r="D5" s="121"/>
    </row>
    <row r="6" ht="13.5" customHeight="1">
      <c r="D6" s="91"/>
    </row>
    <row r="7" spans="1:4" ht="12.75">
      <c r="A7" s="6"/>
      <c r="B7" s="6"/>
      <c r="C7" s="119" t="s">
        <v>21</v>
      </c>
      <c r="D7" s="7"/>
    </row>
    <row r="8" spans="1:4" ht="12.75">
      <c r="A8" s="8" t="s">
        <v>1</v>
      </c>
      <c r="B8" s="8" t="s">
        <v>0</v>
      </c>
      <c r="C8" s="120"/>
      <c r="D8" s="9" t="s">
        <v>143</v>
      </c>
    </row>
    <row r="9" spans="1:4" ht="12.75" customHeight="1">
      <c r="A9" s="10"/>
      <c r="B9" s="10"/>
      <c r="C9" s="120"/>
      <c r="D9" s="11"/>
    </row>
    <row r="10" spans="1:4" ht="12.75">
      <c r="A10" s="12">
        <v>1</v>
      </c>
      <c r="B10" s="12">
        <v>2</v>
      </c>
      <c r="C10" s="13" t="s">
        <v>23</v>
      </c>
      <c r="D10" s="14">
        <v>5</v>
      </c>
    </row>
    <row r="11" spans="1:4" ht="19.5" customHeight="1">
      <c r="A11" s="15" t="s">
        <v>33</v>
      </c>
      <c r="B11" s="15"/>
      <c r="C11" s="16" t="s">
        <v>34</v>
      </c>
      <c r="D11" s="74">
        <f>D12+D14</f>
        <v>292000</v>
      </c>
    </row>
    <row r="12" spans="1:4" ht="12.75" customHeight="1">
      <c r="A12" s="1"/>
      <c r="B12" s="17" t="s">
        <v>35</v>
      </c>
      <c r="C12" s="18" t="s">
        <v>104</v>
      </c>
      <c r="D12" s="75">
        <v>10000</v>
      </c>
    </row>
    <row r="13" spans="1:4" ht="12.75">
      <c r="A13" s="17"/>
      <c r="B13" s="17"/>
      <c r="C13" s="20" t="s">
        <v>122</v>
      </c>
      <c r="D13" s="75"/>
    </row>
    <row r="14" spans="1:4" ht="12.75">
      <c r="A14" s="8"/>
      <c r="B14" s="1" t="s">
        <v>105</v>
      </c>
      <c r="C14" s="21" t="s">
        <v>106</v>
      </c>
      <c r="D14" s="76">
        <v>282000</v>
      </c>
    </row>
    <row r="15" spans="1:4" ht="12.75">
      <c r="A15" s="8"/>
      <c r="B15" s="17"/>
      <c r="C15" s="20" t="s">
        <v>2</v>
      </c>
      <c r="D15" s="75"/>
    </row>
    <row r="16" spans="1:4" ht="12.75">
      <c r="A16" s="8"/>
      <c r="B16" s="17"/>
      <c r="C16" s="20" t="s">
        <v>5</v>
      </c>
      <c r="D16" s="75"/>
    </row>
    <row r="17" spans="1:4" ht="12.75" customHeight="1">
      <c r="A17" s="8"/>
      <c r="B17" s="17"/>
      <c r="C17" s="22" t="s">
        <v>4</v>
      </c>
      <c r="D17" s="75">
        <v>222290</v>
      </c>
    </row>
    <row r="18" spans="1:4" ht="12.75">
      <c r="A18" s="8"/>
      <c r="B18" s="17"/>
      <c r="C18" s="23" t="s">
        <v>6</v>
      </c>
      <c r="D18" s="75">
        <f>D14-D17</f>
        <v>59710</v>
      </c>
    </row>
    <row r="19" spans="1:4" ht="19.5" customHeight="1">
      <c r="A19" s="15" t="s">
        <v>36</v>
      </c>
      <c r="B19" s="15"/>
      <c r="C19" s="16" t="s">
        <v>37</v>
      </c>
      <c r="D19" s="74">
        <f>D20+D22</f>
        <v>137250</v>
      </c>
    </row>
    <row r="20" spans="1:4" ht="12.75" customHeight="1">
      <c r="A20" s="1"/>
      <c r="B20" s="93" t="s">
        <v>220</v>
      </c>
      <c r="C20" s="94" t="s">
        <v>221</v>
      </c>
      <c r="D20" s="95">
        <v>15242</v>
      </c>
    </row>
    <row r="21" spans="1:4" ht="12.75" customHeight="1">
      <c r="A21" s="30"/>
      <c r="B21" s="96"/>
      <c r="C21" s="97" t="s">
        <v>122</v>
      </c>
      <c r="D21" s="98"/>
    </row>
    <row r="22" spans="1:4" ht="12.75">
      <c r="A22" s="1"/>
      <c r="B22" s="1" t="s">
        <v>38</v>
      </c>
      <c r="C22" s="21" t="s">
        <v>39</v>
      </c>
      <c r="D22" s="77">
        <v>122008</v>
      </c>
    </row>
    <row r="23" spans="1:4" ht="12.75">
      <c r="A23" s="17"/>
      <c r="B23" s="17"/>
      <c r="C23" s="20" t="s">
        <v>122</v>
      </c>
      <c r="D23" s="19"/>
    </row>
    <row r="24" spans="1:4" s="24" customFormat="1" ht="19.5" customHeight="1">
      <c r="A24" s="15" t="s">
        <v>40</v>
      </c>
      <c r="B24" s="15"/>
      <c r="C24" s="16" t="s">
        <v>41</v>
      </c>
      <c r="D24" s="64">
        <f>D30+D25</f>
        <v>6950762</v>
      </c>
    </row>
    <row r="25" spans="1:4" s="5" customFormat="1" ht="12.75" customHeight="1">
      <c r="A25" s="17"/>
      <c r="B25" s="17" t="s">
        <v>139</v>
      </c>
      <c r="C25" s="18" t="s">
        <v>140</v>
      </c>
      <c r="D25" s="61">
        <f>D27</f>
        <v>916750</v>
      </c>
    </row>
    <row r="26" spans="1:4" s="5" customFormat="1" ht="12.75" customHeight="1">
      <c r="A26" s="17"/>
      <c r="B26" s="17"/>
      <c r="C26" s="20" t="s">
        <v>2</v>
      </c>
      <c r="D26" s="61"/>
    </row>
    <row r="27" spans="1:4" s="5" customFormat="1" ht="12.75" customHeight="1">
      <c r="A27" s="17"/>
      <c r="B27" s="17"/>
      <c r="C27" s="20" t="s">
        <v>5</v>
      </c>
      <c r="D27" s="61">
        <v>916750</v>
      </c>
    </row>
    <row r="28" spans="1:4" s="5" customFormat="1" ht="12.75" customHeight="1">
      <c r="A28" s="17"/>
      <c r="B28" s="17"/>
      <c r="C28" s="22" t="s">
        <v>4</v>
      </c>
      <c r="D28" s="61">
        <v>42120</v>
      </c>
    </row>
    <row r="29" spans="1:4" s="5" customFormat="1" ht="12.75" customHeight="1">
      <c r="A29" s="17"/>
      <c r="B29" s="30"/>
      <c r="C29" s="55" t="s">
        <v>6</v>
      </c>
      <c r="D29" s="65">
        <f>D27-D28</f>
        <v>874630</v>
      </c>
    </row>
    <row r="30" spans="1:4" ht="12.75">
      <c r="A30" s="17"/>
      <c r="B30" s="17" t="s">
        <v>22</v>
      </c>
      <c r="C30" s="18" t="s">
        <v>42</v>
      </c>
      <c r="D30" s="61">
        <f>D32+D36</f>
        <v>6034012</v>
      </c>
    </row>
    <row r="31" spans="1:4" ht="12.75">
      <c r="A31" s="17"/>
      <c r="B31" s="17"/>
      <c r="C31" s="20" t="s">
        <v>2</v>
      </c>
      <c r="D31" s="62"/>
    </row>
    <row r="32" spans="1:4" ht="12.75">
      <c r="A32" s="17"/>
      <c r="B32" s="17"/>
      <c r="C32" s="20" t="s">
        <v>5</v>
      </c>
      <c r="D32" s="99">
        <f>SUM(D33:D35)</f>
        <v>4161248</v>
      </c>
    </row>
    <row r="33" spans="1:4" ht="12.75" customHeight="1">
      <c r="A33" s="17"/>
      <c r="B33" s="17"/>
      <c r="C33" s="22" t="s">
        <v>4</v>
      </c>
      <c r="D33" s="61">
        <v>561790</v>
      </c>
    </row>
    <row r="34" spans="1:4" ht="12.75">
      <c r="A34" s="17"/>
      <c r="B34" s="17"/>
      <c r="C34" s="23" t="s">
        <v>7</v>
      </c>
      <c r="D34" s="61">
        <v>1671658</v>
      </c>
    </row>
    <row r="35" spans="1:4" ht="12.75">
      <c r="A35" s="17"/>
      <c r="B35" s="17"/>
      <c r="C35" s="23" t="s">
        <v>6</v>
      </c>
      <c r="D35" s="99">
        <v>1927800</v>
      </c>
    </row>
    <row r="36" spans="1:4" ht="12.75">
      <c r="A36" s="17"/>
      <c r="B36" s="17"/>
      <c r="C36" s="18" t="s">
        <v>8</v>
      </c>
      <c r="D36" s="99">
        <v>1872764</v>
      </c>
    </row>
    <row r="37" spans="1:4" ht="12.75" customHeight="1">
      <c r="A37" s="17"/>
      <c r="B37" s="17"/>
      <c r="C37" s="18" t="s">
        <v>10</v>
      </c>
      <c r="D37" s="62"/>
    </row>
    <row r="38" spans="1:4" ht="12.75" customHeight="1">
      <c r="A38" s="17"/>
      <c r="B38" s="17"/>
      <c r="C38" s="25" t="s">
        <v>9</v>
      </c>
      <c r="D38" s="99">
        <f>D30-D34</f>
        <v>4362354</v>
      </c>
    </row>
    <row r="39" spans="1:4" ht="12.75">
      <c r="A39" s="17"/>
      <c r="B39" s="17"/>
      <c r="C39" s="26" t="s">
        <v>11</v>
      </c>
      <c r="D39" s="61">
        <f>D34</f>
        <v>1671658</v>
      </c>
    </row>
    <row r="40" spans="1:4" s="24" customFormat="1" ht="19.5" customHeight="1">
      <c r="A40" s="15" t="s">
        <v>43</v>
      </c>
      <c r="B40" s="15"/>
      <c r="C40" s="27" t="s">
        <v>44</v>
      </c>
      <c r="D40" s="64">
        <f>D41+D46</f>
        <v>83000</v>
      </c>
    </row>
    <row r="41" spans="1:4" ht="12.75" customHeight="1">
      <c r="A41" s="17"/>
      <c r="B41" s="1" t="s">
        <v>45</v>
      </c>
      <c r="C41" s="29" t="s">
        <v>46</v>
      </c>
      <c r="D41" s="66">
        <f>D43</f>
        <v>60000</v>
      </c>
    </row>
    <row r="42" spans="1:4" ht="12.75">
      <c r="A42" s="17"/>
      <c r="B42" s="17"/>
      <c r="C42" s="20" t="s">
        <v>2</v>
      </c>
      <c r="D42" s="61"/>
    </row>
    <row r="43" spans="1:4" ht="12.75">
      <c r="A43" s="17"/>
      <c r="B43" s="17"/>
      <c r="C43" s="20" t="s">
        <v>5</v>
      </c>
      <c r="D43" s="61">
        <f>D44+D45</f>
        <v>60000</v>
      </c>
    </row>
    <row r="44" spans="1:4" ht="12.75">
      <c r="A44" s="17"/>
      <c r="B44" s="17"/>
      <c r="C44" s="23" t="s">
        <v>7</v>
      </c>
      <c r="D44" s="61">
        <v>17000</v>
      </c>
    </row>
    <row r="45" spans="1:4" ht="12.75">
      <c r="A45" s="17"/>
      <c r="B45" s="30"/>
      <c r="C45" s="55" t="s">
        <v>6</v>
      </c>
      <c r="D45" s="65">
        <v>43000</v>
      </c>
    </row>
    <row r="46" spans="1:4" ht="12.75">
      <c r="A46" s="17"/>
      <c r="B46" s="17" t="s">
        <v>47</v>
      </c>
      <c r="C46" s="20" t="s">
        <v>27</v>
      </c>
      <c r="D46" s="99">
        <v>23000</v>
      </c>
    </row>
    <row r="47" spans="1:4" ht="12.75">
      <c r="A47" s="30"/>
      <c r="B47" s="30"/>
      <c r="C47" s="31" t="s">
        <v>122</v>
      </c>
      <c r="D47" s="65"/>
    </row>
    <row r="48" spans="1:4" s="24" customFormat="1" ht="19.5" customHeight="1">
      <c r="A48" s="15" t="s">
        <v>48</v>
      </c>
      <c r="B48" s="15"/>
      <c r="C48" s="27" t="s">
        <v>49</v>
      </c>
      <c r="D48" s="64">
        <f>D49</f>
        <v>161626</v>
      </c>
    </row>
    <row r="49" spans="1:4" ht="12.75" customHeight="1">
      <c r="A49" s="17"/>
      <c r="B49" s="17" t="s">
        <v>50</v>
      </c>
      <c r="C49" s="32" t="s">
        <v>51</v>
      </c>
      <c r="D49" s="99">
        <v>161626</v>
      </c>
    </row>
    <row r="50" spans="1:4" ht="12.75">
      <c r="A50" s="30"/>
      <c r="B50" s="30"/>
      <c r="C50" s="31" t="s">
        <v>122</v>
      </c>
      <c r="D50" s="65"/>
    </row>
    <row r="51" spans="1:4" ht="19.5" customHeight="1">
      <c r="A51" s="15" t="s">
        <v>52</v>
      </c>
      <c r="B51" s="15"/>
      <c r="C51" s="27" t="s">
        <v>53</v>
      </c>
      <c r="D51" s="64">
        <f>D52+D56+D58+D60+D65</f>
        <v>522959</v>
      </c>
    </row>
    <row r="52" spans="1:4" ht="12.75" customHeight="1">
      <c r="A52" s="1"/>
      <c r="B52" s="1" t="s">
        <v>55</v>
      </c>
      <c r="C52" s="29" t="s">
        <v>54</v>
      </c>
      <c r="D52" s="66">
        <f>D55</f>
        <v>152355</v>
      </c>
    </row>
    <row r="53" spans="1:4" ht="12.75">
      <c r="A53" s="17"/>
      <c r="B53" s="17"/>
      <c r="C53" s="20" t="s">
        <v>2</v>
      </c>
      <c r="D53" s="61"/>
    </row>
    <row r="54" spans="1:4" ht="12.75">
      <c r="A54" s="17"/>
      <c r="B54" s="17"/>
      <c r="C54" s="32" t="s">
        <v>5</v>
      </c>
      <c r="D54" s="61"/>
    </row>
    <row r="55" spans="1:4" ht="12.75" customHeight="1">
      <c r="A55" s="17"/>
      <c r="B55" s="17"/>
      <c r="C55" s="22" t="s">
        <v>4</v>
      </c>
      <c r="D55" s="61">
        <v>152355</v>
      </c>
    </row>
    <row r="56" spans="1:4" ht="12.75" customHeight="1">
      <c r="A56" s="17"/>
      <c r="B56" s="1" t="s">
        <v>56</v>
      </c>
      <c r="C56" s="34" t="s">
        <v>57</v>
      </c>
      <c r="D56" s="66">
        <v>135810</v>
      </c>
    </row>
    <row r="57" spans="1:4" ht="12.75">
      <c r="A57" s="17"/>
      <c r="B57" s="17"/>
      <c r="C57" s="20" t="s">
        <v>122</v>
      </c>
      <c r="D57" s="61"/>
    </row>
    <row r="58" spans="1:4" ht="12.75" customHeight="1">
      <c r="A58" s="17"/>
      <c r="B58" s="1" t="s">
        <v>58</v>
      </c>
      <c r="C58" s="34" t="s">
        <v>205</v>
      </c>
      <c r="D58" s="66">
        <v>27182</v>
      </c>
    </row>
    <row r="59" spans="1:4" ht="12.75">
      <c r="A59" s="17"/>
      <c r="B59" s="17"/>
      <c r="C59" s="20" t="s">
        <v>122</v>
      </c>
      <c r="D59" s="61"/>
    </row>
    <row r="60" spans="1:4" ht="12.75">
      <c r="A60" s="17"/>
      <c r="B60" s="1" t="s">
        <v>59</v>
      </c>
      <c r="C60" s="34" t="s">
        <v>60</v>
      </c>
      <c r="D60" s="66">
        <v>182000</v>
      </c>
    </row>
    <row r="61" spans="1:4" ht="12.75">
      <c r="A61" s="17"/>
      <c r="B61" s="17"/>
      <c r="C61" s="20" t="s">
        <v>2</v>
      </c>
      <c r="D61" s="61"/>
    </row>
    <row r="62" spans="1:4" ht="12.75">
      <c r="A62" s="17"/>
      <c r="B62" s="17"/>
      <c r="C62" s="32" t="s">
        <v>5</v>
      </c>
      <c r="D62" s="61"/>
    </row>
    <row r="63" spans="1:4" ht="12.75" customHeight="1">
      <c r="A63" s="17"/>
      <c r="B63" s="17"/>
      <c r="C63" s="22" t="s">
        <v>4</v>
      </c>
      <c r="D63" s="61">
        <v>148900</v>
      </c>
    </row>
    <row r="64" spans="1:4" ht="12.75">
      <c r="A64" s="17"/>
      <c r="B64" s="30"/>
      <c r="C64" s="86" t="s">
        <v>6</v>
      </c>
      <c r="D64" s="65">
        <f>D60-D63</f>
        <v>33100</v>
      </c>
    </row>
    <row r="65" spans="1:4" ht="12.75">
      <c r="A65" s="17"/>
      <c r="B65" s="17" t="s">
        <v>217</v>
      </c>
      <c r="C65" s="33" t="s">
        <v>27</v>
      </c>
      <c r="D65" s="61">
        <v>25612</v>
      </c>
    </row>
    <row r="66" spans="1:4" ht="12.75">
      <c r="A66" s="17"/>
      <c r="B66" s="17"/>
      <c r="C66" s="33" t="s">
        <v>122</v>
      </c>
      <c r="D66" s="61"/>
    </row>
    <row r="67" spans="1:4" s="24" customFormat="1" ht="19.5" customHeight="1">
      <c r="A67" s="15" t="s">
        <v>61</v>
      </c>
      <c r="B67" s="15"/>
      <c r="C67" s="27" t="s">
        <v>62</v>
      </c>
      <c r="D67" s="64">
        <f>D68+D73+D75+D82</f>
        <v>7268856</v>
      </c>
    </row>
    <row r="68" spans="1:4" ht="12.75">
      <c r="A68" s="17"/>
      <c r="B68" s="35">
        <v>75011</v>
      </c>
      <c r="C68" s="7" t="s">
        <v>63</v>
      </c>
      <c r="D68" s="67">
        <f>D70</f>
        <v>416063</v>
      </c>
    </row>
    <row r="69" spans="1:4" ht="12.75">
      <c r="A69" s="17"/>
      <c r="B69" s="17"/>
      <c r="C69" s="20" t="s">
        <v>2</v>
      </c>
      <c r="D69" s="61"/>
    </row>
    <row r="70" spans="1:4" ht="12.75">
      <c r="A70" s="17"/>
      <c r="B70" s="17"/>
      <c r="C70" s="32" t="s">
        <v>5</v>
      </c>
      <c r="D70" s="61">
        <f>D71+D72</f>
        <v>416063</v>
      </c>
    </row>
    <row r="71" spans="1:4" ht="12.75" customHeight="1">
      <c r="A71" s="17"/>
      <c r="B71" s="17"/>
      <c r="C71" s="22" t="s">
        <v>4</v>
      </c>
      <c r="D71" s="61">
        <v>412663</v>
      </c>
    </row>
    <row r="72" spans="1:4" ht="12.75" customHeight="1">
      <c r="A72" s="17"/>
      <c r="B72" s="30"/>
      <c r="C72" s="86" t="s">
        <v>144</v>
      </c>
      <c r="D72" s="65">
        <v>3400</v>
      </c>
    </row>
    <row r="73" spans="1:4" ht="12.75">
      <c r="A73" s="17"/>
      <c r="B73" s="17" t="s">
        <v>64</v>
      </c>
      <c r="C73" s="20" t="s">
        <v>65</v>
      </c>
      <c r="D73" s="61">
        <v>471500</v>
      </c>
    </row>
    <row r="74" spans="1:4" ht="12.75">
      <c r="A74" s="17"/>
      <c r="B74" s="17"/>
      <c r="C74" s="20" t="s">
        <v>122</v>
      </c>
      <c r="D74" s="61"/>
    </row>
    <row r="75" spans="1:4" ht="12.75">
      <c r="A75" s="17"/>
      <c r="B75" s="1" t="s">
        <v>66</v>
      </c>
      <c r="C75" s="28" t="s">
        <v>67</v>
      </c>
      <c r="D75" s="100">
        <f>D77+D81</f>
        <v>6328293</v>
      </c>
    </row>
    <row r="76" spans="1:4" ht="12.75">
      <c r="A76" s="17"/>
      <c r="B76" s="17"/>
      <c r="C76" s="20" t="s">
        <v>2</v>
      </c>
      <c r="D76" s="61"/>
    </row>
    <row r="77" spans="1:4" ht="12.75">
      <c r="A77" s="17"/>
      <c r="B77" s="17"/>
      <c r="C77" s="32" t="s">
        <v>5</v>
      </c>
      <c r="D77" s="61">
        <f>D78+D79+D80</f>
        <v>6168053</v>
      </c>
    </row>
    <row r="78" spans="1:4" ht="12.75" customHeight="1">
      <c r="A78" s="17"/>
      <c r="B78" s="17"/>
      <c r="C78" s="22" t="s">
        <v>4</v>
      </c>
      <c r="D78" s="61">
        <v>3487528</v>
      </c>
    </row>
    <row r="79" spans="1:4" ht="12.75">
      <c r="A79" s="17"/>
      <c r="B79" s="17"/>
      <c r="C79" s="23" t="s">
        <v>7</v>
      </c>
      <c r="D79" s="61">
        <v>323443</v>
      </c>
    </row>
    <row r="80" spans="1:4" ht="12.75">
      <c r="A80" s="17"/>
      <c r="B80" s="17"/>
      <c r="C80" s="23" t="s">
        <v>6</v>
      </c>
      <c r="D80" s="99">
        <v>2357082</v>
      </c>
    </row>
    <row r="81" spans="1:4" ht="12.75">
      <c r="A81" s="17"/>
      <c r="B81" s="17"/>
      <c r="C81" s="18" t="s">
        <v>8</v>
      </c>
      <c r="D81" s="99">
        <v>160240</v>
      </c>
    </row>
    <row r="82" spans="1:4" ht="12.75">
      <c r="A82" s="17"/>
      <c r="B82" s="1" t="s">
        <v>68</v>
      </c>
      <c r="C82" s="36" t="s">
        <v>69</v>
      </c>
      <c r="D82" s="66">
        <v>53000</v>
      </c>
    </row>
    <row r="83" spans="1:4" ht="12.75">
      <c r="A83" s="17"/>
      <c r="B83" s="17"/>
      <c r="C83" s="20" t="s">
        <v>122</v>
      </c>
      <c r="D83" s="61"/>
    </row>
    <row r="84" spans="1:4" s="38" customFormat="1" ht="27" customHeight="1">
      <c r="A84" s="15" t="s">
        <v>227</v>
      </c>
      <c r="B84" s="15"/>
      <c r="C84" s="112" t="s">
        <v>228</v>
      </c>
      <c r="D84" s="64">
        <v>20096</v>
      </c>
    </row>
    <row r="85" spans="1:4" ht="38.25">
      <c r="A85" s="17"/>
      <c r="B85" s="107" t="s">
        <v>230</v>
      </c>
      <c r="C85" s="113" t="s">
        <v>229</v>
      </c>
      <c r="D85" s="99">
        <v>20096</v>
      </c>
    </row>
    <row r="86" spans="1:4" ht="12.75">
      <c r="A86" s="30"/>
      <c r="B86" s="96"/>
      <c r="C86" s="114" t="s">
        <v>122</v>
      </c>
      <c r="D86" s="102"/>
    </row>
    <row r="87" spans="1:4" s="38" customFormat="1" ht="19.5" customHeight="1">
      <c r="A87" s="15" t="s">
        <v>70</v>
      </c>
      <c r="B87" s="15"/>
      <c r="C87" s="37" t="s">
        <v>71</v>
      </c>
      <c r="D87" s="64">
        <f>D88+D93+D98</f>
        <v>4357363</v>
      </c>
    </row>
    <row r="88" spans="1:4" ht="12.75">
      <c r="A88" s="17"/>
      <c r="B88" s="1" t="s">
        <v>72</v>
      </c>
      <c r="C88" s="34" t="s">
        <v>73</v>
      </c>
      <c r="D88" s="66">
        <f>D90</f>
        <v>4163000</v>
      </c>
    </row>
    <row r="89" spans="1:4" ht="12.75">
      <c r="A89" s="17"/>
      <c r="B89" s="17"/>
      <c r="C89" s="33" t="s">
        <v>2</v>
      </c>
      <c r="D89" s="61"/>
    </row>
    <row r="90" spans="1:4" ht="12.75">
      <c r="A90" s="17"/>
      <c r="B90" s="17"/>
      <c r="C90" s="33" t="s">
        <v>3</v>
      </c>
      <c r="D90" s="61">
        <f>SUM(D91:D92)</f>
        <v>4163000</v>
      </c>
    </row>
    <row r="91" spans="1:4" ht="12.75" customHeight="1">
      <c r="A91" s="17"/>
      <c r="B91" s="17"/>
      <c r="C91" s="22" t="s">
        <v>4</v>
      </c>
      <c r="D91" s="61">
        <v>3225400</v>
      </c>
    </row>
    <row r="92" spans="1:4" ht="12.75">
      <c r="A92" s="17"/>
      <c r="B92" s="30"/>
      <c r="C92" s="55" t="s">
        <v>6</v>
      </c>
      <c r="D92" s="102">
        <v>937600</v>
      </c>
    </row>
    <row r="93" spans="1:4" ht="12.75">
      <c r="A93" s="17"/>
      <c r="B93" s="17" t="s">
        <v>146</v>
      </c>
      <c r="C93" s="33" t="s">
        <v>147</v>
      </c>
      <c r="D93" s="61">
        <v>184363</v>
      </c>
    </row>
    <row r="94" spans="1:4" ht="12.75">
      <c r="A94" s="17"/>
      <c r="B94" s="17"/>
      <c r="C94" s="33" t="s">
        <v>2</v>
      </c>
      <c r="D94" s="61"/>
    </row>
    <row r="95" spans="1:4" ht="12.75">
      <c r="A95" s="17"/>
      <c r="B95" s="17"/>
      <c r="C95" s="33" t="s">
        <v>3</v>
      </c>
      <c r="D95" s="61">
        <f>SUM(D96:D97)</f>
        <v>184363</v>
      </c>
    </row>
    <row r="96" spans="1:4" ht="12.75" customHeight="1">
      <c r="A96" s="17"/>
      <c r="B96" s="17"/>
      <c r="C96" s="22" t="s">
        <v>4</v>
      </c>
      <c r="D96" s="61">
        <v>28332</v>
      </c>
    </row>
    <row r="97" spans="1:4" ht="12.75">
      <c r="A97" s="30"/>
      <c r="B97" s="30"/>
      <c r="C97" s="55" t="s">
        <v>7</v>
      </c>
      <c r="D97" s="65">
        <v>156031</v>
      </c>
    </row>
    <row r="98" spans="1:4" ht="12.75">
      <c r="A98" s="17"/>
      <c r="B98" s="17" t="s">
        <v>145</v>
      </c>
      <c r="C98" s="33" t="s">
        <v>27</v>
      </c>
      <c r="D98" s="99">
        <v>10000</v>
      </c>
    </row>
    <row r="99" spans="1:4" ht="12.75">
      <c r="A99" s="30"/>
      <c r="B99" s="30"/>
      <c r="C99" s="88" t="s">
        <v>122</v>
      </c>
      <c r="D99" s="65"/>
    </row>
    <row r="100" spans="1:4" s="24" customFormat="1" ht="19.5" customHeight="1">
      <c r="A100" s="15" t="s">
        <v>74</v>
      </c>
      <c r="B100" s="15"/>
      <c r="C100" s="27" t="s">
        <v>75</v>
      </c>
      <c r="D100" s="64">
        <f>D101</f>
        <v>347190</v>
      </c>
    </row>
    <row r="101" spans="1:4" s="5" customFormat="1" ht="25.5" customHeight="1">
      <c r="A101" s="17"/>
      <c r="B101" s="17" t="s">
        <v>76</v>
      </c>
      <c r="C101" s="20" t="s">
        <v>77</v>
      </c>
      <c r="D101" s="61">
        <v>347190</v>
      </c>
    </row>
    <row r="102" spans="1:4" s="5" customFormat="1" ht="12.75" customHeight="1">
      <c r="A102" s="30"/>
      <c r="B102" s="30"/>
      <c r="C102" s="88" t="s">
        <v>122</v>
      </c>
      <c r="D102" s="65"/>
    </row>
    <row r="103" spans="1:4" s="24" customFormat="1" ht="19.5" customHeight="1">
      <c r="A103" s="15" t="s">
        <v>126</v>
      </c>
      <c r="B103" s="15"/>
      <c r="C103" s="27" t="s">
        <v>127</v>
      </c>
      <c r="D103" s="64">
        <f>D104</f>
        <v>572512</v>
      </c>
    </row>
    <row r="104" spans="1:4" s="5" customFormat="1" ht="12.75" customHeight="1">
      <c r="A104" s="17"/>
      <c r="B104" s="17" t="s">
        <v>128</v>
      </c>
      <c r="C104" s="20" t="s">
        <v>129</v>
      </c>
      <c r="D104" s="68">
        <f>SUM(D106:D109)</f>
        <v>572512</v>
      </c>
    </row>
    <row r="105" spans="1:4" s="5" customFormat="1" ht="12.75" customHeight="1">
      <c r="A105" s="17"/>
      <c r="B105" s="17"/>
      <c r="C105" s="39" t="s">
        <v>2</v>
      </c>
      <c r="D105" s="68"/>
    </row>
    <row r="106" spans="1:4" s="5" customFormat="1" ht="12.75" customHeight="1">
      <c r="A106" s="17"/>
      <c r="B106" s="17"/>
      <c r="C106" s="20" t="s">
        <v>132</v>
      </c>
      <c r="D106" s="99">
        <v>100000</v>
      </c>
    </row>
    <row r="107" spans="1:4" s="5" customFormat="1" ht="25.5" customHeight="1">
      <c r="A107" s="17"/>
      <c r="B107" s="17"/>
      <c r="C107" s="20" t="s">
        <v>219</v>
      </c>
      <c r="D107" s="61">
        <v>60000</v>
      </c>
    </row>
    <row r="108" spans="1:4" s="5" customFormat="1" ht="25.5" customHeight="1">
      <c r="A108" s="17"/>
      <c r="B108" s="17"/>
      <c r="C108" s="20" t="s">
        <v>218</v>
      </c>
      <c r="D108" s="61">
        <v>182279</v>
      </c>
    </row>
    <row r="109" spans="1:4" s="5" customFormat="1" ht="12.75" customHeight="1">
      <c r="A109" s="17"/>
      <c r="B109" s="17"/>
      <c r="C109" s="92" t="s">
        <v>222</v>
      </c>
      <c r="D109" s="99">
        <v>230233</v>
      </c>
    </row>
    <row r="110" spans="1:4" ht="19.5" customHeight="1">
      <c r="A110" s="40">
        <v>801</v>
      </c>
      <c r="B110" s="40"/>
      <c r="C110" s="27" t="s">
        <v>24</v>
      </c>
      <c r="D110" s="64">
        <f>D111+D141+D174+D214+D226+D228+D238</f>
        <v>27507414</v>
      </c>
    </row>
    <row r="111" spans="1:4" ht="12.75">
      <c r="A111" s="41"/>
      <c r="B111" s="48">
        <v>80120</v>
      </c>
      <c r="C111" s="29" t="s">
        <v>25</v>
      </c>
      <c r="D111" s="66">
        <f>D113+D117</f>
        <v>7250632</v>
      </c>
    </row>
    <row r="112" spans="1:4" ht="12.75">
      <c r="A112" s="41"/>
      <c r="B112" s="41"/>
      <c r="C112" s="20" t="s">
        <v>2</v>
      </c>
      <c r="D112" s="87"/>
    </row>
    <row r="113" spans="1:4" ht="12.75">
      <c r="A113" s="41"/>
      <c r="B113" s="41"/>
      <c r="C113" s="20" t="s">
        <v>5</v>
      </c>
      <c r="D113" s="61">
        <f>SUM(D114:D116)</f>
        <v>7020632</v>
      </c>
    </row>
    <row r="114" spans="1:4" ht="12.75" customHeight="1">
      <c r="A114" s="41"/>
      <c r="B114" s="41"/>
      <c r="C114" s="22" t="s">
        <v>4</v>
      </c>
      <c r="D114" s="61">
        <v>5833079</v>
      </c>
    </row>
    <row r="115" spans="1:4" ht="12.75">
      <c r="A115" s="41"/>
      <c r="B115" s="41"/>
      <c r="C115" s="23" t="s">
        <v>7</v>
      </c>
      <c r="D115" s="61">
        <v>405184</v>
      </c>
    </row>
    <row r="116" spans="1:4" ht="12.75">
      <c r="A116" s="41"/>
      <c r="B116" s="41"/>
      <c r="C116" s="23" t="s">
        <v>6</v>
      </c>
      <c r="D116" s="61">
        <v>782369</v>
      </c>
    </row>
    <row r="117" spans="1:4" ht="12.75">
      <c r="A117" s="41"/>
      <c r="B117" s="41"/>
      <c r="C117" s="82" t="s">
        <v>8</v>
      </c>
      <c r="D117" s="61">
        <v>230000</v>
      </c>
    </row>
    <row r="118" spans="1:4" ht="12.75" customHeight="1">
      <c r="A118" s="41"/>
      <c r="B118" s="41"/>
      <c r="C118" s="78" t="s">
        <v>10</v>
      </c>
      <c r="D118" s="65"/>
    </row>
    <row r="119" spans="1:4" ht="12.75">
      <c r="A119" s="41"/>
      <c r="B119" s="41"/>
      <c r="C119" s="46" t="s">
        <v>150</v>
      </c>
      <c r="D119" s="61">
        <f>SUM(D120:D121)</f>
        <v>1841795</v>
      </c>
    </row>
    <row r="120" spans="1:4" ht="12.75" customHeight="1">
      <c r="A120" s="41"/>
      <c r="B120" s="41"/>
      <c r="C120" s="22" t="s">
        <v>4</v>
      </c>
      <c r="D120" s="61">
        <v>1593271</v>
      </c>
    </row>
    <row r="121" spans="1:4" ht="12.75">
      <c r="A121" s="41"/>
      <c r="B121" s="41"/>
      <c r="C121" s="55" t="s">
        <v>6</v>
      </c>
      <c r="D121" s="65">
        <v>248524</v>
      </c>
    </row>
    <row r="122" spans="1:4" ht="12.75">
      <c r="A122" s="41"/>
      <c r="B122" s="41"/>
      <c r="C122" s="46" t="s">
        <v>151</v>
      </c>
      <c r="D122" s="61">
        <f>SUM(D123:D124)</f>
        <v>991541</v>
      </c>
    </row>
    <row r="123" spans="1:4" ht="12.75" customHeight="1">
      <c r="A123" s="41"/>
      <c r="B123" s="41"/>
      <c r="C123" s="22" t="s">
        <v>4</v>
      </c>
      <c r="D123" s="61">
        <v>858155</v>
      </c>
    </row>
    <row r="124" spans="1:4" ht="12.75">
      <c r="A124" s="41"/>
      <c r="B124" s="41"/>
      <c r="C124" s="55" t="s">
        <v>6</v>
      </c>
      <c r="D124" s="65">
        <v>133386</v>
      </c>
    </row>
    <row r="125" spans="1:4" ht="12.75" customHeight="1">
      <c r="A125" s="41"/>
      <c r="B125" s="41"/>
      <c r="C125" s="46" t="s">
        <v>152</v>
      </c>
      <c r="D125" s="61">
        <f>SUM(D126:D128)</f>
        <v>2443906</v>
      </c>
    </row>
    <row r="126" spans="1:4" ht="12.75" customHeight="1">
      <c r="A126" s="41"/>
      <c r="B126" s="41"/>
      <c r="C126" s="22" t="s">
        <v>4</v>
      </c>
      <c r="D126" s="61">
        <v>1990591</v>
      </c>
    </row>
    <row r="127" spans="1:4" ht="12.75" customHeight="1">
      <c r="A127" s="41"/>
      <c r="B127" s="41"/>
      <c r="C127" s="23" t="s">
        <v>6</v>
      </c>
      <c r="D127" s="61">
        <v>223315</v>
      </c>
    </row>
    <row r="128" spans="1:4" ht="12.75" customHeight="1">
      <c r="A128" s="41"/>
      <c r="B128" s="41"/>
      <c r="C128" s="55" t="s">
        <v>204</v>
      </c>
      <c r="D128" s="65">
        <v>230000</v>
      </c>
    </row>
    <row r="129" spans="1:4" ht="12.75" customHeight="1">
      <c r="A129" s="41"/>
      <c r="B129" s="41"/>
      <c r="C129" s="46" t="s">
        <v>153</v>
      </c>
      <c r="D129" s="61">
        <f>SUM(D130:D131)</f>
        <v>1393134</v>
      </c>
    </row>
    <row r="130" spans="1:4" ht="12.75" customHeight="1">
      <c r="A130" s="41"/>
      <c r="B130" s="41"/>
      <c r="C130" s="22" t="s">
        <v>4</v>
      </c>
      <c r="D130" s="61">
        <v>1239938</v>
      </c>
    </row>
    <row r="131" spans="1:4" ht="12.75" customHeight="1">
      <c r="A131" s="41"/>
      <c r="B131" s="41"/>
      <c r="C131" s="55" t="s">
        <v>6</v>
      </c>
      <c r="D131" s="65">
        <v>153196</v>
      </c>
    </row>
    <row r="132" spans="1:4" ht="12.75" customHeight="1">
      <c r="A132" s="41"/>
      <c r="B132" s="41"/>
      <c r="C132" s="46" t="s">
        <v>155</v>
      </c>
      <c r="D132" s="61">
        <f>SUM(D133:D134)</f>
        <v>113172</v>
      </c>
    </row>
    <row r="133" spans="1:4" ht="12.75" customHeight="1">
      <c r="A133" s="41"/>
      <c r="B133" s="41"/>
      <c r="C133" s="22" t="s">
        <v>4</v>
      </c>
      <c r="D133" s="61">
        <v>97961</v>
      </c>
    </row>
    <row r="134" spans="1:4" ht="12.75" customHeight="1">
      <c r="A134" s="41"/>
      <c r="B134" s="41"/>
      <c r="C134" s="55" t="s">
        <v>6</v>
      </c>
      <c r="D134" s="65">
        <v>15211</v>
      </c>
    </row>
    <row r="135" spans="1:4" ht="12.75" customHeight="1">
      <c r="A135" s="41"/>
      <c r="B135" s="41"/>
      <c r="C135" s="46" t="s">
        <v>156</v>
      </c>
      <c r="D135" s="61">
        <f>SUM(D136:D137)</f>
        <v>61900</v>
      </c>
    </row>
    <row r="136" spans="1:4" ht="12.75" customHeight="1">
      <c r="A136" s="41"/>
      <c r="B136" s="41"/>
      <c r="C136" s="22" t="s">
        <v>4</v>
      </c>
      <c r="D136" s="61">
        <v>53163</v>
      </c>
    </row>
    <row r="137" spans="1:4" ht="12.75" customHeight="1">
      <c r="A137" s="41"/>
      <c r="B137" s="41"/>
      <c r="C137" s="55" t="s">
        <v>6</v>
      </c>
      <c r="D137" s="65">
        <v>8737</v>
      </c>
    </row>
    <row r="138" spans="1:4" ht="12.75" customHeight="1">
      <c r="A138" s="41"/>
      <c r="B138" s="41"/>
      <c r="C138" s="46" t="s">
        <v>154</v>
      </c>
      <c r="D138" s="61">
        <f>SUM(D139:D140)</f>
        <v>405184</v>
      </c>
    </row>
    <row r="139" spans="1:4" ht="12.75" customHeight="1">
      <c r="A139" s="41"/>
      <c r="B139" s="41"/>
      <c r="C139" s="79" t="s">
        <v>19</v>
      </c>
      <c r="D139" s="61">
        <v>292864</v>
      </c>
    </row>
    <row r="140" spans="1:4" ht="12.75">
      <c r="A140" s="43"/>
      <c r="B140" s="43"/>
      <c r="C140" s="80" t="s">
        <v>20</v>
      </c>
      <c r="D140" s="65">
        <v>112320</v>
      </c>
    </row>
    <row r="141" spans="1:4" ht="12.75">
      <c r="A141" s="41"/>
      <c r="B141" s="41">
        <v>80123</v>
      </c>
      <c r="C141" s="46" t="s">
        <v>157</v>
      </c>
      <c r="D141" s="61">
        <f>D143</f>
        <v>1420297</v>
      </c>
    </row>
    <row r="142" spans="1:5" ht="12.75">
      <c r="A142" s="41"/>
      <c r="B142" s="41"/>
      <c r="C142" s="20" t="s">
        <v>2</v>
      </c>
      <c r="D142" s="87"/>
      <c r="E142" s="63">
        <f>E143+D173</f>
        <v>1420297</v>
      </c>
    </row>
    <row r="143" spans="1:5" ht="12.75">
      <c r="A143" s="41"/>
      <c r="B143" s="41"/>
      <c r="C143" s="20" t="s">
        <v>5</v>
      </c>
      <c r="D143" s="61">
        <f>SUM(D144:D146)</f>
        <v>1420297</v>
      </c>
      <c r="E143" s="63">
        <f>D148+D151+D154+D157+D160+D163+D166+D169</f>
        <v>1348297</v>
      </c>
    </row>
    <row r="144" spans="1:5" ht="12.75" customHeight="1">
      <c r="A144" s="41"/>
      <c r="B144" s="41"/>
      <c r="C144" s="22" t="s">
        <v>4</v>
      </c>
      <c r="D144" s="61">
        <v>1134743</v>
      </c>
      <c r="E144" s="63">
        <f>D149+D152+D155+D158+D161+D164+D167+D170</f>
        <v>1134743</v>
      </c>
    </row>
    <row r="145" spans="1:5" ht="12.75">
      <c r="A145" s="41"/>
      <c r="B145" s="41"/>
      <c r="C145" s="23" t="s">
        <v>7</v>
      </c>
      <c r="D145" s="61">
        <v>72000</v>
      </c>
      <c r="E145" s="63">
        <f>D150+D153+D156+D159+D162+D165+D168+D171</f>
        <v>213554</v>
      </c>
    </row>
    <row r="146" spans="1:4" ht="12.75">
      <c r="A146" s="41"/>
      <c r="B146" s="41"/>
      <c r="C146" s="23" t="s">
        <v>6</v>
      </c>
      <c r="D146" s="61">
        <v>213554</v>
      </c>
    </row>
    <row r="147" spans="1:4" ht="12.75" customHeight="1">
      <c r="A147" s="41"/>
      <c r="B147" s="41"/>
      <c r="C147" s="78" t="s">
        <v>10</v>
      </c>
      <c r="D147" s="65"/>
    </row>
    <row r="148" spans="1:4" ht="12.75">
      <c r="A148" s="41"/>
      <c r="B148" s="41"/>
      <c r="C148" s="46" t="s">
        <v>158</v>
      </c>
      <c r="D148" s="61">
        <f>SUM(D149:D150)</f>
        <v>167926</v>
      </c>
    </row>
    <row r="149" spans="1:4" ht="12.75" customHeight="1">
      <c r="A149" s="41"/>
      <c r="B149" s="41"/>
      <c r="C149" s="22" t="s">
        <v>4</v>
      </c>
      <c r="D149" s="61">
        <v>132526</v>
      </c>
    </row>
    <row r="150" spans="1:4" ht="12.75" customHeight="1">
      <c r="A150" s="41"/>
      <c r="B150" s="41"/>
      <c r="C150" s="55" t="s">
        <v>6</v>
      </c>
      <c r="D150" s="65">
        <v>35400</v>
      </c>
    </row>
    <row r="151" spans="1:4" ht="12.75" customHeight="1">
      <c r="A151" s="41"/>
      <c r="B151" s="41"/>
      <c r="C151" s="46" t="s">
        <v>159</v>
      </c>
      <c r="D151" s="61">
        <f>SUM(D152:D153)</f>
        <v>164509</v>
      </c>
    </row>
    <row r="152" spans="1:4" ht="12.75" customHeight="1">
      <c r="A152" s="41"/>
      <c r="B152" s="41"/>
      <c r="C152" s="22" t="s">
        <v>4</v>
      </c>
      <c r="D152" s="61">
        <v>136343</v>
      </c>
    </row>
    <row r="153" spans="1:4" ht="12.75" customHeight="1">
      <c r="A153" s="41"/>
      <c r="B153" s="41"/>
      <c r="C153" s="55" t="s">
        <v>6</v>
      </c>
      <c r="D153" s="65">
        <v>28166</v>
      </c>
    </row>
    <row r="154" spans="1:4" ht="12.75" customHeight="1">
      <c r="A154" s="41"/>
      <c r="B154" s="41"/>
      <c r="C154" s="46" t="s">
        <v>160</v>
      </c>
      <c r="D154" s="61">
        <f>SUM(D155:D156)</f>
        <v>163670</v>
      </c>
    </row>
    <row r="155" spans="1:4" ht="12.75" customHeight="1">
      <c r="A155" s="41"/>
      <c r="B155" s="41"/>
      <c r="C155" s="22" t="s">
        <v>4</v>
      </c>
      <c r="D155" s="61">
        <v>139400</v>
      </c>
    </row>
    <row r="156" spans="1:4" ht="12.75" customHeight="1">
      <c r="A156" s="41"/>
      <c r="B156" s="41"/>
      <c r="C156" s="55" t="s">
        <v>6</v>
      </c>
      <c r="D156" s="65">
        <v>24270</v>
      </c>
    </row>
    <row r="157" spans="1:4" ht="12.75" customHeight="1">
      <c r="A157" s="41"/>
      <c r="B157" s="41"/>
      <c r="C157" s="46" t="s">
        <v>156</v>
      </c>
      <c r="D157" s="61">
        <f>SUM(D158:D159)</f>
        <v>62044</v>
      </c>
    </row>
    <row r="158" spans="1:4" ht="12.75" customHeight="1">
      <c r="A158" s="41"/>
      <c r="B158" s="41"/>
      <c r="C158" s="22" t="s">
        <v>4</v>
      </c>
      <c r="D158" s="61">
        <v>53226</v>
      </c>
    </row>
    <row r="159" spans="1:4" ht="12.75" customHeight="1">
      <c r="A159" s="41"/>
      <c r="B159" s="41"/>
      <c r="C159" s="55" t="s">
        <v>6</v>
      </c>
      <c r="D159" s="65">
        <v>8818</v>
      </c>
    </row>
    <row r="160" spans="1:4" ht="12.75" customHeight="1">
      <c r="A160" s="41"/>
      <c r="B160" s="41"/>
      <c r="C160" s="46" t="s">
        <v>161</v>
      </c>
      <c r="D160" s="61">
        <f>SUM(D161:D162)</f>
        <v>515022</v>
      </c>
    </row>
    <row r="161" spans="1:4" ht="12.75" customHeight="1">
      <c r="A161" s="41"/>
      <c r="B161" s="41"/>
      <c r="C161" s="22" t="s">
        <v>4</v>
      </c>
      <c r="D161" s="61">
        <v>441065</v>
      </c>
    </row>
    <row r="162" spans="1:4" ht="12.75" customHeight="1">
      <c r="A162" s="41"/>
      <c r="B162" s="41"/>
      <c r="C162" s="55" t="s">
        <v>6</v>
      </c>
      <c r="D162" s="65">
        <v>73957</v>
      </c>
    </row>
    <row r="163" spans="1:4" ht="12.75" customHeight="1">
      <c r="A163" s="41"/>
      <c r="B163" s="41"/>
      <c r="C163" s="46" t="s">
        <v>162</v>
      </c>
      <c r="D163" s="61">
        <f>SUM(D164:D165)</f>
        <v>73839</v>
      </c>
    </row>
    <row r="164" spans="1:4" ht="12.75" customHeight="1">
      <c r="A164" s="41"/>
      <c r="B164" s="41"/>
      <c r="C164" s="22" t="s">
        <v>4</v>
      </c>
      <c r="D164" s="61">
        <v>65499</v>
      </c>
    </row>
    <row r="165" spans="1:4" ht="12.75" customHeight="1">
      <c r="A165" s="41"/>
      <c r="B165" s="41"/>
      <c r="C165" s="55" t="s">
        <v>6</v>
      </c>
      <c r="D165" s="65">
        <v>8340</v>
      </c>
    </row>
    <row r="166" spans="1:4" ht="12.75" customHeight="1">
      <c r="A166" s="41"/>
      <c r="B166" s="41"/>
      <c r="C166" s="46" t="s">
        <v>163</v>
      </c>
      <c r="D166" s="61">
        <f>SUM(D167:D168)</f>
        <v>103576</v>
      </c>
    </row>
    <row r="167" spans="1:4" ht="12.75" customHeight="1">
      <c r="A167" s="41"/>
      <c r="B167" s="41"/>
      <c r="C167" s="22" t="s">
        <v>4</v>
      </c>
      <c r="D167" s="61">
        <v>82791</v>
      </c>
    </row>
    <row r="168" spans="1:4" ht="12.75" customHeight="1">
      <c r="A168" s="41"/>
      <c r="B168" s="41"/>
      <c r="C168" s="55" t="s">
        <v>6</v>
      </c>
      <c r="D168" s="65">
        <v>20785</v>
      </c>
    </row>
    <row r="169" spans="1:4" ht="12.75" customHeight="1">
      <c r="A169" s="41"/>
      <c r="B169" s="41"/>
      <c r="C169" s="46" t="s">
        <v>164</v>
      </c>
      <c r="D169" s="61">
        <f>SUM(D170:D171)</f>
        <v>97711</v>
      </c>
    </row>
    <row r="170" spans="1:4" ht="12.75" customHeight="1">
      <c r="A170" s="41"/>
      <c r="B170" s="41"/>
      <c r="C170" s="22" t="s">
        <v>4</v>
      </c>
      <c r="D170" s="61">
        <v>83893</v>
      </c>
    </row>
    <row r="171" spans="1:4" ht="12.75" customHeight="1">
      <c r="A171" s="41"/>
      <c r="B171" s="41"/>
      <c r="C171" s="55" t="s">
        <v>6</v>
      </c>
      <c r="D171" s="65">
        <v>13818</v>
      </c>
    </row>
    <row r="172" spans="1:4" ht="12.75" customHeight="1">
      <c r="A172" s="41"/>
      <c r="B172" s="41"/>
      <c r="C172" s="46" t="s">
        <v>165</v>
      </c>
      <c r="D172" s="61"/>
    </row>
    <row r="173" spans="1:4" ht="12.75" customHeight="1">
      <c r="A173" s="41"/>
      <c r="B173" s="41"/>
      <c r="C173" s="46" t="s">
        <v>166</v>
      </c>
      <c r="D173" s="61">
        <v>72000</v>
      </c>
    </row>
    <row r="174" spans="1:4" ht="12.75">
      <c r="A174" s="41"/>
      <c r="B174" s="48">
        <v>80130</v>
      </c>
      <c r="C174" s="28" t="s">
        <v>32</v>
      </c>
      <c r="D174" s="100">
        <f>D176+D180</f>
        <v>16632502</v>
      </c>
    </row>
    <row r="175" spans="1:6" ht="12.75">
      <c r="A175" s="41"/>
      <c r="B175" s="41"/>
      <c r="C175" s="20" t="s">
        <v>2</v>
      </c>
      <c r="D175" s="61"/>
      <c r="E175" s="63" t="e">
        <f>SUM(E177:E179)</f>
        <v>#REF!</v>
      </c>
      <c r="F175" s="63">
        <f>SUM(F177:F179)</f>
        <v>15577502</v>
      </c>
    </row>
    <row r="176" spans="1:6" ht="12.75">
      <c r="A176" s="41"/>
      <c r="B176" s="41"/>
      <c r="C176" s="20" t="s">
        <v>5</v>
      </c>
      <c r="D176" s="61">
        <f>D177+D178+D179</f>
        <v>15577502</v>
      </c>
      <c r="E176" s="63" t="e">
        <f>#REF!+#REF!+#REF!+#REF!+#REF!+#REF!+#REF!+#REF!+#REF!</f>
        <v>#REF!</v>
      </c>
      <c r="F176" s="63">
        <f>D182+D185+D188+D191+D195+D198+D201+D204+D207</f>
        <v>14842568</v>
      </c>
    </row>
    <row r="177" spans="1:6" ht="12.75" customHeight="1">
      <c r="A177" s="41"/>
      <c r="B177" s="41"/>
      <c r="C177" s="22" t="s">
        <v>4</v>
      </c>
      <c r="D177" s="61">
        <v>11703442</v>
      </c>
      <c r="E177" s="63" t="e">
        <f>#REF!+#REF!+#REF!+#REF!+#REF!+#REF!+#REF!+#REF!+#REF!</f>
        <v>#REF!</v>
      </c>
      <c r="F177" s="63">
        <f>D183+D186+D189+D192+D196+D199+D202+D205+D208</f>
        <v>11703442</v>
      </c>
    </row>
    <row r="178" spans="1:6" ht="12.75">
      <c r="A178" s="41"/>
      <c r="B178" s="41"/>
      <c r="C178" s="22" t="s">
        <v>7</v>
      </c>
      <c r="D178" s="61">
        <v>1789934</v>
      </c>
      <c r="E178" s="63" t="e">
        <f>#REF!+#REF!+#REF!+#REF!+#REF!+#REF!+#REF!+#REF!+#REF!</f>
        <v>#REF!</v>
      </c>
      <c r="F178" s="63">
        <f>D184+D187+D190+D193+D197+D200+D203+D206+D209</f>
        <v>2084126</v>
      </c>
    </row>
    <row r="179" spans="1:6" ht="12.75">
      <c r="A179" s="41"/>
      <c r="B179" s="41"/>
      <c r="C179" s="23" t="s">
        <v>6</v>
      </c>
      <c r="D179" s="61">
        <v>2084126</v>
      </c>
      <c r="E179" s="63" t="e">
        <f>#REF!</f>
        <v>#REF!</v>
      </c>
      <c r="F179" s="63">
        <f>D210</f>
        <v>1789934</v>
      </c>
    </row>
    <row r="180" spans="1:4" ht="12.75">
      <c r="A180" s="41"/>
      <c r="B180" s="41"/>
      <c r="C180" s="18" t="s">
        <v>8</v>
      </c>
      <c r="D180" s="111">
        <v>1055000</v>
      </c>
    </row>
    <row r="181" spans="1:4" ht="12.75" customHeight="1">
      <c r="A181" s="41"/>
      <c r="B181" s="41"/>
      <c r="C181" s="78" t="s">
        <v>10</v>
      </c>
      <c r="D181" s="65"/>
    </row>
    <row r="182" spans="1:4" ht="12.75" customHeight="1">
      <c r="A182" s="41"/>
      <c r="B182" s="41"/>
      <c r="C182" s="33" t="s">
        <v>158</v>
      </c>
      <c r="D182" s="61">
        <f>SUM(D183:D184)</f>
        <v>1358122</v>
      </c>
    </row>
    <row r="183" spans="1:4" ht="12.75" customHeight="1">
      <c r="A183" s="41"/>
      <c r="B183" s="41"/>
      <c r="C183" s="22" t="s">
        <v>4</v>
      </c>
      <c r="D183" s="61">
        <v>1063462</v>
      </c>
    </row>
    <row r="184" spans="1:4" ht="12.75" customHeight="1">
      <c r="A184" s="41"/>
      <c r="B184" s="41"/>
      <c r="C184" s="55" t="s">
        <v>6</v>
      </c>
      <c r="D184" s="65">
        <v>294660</v>
      </c>
    </row>
    <row r="185" spans="1:4" ht="12.75" customHeight="1">
      <c r="A185" s="41"/>
      <c r="B185" s="41"/>
      <c r="C185" s="33" t="s">
        <v>159</v>
      </c>
      <c r="D185" s="61">
        <f>SUM(D186:D187)</f>
        <v>2349655</v>
      </c>
    </row>
    <row r="186" spans="1:4" ht="12.75" customHeight="1">
      <c r="A186" s="41"/>
      <c r="B186" s="41"/>
      <c r="C186" s="22" t="s">
        <v>4</v>
      </c>
      <c r="D186" s="61">
        <v>1975795</v>
      </c>
    </row>
    <row r="187" spans="1:4" ht="12.75" customHeight="1">
      <c r="A187" s="41"/>
      <c r="B187" s="41"/>
      <c r="C187" s="55" t="s">
        <v>6</v>
      </c>
      <c r="D187" s="65">
        <v>373860</v>
      </c>
    </row>
    <row r="188" spans="1:4" ht="12.75" customHeight="1">
      <c r="A188" s="41"/>
      <c r="B188" s="41"/>
      <c r="C188" s="33" t="s">
        <v>160</v>
      </c>
      <c r="D188" s="61">
        <f>SUM(D189:D190)</f>
        <v>2725134</v>
      </c>
    </row>
    <row r="189" spans="1:4" ht="12.75" customHeight="1">
      <c r="A189" s="41"/>
      <c r="B189" s="41"/>
      <c r="C189" s="22" t="s">
        <v>4</v>
      </c>
      <c r="D189" s="61">
        <v>2322838</v>
      </c>
    </row>
    <row r="190" spans="1:4" ht="12.75" customHeight="1">
      <c r="A190" s="43"/>
      <c r="B190" s="43"/>
      <c r="C190" s="55" t="s">
        <v>6</v>
      </c>
      <c r="D190" s="65">
        <v>402296</v>
      </c>
    </row>
    <row r="191" spans="1:4" ht="12.75" customHeight="1">
      <c r="A191" s="41"/>
      <c r="B191" s="41"/>
      <c r="C191" s="33" t="s">
        <v>156</v>
      </c>
      <c r="D191" s="99">
        <f>SUM(D192:D194)</f>
        <v>2994080</v>
      </c>
    </row>
    <row r="192" spans="1:4" ht="12.75" customHeight="1">
      <c r="A192" s="41"/>
      <c r="B192" s="41"/>
      <c r="C192" s="22" t="s">
        <v>4</v>
      </c>
      <c r="D192" s="61">
        <v>1685798</v>
      </c>
    </row>
    <row r="193" spans="1:4" ht="12.75" customHeight="1">
      <c r="A193" s="41"/>
      <c r="B193" s="41"/>
      <c r="C193" s="23" t="s">
        <v>6</v>
      </c>
      <c r="D193" s="61">
        <v>253282</v>
      </c>
    </row>
    <row r="194" spans="1:4" ht="12.75" customHeight="1">
      <c r="A194" s="41"/>
      <c r="B194" s="41"/>
      <c r="C194" s="55" t="s">
        <v>204</v>
      </c>
      <c r="D194" s="102">
        <v>1055000</v>
      </c>
    </row>
    <row r="195" spans="1:4" ht="12.75" customHeight="1">
      <c r="A195" s="41"/>
      <c r="B195" s="41"/>
      <c r="C195" s="33" t="s">
        <v>155</v>
      </c>
      <c r="D195" s="61">
        <f>SUM(D196:D197)</f>
        <v>1911461</v>
      </c>
    </row>
    <row r="196" spans="1:4" ht="12.75" customHeight="1">
      <c r="A196" s="41"/>
      <c r="B196" s="41"/>
      <c r="C196" s="22" t="s">
        <v>4</v>
      </c>
      <c r="D196" s="61">
        <v>1661790</v>
      </c>
    </row>
    <row r="197" spans="1:4" ht="12.75" customHeight="1">
      <c r="A197" s="41"/>
      <c r="B197" s="41"/>
      <c r="C197" s="55" t="s">
        <v>6</v>
      </c>
      <c r="D197" s="65">
        <v>249671</v>
      </c>
    </row>
    <row r="198" spans="1:4" ht="12.75" customHeight="1">
      <c r="A198" s="41"/>
      <c r="B198" s="41"/>
      <c r="C198" s="33" t="s">
        <v>162</v>
      </c>
      <c r="D198" s="61">
        <f>SUM(D199:D200)</f>
        <v>1147840</v>
      </c>
    </row>
    <row r="199" spans="1:4" ht="12.75" customHeight="1">
      <c r="A199" s="41"/>
      <c r="B199" s="41"/>
      <c r="C199" s="22" t="s">
        <v>4</v>
      </c>
      <c r="D199" s="61">
        <v>1024441</v>
      </c>
    </row>
    <row r="200" spans="1:4" ht="12.75" customHeight="1">
      <c r="A200" s="41"/>
      <c r="B200" s="41"/>
      <c r="C200" s="55" t="s">
        <v>6</v>
      </c>
      <c r="D200" s="65">
        <v>123399</v>
      </c>
    </row>
    <row r="201" spans="1:4" ht="12.75" customHeight="1">
      <c r="A201" s="41"/>
      <c r="B201" s="41"/>
      <c r="C201" s="33" t="s">
        <v>167</v>
      </c>
      <c r="D201" s="61">
        <f>SUM(D202:D203)</f>
        <v>985269</v>
      </c>
    </row>
    <row r="202" spans="1:4" ht="12.75" customHeight="1">
      <c r="A202" s="41"/>
      <c r="B202" s="41"/>
      <c r="C202" s="22" t="s">
        <v>4</v>
      </c>
      <c r="D202" s="61">
        <v>851696</v>
      </c>
    </row>
    <row r="203" spans="1:4" ht="12.75" customHeight="1">
      <c r="A203" s="41"/>
      <c r="B203" s="41"/>
      <c r="C203" s="55" t="s">
        <v>6</v>
      </c>
      <c r="D203" s="65">
        <v>133573</v>
      </c>
    </row>
    <row r="204" spans="1:4" ht="12.75" customHeight="1">
      <c r="A204" s="41"/>
      <c r="B204" s="41"/>
      <c r="C204" s="33" t="s">
        <v>163</v>
      </c>
      <c r="D204" s="61">
        <f>SUM(D205:D206)</f>
        <v>196624</v>
      </c>
    </row>
    <row r="205" spans="1:4" ht="12.75" customHeight="1">
      <c r="A205" s="41"/>
      <c r="B205" s="41"/>
      <c r="C205" s="22" t="s">
        <v>4</v>
      </c>
      <c r="D205" s="61">
        <v>143738</v>
      </c>
    </row>
    <row r="206" spans="1:4" ht="12.75" customHeight="1">
      <c r="A206" s="41"/>
      <c r="B206" s="41"/>
      <c r="C206" s="55" t="s">
        <v>6</v>
      </c>
      <c r="D206" s="65">
        <v>52886</v>
      </c>
    </row>
    <row r="207" spans="1:4" ht="12.75" customHeight="1">
      <c r="A207" s="41"/>
      <c r="B207" s="41"/>
      <c r="C207" s="33" t="s">
        <v>164</v>
      </c>
      <c r="D207" s="61">
        <f>SUM(D208:D209)</f>
        <v>1174383</v>
      </c>
    </row>
    <row r="208" spans="1:4" ht="12.75" customHeight="1">
      <c r="A208" s="41"/>
      <c r="B208" s="41"/>
      <c r="C208" s="22" t="s">
        <v>4</v>
      </c>
      <c r="D208" s="61">
        <v>973884</v>
      </c>
    </row>
    <row r="209" spans="1:4" ht="12.75" customHeight="1">
      <c r="A209" s="41"/>
      <c r="B209" s="41"/>
      <c r="C209" s="55" t="s">
        <v>6</v>
      </c>
      <c r="D209" s="65">
        <v>200499</v>
      </c>
    </row>
    <row r="210" spans="1:4" ht="12.75" customHeight="1">
      <c r="A210" s="41"/>
      <c r="B210" s="41"/>
      <c r="C210" s="46" t="s">
        <v>154</v>
      </c>
      <c r="D210" s="61">
        <f>SUM(D211:D213)</f>
        <v>1789934</v>
      </c>
    </row>
    <row r="211" spans="1:4" ht="12.75" customHeight="1">
      <c r="A211" s="41"/>
      <c r="B211" s="41"/>
      <c r="C211" s="79" t="s">
        <v>168</v>
      </c>
      <c r="D211" s="61">
        <v>191130</v>
      </c>
    </row>
    <row r="212" spans="1:4" ht="12.75">
      <c r="A212" s="41"/>
      <c r="B212" s="41"/>
      <c r="C212" s="79" t="s">
        <v>109</v>
      </c>
      <c r="D212" s="61">
        <v>892020</v>
      </c>
    </row>
    <row r="213" spans="1:4" ht="12.75">
      <c r="A213" s="41"/>
      <c r="B213" s="41"/>
      <c r="C213" s="79" t="s">
        <v>110</v>
      </c>
      <c r="D213" s="61">
        <v>706784</v>
      </c>
    </row>
    <row r="214" spans="1:4" ht="25.5" customHeight="1">
      <c r="A214" s="41"/>
      <c r="B214" s="48">
        <v>80140</v>
      </c>
      <c r="C214" s="29" t="s">
        <v>169</v>
      </c>
      <c r="D214" s="66">
        <f>D216</f>
        <v>1983033</v>
      </c>
    </row>
    <row r="215" spans="1:4" ht="12.75">
      <c r="A215" s="41"/>
      <c r="B215" s="41"/>
      <c r="C215" s="20" t="s">
        <v>2</v>
      </c>
      <c r="D215" s="61"/>
    </row>
    <row r="216" spans="1:4" ht="12.75">
      <c r="A216" s="41"/>
      <c r="B216" s="41"/>
      <c r="C216" s="20" t="s">
        <v>5</v>
      </c>
      <c r="D216" s="61">
        <f>SUM(D217:D218)</f>
        <v>1983033</v>
      </c>
    </row>
    <row r="217" spans="1:4" ht="12.75" customHeight="1">
      <c r="A217" s="41"/>
      <c r="B217" s="41"/>
      <c r="C217" s="22" t="s">
        <v>4</v>
      </c>
      <c r="D217" s="61">
        <v>1462933</v>
      </c>
    </row>
    <row r="218" spans="1:4" ht="12.75">
      <c r="A218" s="41"/>
      <c r="B218" s="41"/>
      <c r="C218" s="23" t="s">
        <v>6</v>
      </c>
      <c r="D218" s="61">
        <v>520100</v>
      </c>
    </row>
    <row r="219" spans="1:4" ht="12.75" customHeight="1">
      <c r="A219" s="41"/>
      <c r="B219" s="41"/>
      <c r="C219" s="47" t="s">
        <v>10</v>
      </c>
      <c r="D219" s="81"/>
    </row>
    <row r="220" spans="1:4" ht="12.75">
      <c r="A220" s="41"/>
      <c r="B220" s="41"/>
      <c r="C220" s="46" t="s">
        <v>107</v>
      </c>
      <c r="D220" s="61">
        <f>SUM(D221:D222)</f>
        <v>1340033</v>
      </c>
    </row>
    <row r="221" spans="1:4" ht="12.75" customHeight="1">
      <c r="A221" s="41"/>
      <c r="B221" s="41"/>
      <c r="C221" s="22" t="s">
        <v>4</v>
      </c>
      <c r="D221" s="61">
        <v>1001449</v>
      </c>
    </row>
    <row r="222" spans="1:4" ht="12.75" customHeight="1">
      <c r="A222" s="41"/>
      <c r="B222" s="41"/>
      <c r="C222" s="55" t="s">
        <v>6</v>
      </c>
      <c r="D222" s="65">
        <v>338584</v>
      </c>
    </row>
    <row r="223" spans="1:4" ht="12.75" customHeight="1">
      <c r="A223" s="41"/>
      <c r="B223" s="41"/>
      <c r="C223" s="46" t="s">
        <v>108</v>
      </c>
      <c r="D223" s="61">
        <f>SUM(D224:D225)</f>
        <v>643000</v>
      </c>
    </row>
    <row r="224" spans="1:4" ht="12.75" customHeight="1">
      <c r="A224" s="41"/>
      <c r="B224" s="41"/>
      <c r="C224" s="22" t="s">
        <v>4</v>
      </c>
      <c r="D224" s="61">
        <v>461484</v>
      </c>
    </row>
    <row r="225" spans="1:4" ht="12.75">
      <c r="A225" s="41"/>
      <c r="B225" s="41"/>
      <c r="C225" s="23" t="s">
        <v>6</v>
      </c>
      <c r="D225" s="61">
        <v>181516</v>
      </c>
    </row>
    <row r="226" spans="1:4" ht="12.75">
      <c r="A226" s="41"/>
      <c r="B226" s="48">
        <v>80145</v>
      </c>
      <c r="C226" s="29" t="s">
        <v>26</v>
      </c>
      <c r="D226" s="72">
        <v>5550</v>
      </c>
    </row>
    <row r="227" spans="1:4" ht="12.75">
      <c r="A227" s="41"/>
      <c r="B227" s="43"/>
      <c r="C227" s="31" t="s">
        <v>122</v>
      </c>
      <c r="D227" s="73"/>
    </row>
    <row r="228" spans="1:4" ht="12.75" customHeight="1">
      <c r="A228" s="41"/>
      <c r="B228" s="41">
        <v>80146</v>
      </c>
      <c r="C228" s="20" t="s">
        <v>142</v>
      </c>
      <c r="D228" s="69">
        <f>D231+D232</f>
        <v>131466</v>
      </c>
    </row>
    <row r="229" spans="1:4" ht="12.75">
      <c r="A229" s="41"/>
      <c r="B229" s="41"/>
      <c r="C229" s="20" t="s">
        <v>2</v>
      </c>
      <c r="D229" s="70"/>
    </row>
    <row r="230" spans="1:4" ht="12.75">
      <c r="A230" s="41"/>
      <c r="B230" s="41"/>
      <c r="C230" s="20" t="s">
        <v>3</v>
      </c>
      <c r="D230" s="69">
        <f>SUM(D231:D232)</f>
        <v>131466</v>
      </c>
    </row>
    <row r="231" spans="1:4" ht="12.75" customHeight="1">
      <c r="A231" s="41"/>
      <c r="B231" s="41"/>
      <c r="C231" s="44" t="s">
        <v>4</v>
      </c>
      <c r="D231" s="69">
        <v>64732</v>
      </c>
    </row>
    <row r="232" spans="1:4" ht="12.75" customHeight="1">
      <c r="A232" s="41"/>
      <c r="B232" s="41"/>
      <c r="C232" s="44" t="s">
        <v>6</v>
      </c>
      <c r="D232" s="69">
        <v>66734</v>
      </c>
    </row>
    <row r="233" spans="1:4" ht="12.75" customHeight="1">
      <c r="A233" s="41"/>
      <c r="B233" s="41"/>
      <c r="C233" s="47" t="s">
        <v>10</v>
      </c>
      <c r="D233" s="73"/>
    </row>
    <row r="234" spans="1:4" ht="12.75" customHeight="1">
      <c r="A234" s="41"/>
      <c r="B234" s="41"/>
      <c r="C234" s="44" t="s">
        <v>170</v>
      </c>
      <c r="D234" s="69">
        <v>33231</v>
      </c>
    </row>
    <row r="235" spans="1:4" ht="12.75" customHeight="1">
      <c r="A235" s="41"/>
      <c r="B235" s="41"/>
      <c r="C235" s="44" t="s">
        <v>171</v>
      </c>
      <c r="D235" s="69">
        <v>16892</v>
      </c>
    </row>
    <row r="236" spans="1:4" ht="12.75" customHeight="1">
      <c r="A236" s="41"/>
      <c r="B236" s="41"/>
      <c r="C236" s="44" t="s">
        <v>160</v>
      </c>
      <c r="D236" s="69">
        <v>14609</v>
      </c>
    </row>
    <row r="237" spans="1:4" ht="12.75" customHeight="1">
      <c r="A237" s="43"/>
      <c r="B237" s="43"/>
      <c r="C237" s="59" t="s">
        <v>172</v>
      </c>
      <c r="D237" s="73">
        <v>66734</v>
      </c>
    </row>
    <row r="238" spans="1:4" ht="12.75" customHeight="1">
      <c r="A238" s="41"/>
      <c r="B238" s="41">
        <v>80195</v>
      </c>
      <c r="C238" s="46" t="s">
        <v>27</v>
      </c>
      <c r="D238" s="69">
        <f>D240</f>
        <v>83934</v>
      </c>
    </row>
    <row r="239" spans="1:4" ht="12.75" customHeight="1">
      <c r="A239" s="41"/>
      <c r="B239" s="41"/>
      <c r="C239" s="20" t="s">
        <v>2</v>
      </c>
      <c r="D239" s="69"/>
    </row>
    <row r="240" spans="1:4" ht="12.75" customHeight="1">
      <c r="A240" s="41"/>
      <c r="B240" s="41"/>
      <c r="C240" s="20" t="s">
        <v>3</v>
      </c>
      <c r="D240" s="69">
        <f>SUM(D241:D242)</f>
        <v>83934</v>
      </c>
    </row>
    <row r="241" spans="1:4" ht="12.75" customHeight="1">
      <c r="A241" s="41"/>
      <c r="B241" s="41"/>
      <c r="C241" s="44" t="s">
        <v>7</v>
      </c>
      <c r="D241" s="69">
        <v>6819</v>
      </c>
    </row>
    <row r="242" spans="1:4" ht="12.75" customHeight="1">
      <c r="A242" s="41"/>
      <c r="B242" s="41"/>
      <c r="C242" s="59" t="s">
        <v>6</v>
      </c>
      <c r="D242" s="73">
        <v>77115</v>
      </c>
    </row>
    <row r="243" spans="1:4" ht="12.75" customHeight="1">
      <c r="A243" s="41"/>
      <c r="B243" s="41"/>
      <c r="C243" s="46" t="s">
        <v>10</v>
      </c>
      <c r="D243" s="69"/>
    </row>
    <row r="244" spans="1:4" ht="12.75" customHeight="1">
      <c r="A244" s="41"/>
      <c r="B244" s="41"/>
      <c r="C244" s="46" t="s">
        <v>171</v>
      </c>
      <c r="D244" s="69">
        <v>10430</v>
      </c>
    </row>
    <row r="245" spans="1:4" ht="12.75" customHeight="1">
      <c r="A245" s="41"/>
      <c r="B245" s="41"/>
      <c r="C245" s="46" t="s">
        <v>170</v>
      </c>
      <c r="D245" s="69">
        <v>4814</v>
      </c>
    </row>
    <row r="246" spans="1:4" ht="12.75" customHeight="1">
      <c r="A246" s="41"/>
      <c r="B246" s="41"/>
      <c r="C246" s="46" t="s">
        <v>153</v>
      </c>
      <c r="D246" s="69">
        <v>1204</v>
      </c>
    </row>
    <row r="247" spans="1:4" ht="12.75" customHeight="1">
      <c r="A247" s="41"/>
      <c r="B247" s="41"/>
      <c r="C247" s="46" t="s">
        <v>158</v>
      </c>
      <c r="D247" s="69">
        <v>14041</v>
      </c>
    </row>
    <row r="248" spans="1:4" ht="12.75" customHeight="1">
      <c r="A248" s="41"/>
      <c r="B248" s="41"/>
      <c r="C248" s="46" t="s">
        <v>159</v>
      </c>
      <c r="D248" s="69">
        <v>5616</v>
      </c>
    </row>
    <row r="249" spans="1:4" ht="12.75" customHeight="1">
      <c r="A249" s="41"/>
      <c r="B249" s="41"/>
      <c r="C249" s="46" t="s">
        <v>162</v>
      </c>
      <c r="D249" s="69">
        <v>4814</v>
      </c>
    </row>
    <row r="250" spans="1:4" ht="12.75" customHeight="1">
      <c r="A250" s="41"/>
      <c r="B250" s="41"/>
      <c r="C250" s="46" t="s">
        <v>160</v>
      </c>
      <c r="D250" s="69">
        <v>14441</v>
      </c>
    </row>
    <row r="251" spans="1:4" ht="12.75" customHeight="1">
      <c r="A251" s="41"/>
      <c r="B251" s="41"/>
      <c r="C251" s="46" t="s">
        <v>155</v>
      </c>
      <c r="D251" s="69">
        <v>14441</v>
      </c>
    </row>
    <row r="252" spans="1:4" ht="12.75" customHeight="1">
      <c r="A252" s="41"/>
      <c r="B252" s="41"/>
      <c r="C252" s="46" t="s">
        <v>164</v>
      </c>
      <c r="D252" s="69">
        <v>2407</v>
      </c>
    </row>
    <row r="253" spans="1:4" ht="12.75" customHeight="1">
      <c r="A253" s="41"/>
      <c r="B253" s="41"/>
      <c r="C253" s="46" t="s">
        <v>173</v>
      </c>
      <c r="D253" s="69">
        <v>2006</v>
      </c>
    </row>
    <row r="254" spans="1:4" ht="12.75" customHeight="1">
      <c r="A254" s="41"/>
      <c r="B254" s="41"/>
      <c r="C254" s="47" t="s">
        <v>163</v>
      </c>
      <c r="D254" s="73">
        <v>401</v>
      </c>
    </row>
    <row r="255" spans="1:4" ht="12.75" customHeight="1">
      <c r="A255" s="41"/>
      <c r="B255" s="41"/>
      <c r="C255" s="46" t="s">
        <v>172</v>
      </c>
      <c r="D255" s="69">
        <v>2500</v>
      </c>
    </row>
    <row r="256" spans="1:4" ht="12.75" customHeight="1">
      <c r="A256" s="41"/>
      <c r="B256" s="41"/>
      <c r="C256" s="46" t="s">
        <v>174</v>
      </c>
      <c r="D256" s="69">
        <f>SUM(D257:D259)</f>
        <v>6819</v>
      </c>
    </row>
    <row r="257" spans="1:4" ht="12.75" customHeight="1">
      <c r="A257" s="41"/>
      <c r="B257" s="41"/>
      <c r="C257" s="42" t="s">
        <v>166</v>
      </c>
      <c r="D257" s="69">
        <v>401</v>
      </c>
    </row>
    <row r="258" spans="1:4" ht="12.75" customHeight="1">
      <c r="A258" s="41"/>
      <c r="B258" s="41"/>
      <c r="C258" s="42" t="s">
        <v>175</v>
      </c>
      <c r="D258" s="69">
        <v>802</v>
      </c>
    </row>
    <row r="259" spans="1:4" ht="12.75" customHeight="1">
      <c r="A259" s="41"/>
      <c r="B259" s="43"/>
      <c r="C259" s="45" t="s">
        <v>176</v>
      </c>
      <c r="D259" s="73">
        <v>5616</v>
      </c>
    </row>
    <row r="260" spans="1:4" s="24" customFormat="1" ht="19.5" customHeight="1">
      <c r="A260" s="15" t="s">
        <v>78</v>
      </c>
      <c r="B260" s="15"/>
      <c r="C260" s="49" t="s">
        <v>79</v>
      </c>
      <c r="D260" s="64">
        <f>D261+D263+D265+D279</f>
        <v>1960209</v>
      </c>
    </row>
    <row r="261" spans="1:4" ht="12.75">
      <c r="A261" s="17"/>
      <c r="B261" s="17" t="s">
        <v>80</v>
      </c>
      <c r="C261" s="50" t="s">
        <v>81</v>
      </c>
      <c r="D261" s="61">
        <v>1000000</v>
      </c>
    </row>
    <row r="262" spans="1:4" ht="12.75">
      <c r="A262" s="17"/>
      <c r="B262" s="30"/>
      <c r="C262" s="51" t="s">
        <v>123</v>
      </c>
      <c r="D262" s="65"/>
    </row>
    <row r="263" spans="1:4" ht="12.75">
      <c r="A263" s="17"/>
      <c r="B263" s="107" t="s">
        <v>225</v>
      </c>
      <c r="C263" s="108" t="s">
        <v>226</v>
      </c>
      <c r="D263" s="99">
        <v>19000</v>
      </c>
    </row>
    <row r="264" spans="1:4" ht="12.75">
      <c r="A264" s="17"/>
      <c r="B264" s="96"/>
      <c r="C264" s="109" t="s">
        <v>224</v>
      </c>
      <c r="D264" s="102"/>
    </row>
    <row r="265" spans="1:4" ht="25.5" customHeight="1">
      <c r="A265" s="17"/>
      <c r="B265" s="17" t="s">
        <v>82</v>
      </c>
      <c r="C265" s="50" t="s">
        <v>83</v>
      </c>
      <c r="D265" s="61">
        <f>D267</f>
        <v>916209</v>
      </c>
    </row>
    <row r="266" spans="1:4" ht="12.75">
      <c r="A266" s="17"/>
      <c r="B266" s="17"/>
      <c r="C266" s="20" t="s">
        <v>2</v>
      </c>
      <c r="D266" s="61"/>
    </row>
    <row r="267" spans="1:4" ht="12.75">
      <c r="A267" s="17"/>
      <c r="B267" s="17"/>
      <c r="C267" s="20" t="s">
        <v>5</v>
      </c>
      <c r="D267" s="61">
        <v>916209</v>
      </c>
    </row>
    <row r="268" spans="1:4" ht="12.75" customHeight="1">
      <c r="A268" s="17"/>
      <c r="B268" s="17"/>
      <c r="C268" s="46" t="s">
        <v>10</v>
      </c>
      <c r="D268" s="61"/>
    </row>
    <row r="269" spans="1:4" ht="12.75">
      <c r="A269" s="17"/>
      <c r="B269" s="17"/>
      <c r="C269" s="52" t="s">
        <v>117</v>
      </c>
      <c r="D269" s="61">
        <v>865777</v>
      </c>
    </row>
    <row r="270" spans="1:4" ht="12.75">
      <c r="A270" s="17"/>
      <c r="B270" s="17"/>
      <c r="C270" s="52" t="s">
        <v>115</v>
      </c>
      <c r="D270" s="61">
        <v>14000</v>
      </c>
    </row>
    <row r="271" spans="1:4" ht="12.75">
      <c r="A271" s="17"/>
      <c r="B271" s="17"/>
      <c r="C271" s="52" t="s">
        <v>116</v>
      </c>
      <c r="D271" s="61">
        <v>22942</v>
      </c>
    </row>
    <row r="272" spans="1:4" ht="12.75">
      <c r="A272" s="17"/>
      <c r="B272" s="17"/>
      <c r="C272" s="52" t="s">
        <v>118</v>
      </c>
      <c r="D272" s="61">
        <v>2470</v>
      </c>
    </row>
    <row r="273" spans="1:4" ht="12.75">
      <c r="A273" s="17"/>
      <c r="B273" s="17"/>
      <c r="C273" s="52" t="s">
        <v>119</v>
      </c>
      <c r="D273" s="61">
        <v>1560</v>
      </c>
    </row>
    <row r="274" spans="1:4" ht="12.75" customHeight="1">
      <c r="A274" s="17"/>
      <c r="B274" s="17"/>
      <c r="C274" s="52" t="s">
        <v>120</v>
      </c>
      <c r="D274" s="61">
        <v>2204</v>
      </c>
    </row>
    <row r="275" spans="1:4" ht="12.75" customHeight="1">
      <c r="A275" s="17"/>
      <c r="B275" s="17"/>
      <c r="C275" s="52" t="s">
        <v>203</v>
      </c>
      <c r="D275" s="19">
        <v>0</v>
      </c>
    </row>
    <row r="276" spans="1:4" ht="12.75">
      <c r="A276" s="17"/>
      <c r="B276" s="17"/>
      <c r="C276" s="52" t="s">
        <v>121</v>
      </c>
      <c r="D276" s="61">
        <f>D277+D278</f>
        <v>7256</v>
      </c>
    </row>
    <row r="277" spans="1:4" ht="12.75">
      <c r="A277" s="17"/>
      <c r="B277" s="17"/>
      <c r="C277" s="53" t="s">
        <v>113</v>
      </c>
      <c r="D277" s="61">
        <v>1965</v>
      </c>
    </row>
    <row r="278" spans="1:4" ht="12.75">
      <c r="A278" s="17"/>
      <c r="B278" s="17"/>
      <c r="C278" s="53" t="s">
        <v>114</v>
      </c>
      <c r="D278" s="61">
        <v>5291</v>
      </c>
    </row>
    <row r="279" spans="1:4" ht="12.75">
      <c r="A279" s="17"/>
      <c r="B279" s="1" t="s">
        <v>84</v>
      </c>
      <c r="C279" s="29" t="s">
        <v>27</v>
      </c>
      <c r="D279" s="66">
        <f>D281</f>
        <v>25000</v>
      </c>
    </row>
    <row r="280" spans="1:4" ht="12.75">
      <c r="A280" s="17"/>
      <c r="B280" s="17"/>
      <c r="C280" s="20" t="s">
        <v>2</v>
      </c>
      <c r="D280" s="61"/>
    </row>
    <row r="281" spans="1:4" ht="12.75">
      <c r="A281" s="17"/>
      <c r="B281" s="17"/>
      <c r="C281" s="32" t="s">
        <v>5</v>
      </c>
      <c r="D281" s="61">
        <f>SUM(D282:D283)</f>
        <v>25000</v>
      </c>
    </row>
    <row r="282" spans="1:4" ht="12.75">
      <c r="A282" s="17"/>
      <c r="B282" s="17"/>
      <c r="C282" s="23" t="s">
        <v>7</v>
      </c>
      <c r="D282" s="99">
        <v>5000</v>
      </c>
    </row>
    <row r="283" spans="1:4" ht="12.75">
      <c r="A283" s="30"/>
      <c r="B283" s="30"/>
      <c r="C283" s="55" t="s">
        <v>6</v>
      </c>
      <c r="D283" s="65">
        <v>20000</v>
      </c>
    </row>
    <row r="284" spans="1:4" s="54" customFormat="1" ht="21.75" customHeight="1">
      <c r="A284" s="40">
        <v>853</v>
      </c>
      <c r="B284" s="40"/>
      <c r="C284" s="49" t="s">
        <v>85</v>
      </c>
      <c r="D284" s="64">
        <f>D285+D304+D333+D338+D340+D346+D351+D356+D358</f>
        <v>20740028</v>
      </c>
    </row>
    <row r="285" spans="1:4" ht="12.75">
      <c r="A285" s="41"/>
      <c r="B285" s="41">
        <v>85301</v>
      </c>
      <c r="C285" s="20" t="s">
        <v>86</v>
      </c>
      <c r="D285" s="61">
        <f>D287</f>
        <v>2343023</v>
      </c>
    </row>
    <row r="286" spans="1:4" ht="12.75">
      <c r="A286" s="41"/>
      <c r="B286" s="41"/>
      <c r="C286" s="20" t="s">
        <v>2</v>
      </c>
      <c r="D286" s="61"/>
    </row>
    <row r="287" spans="1:4" ht="12.75">
      <c r="A287" s="41"/>
      <c r="B287" s="41"/>
      <c r="C287" s="32" t="s">
        <v>5</v>
      </c>
      <c r="D287" s="61">
        <f>SUM(D288:D290)</f>
        <v>2343023</v>
      </c>
    </row>
    <row r="288" spans="1:4" ht="12.75" customHeight="1">
      <c r="A288" s="41"/>
      <c r="B288" s="41"/>
      <c r="C288" s="22" t="s">
        <v>4</v>
      </c>
      <c r="D288" s="61">
        <v>1713925</v>
      </c>
    </row>
    <row r="289" spans="1:4" ht="12.75">
      <c r="A289" s="41"/>
      <c r="B289" s="41"/>
      <c r="C289" s="23" t="s">
        <v>7</v>
      </c>
      <c r="D289" s="61">
        <v>112200</v>
      </c>
    </row>
    <row r="290" spans="1:4" ht="12.75">
      <c r="A290" s="41"/>
      <c r="B290" s="41"/>
      <c r="C290" s="23" t="s">
        <v>6</v>
      </c>
      <c r="D290" s="61">
        <v>516898</v>
      </c>
    </row>
    <row r="291" spans="1:4" ht="12.75" customHeight="1">
      <c r="A291" s="41"/>
      <c r="B291" s="41"/>
      <c r="C291" s="78" t="s">
        <v>10</v>
      </c>
      <c r="D291" s="65"/>
    </row>
    <row r="292" spans="1:4" ht="12.75">
      <c r="A292" s="41"/>
      <c r="B292" s="41"/>
      <c r="C292" s="82" t="s">
        <v>177</v>
      </c>
      <c r="D292" s="61">
        <v>787985</v>
      </c>
    </row>
    <row r="293" spans="1:4" ht="12.75" customHeight="1">
      <c r="A293" s="41"/>
      <c r="B293" s="41"/>
      <c r="C293" s="22" t="s">
        <v>4</v>
      </c>
      <c r="D293" s="61">
        <v>726077</v>
      </c>
    </row>
    <row r="294" spans="1:4" ht="12.75" customHeight="1">
      <c r="A294" s="41"/>
      <c r="B294" s="41"/>
      <c r="C294" s="55" t="s">
        <v>6</v>
      </c>
      <c r="D294" s="65">
        <f>D292-D293</f>
        <v>61908</v>
      </c>
    </row>
    <row r="295" spans="1:4" ht="12.75" customHeight="1">
      <c r="A295" s="41"/>
      <c r="B295" s="41"/>
      <c r="C295" s="82" t="s">
        <v>178</v>
      </c>
      <c r="D295" s="61">
        <f>SUM(D296:D297)</f>
        <v>1280090</v>
      </c>
    </row>
    <row r="296" spans="1:4" ht="12.75" customHeight="1">
      <c r="A296" s="41"/>
      <c r="B296" s="41"/>
      <c r="C296" s="22" t="s">
        <v>4</v>
      </c>
      <c r="D296" s="61">
        <v>954100</v>
      </c>
    </row>
    <row r="297" spans="1:4" ht="12.75" customHeight="1">
      <c r="A297" s="41"/>
      <c r="B297" s="41"/>
      <c r="C297" s="55" t="s">
        <v>6</v>
      </c>
      <c r="D297" s="65">
        <v>325990</v>
      </c>
    </row>
    <row r="298" spans="1:4" ht="12.75" customHeight="1">
      <c r="A298" s="41"/>
      <c r="B298" s="41"/>
      <c r="C298" s="82" t="s">
        <v>179</v>
      </c>
      <c r="D298" s="61">
        <v>103536</v>
      </c>
    </row>
    <row r="299" spans="1:4" ht="12.75" customHeight="1">
      <c r="A299" s="41"/>
      <c r="B299" s="41"/>
      <c r="C299" s="22" t="s">
        <v>4</v>
      </c>
      <c r="D299" s="61">
        <v>33748</v>
      </c>
    </row>
    <row r="300" spans="1:4" ht="12.75">
      <c r="A300" s="41"/>
      <c r="B300" s="41"/>
      <c r="C300" s="55" t="s">
        <v>6</v>
      </c>
      <c r="D300" s="65">
        <f>D298-D299</f>
        <v>69788</v>
      </c>
    </row>
    <row r="301" spans="1:4" ht="12.75">
      <c r="A301" s="41"/>
      <c r="B301" s="41"/>
      <c r="C301" s="33" t="s">
        <v>180</v>
      </c>
      <c r="D301" s="61">
        <f>SUM(D302:D303)</f>
        <v>171412</v>
      </c>
    </row>
    <row r="302" spans="1:4" ht="12.75" customHeight="1">
      <c r="A302" s="41"/>
      <c r="B302" s="41"/>
      <c r="C302" s="22" t="s">
        <v>181</v>
      </c>
      <c r="D302" s="61">
        <v>112200</v>
      </c>
    </row>
    <row r="303" spans="1:4" ht="12.75">
      <c r="A303" s="43"/>
      <c r="B303" s="43"/>
      <c r="C303" s="55" t="s">
        <v>6</v>
      </c>
      <c r="D303" s="65">
        <v>59212</v>
      </c>
    </row>
    <row r="304" spans="1:4" ht="12.75">
      <c r="A304" s="41"/>
      <c r="B304" s="41">
        <v>85302</v>
      </c>
      <c r="C304" s="20" t="s">
        <v>87</v>
      </c>
      <c r="D304" s="61">
        <f>D306</f>
        <v>14649861</v>
      </c>
    </row>
    <row r="305" spans="1:4" ht="12.75">
      <c r="A305" s="41"/>
      <c r="B305" s="41"/>
      <c r="C305" s="20" t="s">
        <v>2</v>
      </c>
      <c r="D305" s="61"/>
    </row>
    <row r="306" spans="1:4" ht="12.75">
      <c r="A306" s="41"/>
      <c r="B306" s="41"/>
      <c r="C306" s="20" t="s">
        <v>5</v>
      </c>
      <c r="D306" s="61">
        <f>D307+D308+D309</f>
        <v>14649861</v>
      </c>
    </row>
    <row r="307" spans="1:4" ht="12.75" customHeight="1">
      <c r="A307" s="41"/>
      <c r="B307" s="41"/>
      <c r="C307" s="22" t="s">
        <v>4</v>
      </c>
      <c r="D307" s="99">
        <v>6397450</v>
      </c>
    </row>
    <row r="308" spans="1:4" ht="12.75">
      <c r="A308" s="41"/>
      <c r="B308" s="41"/>
      <c r="C308" s="23" t="s">
        <v>7</v>
      </c>
      <c r="D308" s="61">
        <v>5421108</v>
      </c>
    </row>
    <row r="309" spans="1:4" ht="12.75">
      <c r="A309" s="41"/>
      <c r="B309" s="41"/>
      <c r="C309" s="23" t="s">
        <v>6</v>
      </c>
      <c r="D309" s="99">
        <v>2831303</v>
      </c>
    </row>
    <row r="310" spans="1:4" ht="12.75" customHeight="1">
      <c r="A310" s="41"/>
      <c r="B310" s="41"/>
      <c r="C310" s="78" t="s">
        <v>10</v>
      </c>
      <c r="D310" s="65"/>
    </row>
    <row r="311" spans="1:4" ht="12.75">
      <c r="A311" s="41"/>
      <c r="B311" s="41"/>
      <c r="C311" s="83" t="s">
        <v>182</v>
      </c>
      <c r="D311" s="61">
        <v>1394440</v>
      </c>
    </row>
    <row r="312" spans="1:4" ht="12.75" customHeight="1">
      <c r="A312" s="41"/>
      <c r="B312" s="41"/>
      <c r="C312" s="22" t="s">
        <v>4</v>
      </c>
      <c r="D312" s="61">
        <v>796721</v>
      </c>
    </row>
    <row r="313" spans="1:4" ht="12.75" customHeight="1">
      <c r="A313" s="41"/>
      <c r="B313" s="41"/>
      <c r="C313" s="55" t="s">
        <v>6</v>
      </c>
      <c r="D313" s="65">
        <f>D311-D312</f>
        <v>597719</v>
      </c>
    </row>
    <row r="314" spans="1:4" ht="12.75" customHeight="1">
      <c r="A314" s="41"/>
      <c r="B314" s="41"/>
      <c r="C314" s="83" t="s">
        <v>183</v>
      </c>
      <c r="D314" s="61">
        <v>801680</v>
      </c>
    </row>
    <row r="315" spans="1:4" ht="12.75" customHeight="1">
      <c r="A315" s="41"/>
      <c r="B315" s="41"/>
      <c r="C315" s="22" t="s">
        <v>4</v>
      </c>
      <c r="D315" s="61">
        <v>627519</v>
      </c>
    </row>
    <row r="316" spans="1:4" ht="12.75" customHeight="1">
      <c r="A316" s="41"/>
      <c r="B316" s="41"/>
      <c r="C316" s="55" t="s">
        <v>6</v>
      </c>
      <c r="D316" s="65">
        <f>D314-D315</f>
        <v>174161</v>
      </c>
    </row>
    <row r="317" spans="1:4" ht="12.75" customHeight="1">
      <c r="A317" s="41"/>
      <c r="B317" s="41"/>
      <c r="C317" s="83" t="s">
        <v>184</v>
      </c>
      <c r="D317" s="61">
        <v>762222</v>
      </c>
    </row>
    <row r="318" spans="1:4" ht="12.75" customHeight="1">
      <c r="A318" s="41"/>
      <c r="B318" s="41"/>
      <c r="C318" s="22" t="s">
        <v>4</v>
      </c>
      <c r="D318" s="61">
        <v>601590</v>
      </c>
    </row>
    <row r="319" spans="1:4" ht="12.75" customHeight="1">
      <c r="A319" s="41"/>
      <c r="B319" s="41"/>
      <c r="C319" s="55" t="s">
        <v>6</v>
      </c>
      <c r="D319" s="65">
        <f>D317-D318</f>
        <v>160632</v>
      </c>
    </row>
    <row r="320" spans="1:4" ht="12.75" customHeight="1">
      <c r="A320" s="41"/>
      <c r="B320" s="41"/>
      <c r="C320" s="83" t="s">
        <v>185</v>
      </c>
      <c r="D320" s="61">
        <v>3428411</v>
      </c>
    </row>
    <row r="321" spans="1:4" ht="12.75" customHeight="1">
      <c r="A321" s="41"/>
      <c r="B321" s="41"/>
      <c r="C321" s="22" t="s">
        <v>4</v>
      </c>
      <c r="D321" s="61">
        <v>2341520</v>
      </c>
    </row>
    <row r="322" spans="1:4" ht="12.75" customHeight="1">
      <c r="A322" s="41"/>
      <c r="B322" s="41"/>
      <c r="C322" s="55" t="s">
        <v>6</v>
      </c>
      <c r="D322" s="65">
        <f>D320-D321</f>
        <v>1086891</v>
      </c>
    </row>
    <row r="323" spans="1:4" ht="12.75" customHeight="1">
      <c r="A323" s="41"/>
      <c r="B323" s="41"/>
      <c r="C323" s="33" t="s">
        <v>186</v>
      </c>
      <c r="D323" s="61">
        <v>2842000</v>
      </c>
    </row>
    <row r="324" spans="1:4" ht="12.75" customHeight="1">
      <c r="A324" s="41"/>
      <c r="B324" s="41"/>
      <c r="C324" s="22" t="s">
        <v>4</v>
      </c>
      <c r="D324" s="99">
        <v>2030100</v>
      </c>
    </row>
    <row r="325" spans="1:4" ht="12.75" customHeight="1">
      <c r="A325" s="41"/>
      <c r="B325" s="41"/>
      <c r="C325" s="23" t="s">
        <v>6</v>
      </c>
      <c r="D325" s="99">
        <f>D323-D324</f>
        <v>811900</v>
      </c>
    </row>
    <row r="326" spans="1:4" ht="12.75">
      <c r="A326" s="41"/>
      <c r="B326" s="41"/>
      <c r="C326" s="34" t="s">
        <v>187</v>
      </c>
      <c r="D326" s="66">
        <f>SUM(D327:D332)</f>
        <v>5421108</v>
      </c>
    </row>
    <row r="327" spans="1:4" ht="12.75">
      <c r="A327" s="41"/>
      <c r="B327" s="41"/>
      <c r="C327" s="56" t="s">
        <v>111</v>
      </c>
      <c r="D327" s="61">
        <v>446760</v>
      </c>
    </row>
    <row r="328" spans="1:4" ht="12.75">
      <c r="A328" s="41"/>
      <c r="B328" s="41"/>
      <c r="C328" s="56" t="s">
        <v>112</v>
      </c>
      <c r="D328" s="61">
        <v>1727472</v>
      </c>
    </row>
    <row r="329" spans="1:4" ht="12.75">
      <c r="A329" s="41"/>
      <c r="B329" s="41"/>
      <c r="C329" s="56" t="s">
        <v>188</v>
      </c>
      <c r="D329" s="61">
        <v>997764</v>
      </c>
    </row>
    <row r="330" spans="1:4" ht="12.75">
      <c r="A330" s="41"/>
      <c r="B330" s="41"/>
      <c r="C330" s="56" t="s">
        <v>189</v>
      </c>
      <c r="D330" s="61">
        <v>238272</v>
      </c>
    </row>
    <row r="331" spans="1:4" ht="12.75">
      <c r="A331" s="41"/>
      <c r="B331" s="41"/>
      <c r="C331" s="56" t="s">
        <v>113</v>
      </c>
      <c r="D331" s="61">
        <v>618720</v>
      </c>
    </row>
    <row r="332" spans="1:4" ht="12.75">
      <c r="A332" s="43"/>
      <c r="B332" s="43"/>
      <c r="C332" s="84" t="s">
        <v>114</v>
      </c>
      <c r="D332" s="65">
        <v>1392120</v>
      </c>
    </row>
    <row r="333" spans="1:4" ht="12.75">
      <c r="A333" s="41"/>
      <c r="B333" s="41">
        <v>85304</v>
      </c>
      <c r="C333" s="46" t="s">
        <v>88</v>
      </c>
      <c r="D333" s="61">
        <v>2372914</v>
      </c>
    </row>
    <row r="334" spans="1:4" ht="12.75">
      <c r="A334" s="41"/>
      <c r="B334" s="41"/>
      <c r="C334" s="20" t="s">
        <v>2</v>
      </c>
      <c r="D334" s="61"/>
    </row>
    <row r="335" spans="1:4" ht="12.75">
      <c r="A335" s="41"/>
      <c r="B335" s="41"/>
      <c r="C335" s="20" t="s">
        <v>5</v>
      </c>
      <c r="D335" s="61">
        <f>SUM(D336:D337)</f>
        <v>2372914</v>
      </c>
    </row>
    <row r="336" spans="1:4" ht="12.75" customHeight="1">
      <c r="A336" s="41"/>
      <c r="B336" s="41"/>
      <c r="C336" s="22" t="s">
        <v>4</v>
      </c>
      <c r="D336" s="61">
        <v>2548</v>
      </c>
    </row>
    <row r="337" spans="1:4" ht="12.75">
      <c r="A337" s="41"/>
      <c r="B337" s="41"/>
      <c r="C337" s="23" t="s">
        <v>6</v>
      </c>
      <c r="D337" s="61">
        <f>D333-D336</f>
        <v>2370366</v>
      </c>
    </row>
    <row r="338" spans="1:4" ht="12.75" customHeight="1">
      <c r="A338" s="41"/>
      <c r="B338" s="48">
        <v>85316</v>
      </c>
      <c r="C338" s="57" t="s">
        <v>89</v>
      </c>
      <c r="D338" s="100">
        <v>50000</v>
      </c>
    </row>
    <row r="339" spans="1:4" ht="12.75" customHeight="1">
      <c r="A339" s="41"/>
      <c r="B339" s="43"/>
      <c r="C339" s="78" t="s">
        <v>223</v>
      </c>
      <c r="D339" s="65"/>
    </row>
    <row r="340" spans="1:4" ht="12.75">
      <c r="A340" s="41"/>
      <c r="B340" s="41">
        <v>85318</v>
      </c>
      <c r="C340" s="46" t="s">
        <v>90</v>
      </c>
      <c r="D340" s="99">
        <f>D342+D345</f>
        <v>360015</v>
      </c>
    </row>
    <row r="341" spans="1:4" ht="12.75">
      <c r="A341" s="41"/>
      <c r="B341" s="41"/>
      <c r="C341" s="20" t="s">
        <v>2</v>
      </c>
      <c r="D341" s="61"/>
    </row>
    <row r="342" spans="1:4" ht="12.75">
      <c r="A342" s="41"/>
      <c r="B342" s="41"/>
      <c r="C342" s="32" t="s">
        <v>5</v>
      </c>
      <c r="D342" s="61">
        <f>SUM(D343:D344)</f>
        <v>342815</v>
      </c>
    </row>
    <row r="343" spans="1:4" ht="12.75" customHeight="1">
      <c r="A343" s="41"/>
      <c r="B343" s="41"/>
      <c r="C343" s="22" t="s">
        <v>4</v>
      </c>
      <c r="D343" s="99">
        <v>289577</v>
      </c>
    </row>
    <row r="344" spans="1:4" ht="12.75">
      <c r="A344" s="41"/>
      <c r="B344" s="41"/>
      <c r="C344" s="23" t="s">
        <v>6</v>
      </c>
      <c r="D344" s="61">
        <v>53238</v>
      </c>
    </row>
    <row r="345" spans="1:4" ht="12.75">
      <c r="A345" s="41"/>
      <c r="B345" s="43"/>
      <c r="C345" s="101" t="s">
        <v>8</v>
      </c>
      <c r="D345" s="102">
        <v>17200</v>
      </c>
    </row>
    <row r="346" spans="1:4" ht="12.75" customHeight="1">
      <c r="A346" s="41"/>
      <c r="B346" s="41">
        <v>85321</v>
      </c>
      <c r="C346" s="46" t="s">
        <v>216</v>
      </c>
      <c r="D346" s="61">
        <v>100000</v>
      </c>
    </row>
    <row r="347" spans="1:4" ht="12.75">
      <c r="A347" s="41"/>
      <c r="B347" s="41"/>
      <c r="C347" s="20" t="s">
        <v>2</v>
      </c>
      <c r="D347" s="61"/>
    </row>
    <row r="348" spans="1:4" ht="12.75">
      <c r="A348" s="41"/>
      <c r="B348" s="41"/>
      <c r="C348" s="32" t="s">
        <v>5</v>
      </c>
      <c r="D348" s="61">
        <v>100000</v>
      </c>
    </row>
    <row r="349" spans="1:4" ht="12.75" customHeight="1">
      <c r="A349" s="41"/>
      <c r="B349" s="41"/>
      <c r="C349" s="22" t="s">
        <v>4</v>
      </c>
      <c r="D349" s="61">
        <v>33600</v>
      </c>
    </row>
    <row r="350" spans="1:4" ht="12.75">
      <c r="A350" s="41"/>
      <c r="B350" s="41"/>
      <c r="C350" s="23" t="s">
        <v>6</v>
      </c>
      <c r="D350" s="61">
        <f>D348-D349</f>
        <v>66400</v>
      </c>
    </row>
    <row r="351" spans="1:4" ht="12.75">
      <c r="A351" s="41"/>
      <c r="B351" s="48">
        <v>85333</v>
      </c>
      <c r="C351" s="57" t="s">
        <v>91</v>
      </c>
      <c r="D351" s="66">
        <f>D353</f>
        <v>819043</v>
      </c>
    </row>
    <row r="352" spans="1:4" ht="12.75">
      <c r="A352" s="41"/>
      <c r="B352" s="41"/>
      <c r="C352" s="20" t="s">
        <v>2</v>
      </c>
      <c r="D352" s="61"/>
    </row>
    <row r="353" spans="1:4" ht="12.75">
      <c r="A353" s="41"/>
      <c r="B353" s="58"/>
      <c r="C353" s="32" t="s">
        <v>5</v>
      </c>
      <c r="D353" s="61">
        <v>819043</v>
      </c>
    </row>
    <row r="354" spans="1:4" ht="12.75" customHeight="1">
      <c r="A354" s="41"/>
      <c r="B354" s="58"/>
      <c r="C354" s="22" t="s">
        <v>4</v>
      </c>
      <c r="D354" s="61">
        <v>671977</v>
      </c>
    </row>
    <row r="355" spans="1:4" ht="12.75">
      <c r="A355" s="41"/>
      <c r="B355" s="103"/>
      <c r="C355" s="55" t="s">
        <v>6</v>
      </c>
      <c r="D355" s="65">
        <f>D353-D354</f>
        <v>147066</v>
      </c>
    </row>
    <row r="356" spans="1:4" ht="12.75">
      <c r="A356" s="41"/>
      <c r="B356" s="104">
        <v>85346</v>
      </c>
      <c r="C356" s="105" t="s">
        <v>142</v>
      </c>
      <c r="D356" s="99">
        <v>8199</v>
      </c>
    </row>
    <row r="357" spans="1:4" ht="12.75">
      <c r="A357" s="41"/>
      <c r="B357" s="104"/>
      <c r="C357" s="105" t="s">
        <v>122</v>
      </c>
      <c r="D357" s="99"/>
    </row>
    <row r="358" spans="1:4" ht="12.75">
      <c r="A358" s="41"/>
      <c r="B358" s="48">
        <v>85395</v>
      </c>
      <c r="C358" s="57" t="s">
        <v>27</v>
      </c>
      <c r="D358" s="66">
        <f>D361+D362</f>
        <v>36973</v>
      </c>
    </row>
    <row r="359" spans="1:4" ht="12.75">
      <c r="A359" s="41"/>
      <c r="B359" s="41"/>
      <c r="C359" s="20" t="s">
        <v>2</v>
      </c>
      <c r="D359" s="61"/>
    </row>
    <row r="360" spans="1:4" ht="12.75">
      <c r="A360" s="41"/>
      <c r="B360" s="41"/>
      <c r="C360" s="32" t="s">
        <v>5</v>
      </c>
      <c r="D360" s="61">
        <f>SUM(D361:D362)</f>
        <v>36973</v>
      </c>
    </row>
    <row r="361" spans="1:4" ht="12.75" customHeight="1">
      <c r="A361" s="41"/>
      <c r="B361" s="41"/>
      <c r="C361" s="22" t="s">
        <v>7</v>
      </c>
      <c r="D361" s="99">
        <v>33000</v>
      </c>
    </row>
    <row r="362" spans="1:4" ht="12.75">
      <c r="A362" s="41"/>
      <c r="B362" s="41"/>
      <c r="C362" s="23" t="s">
        <v>6</v>
      </c>
      <c r="D362" s="61">
        <v>3973</v>
      </c>
    </row>
    <row r="363" spans="1:4" ht="12.75" customHeight="1">
      <c r="A363" s="41"/>
      <c r="B363" s="41"/>
      <c r="C363" s="18" t="s">
        <v>10</v>
      </c>
      <c r="D363" s="61"/>
    </row>
    <row r="364" spans="1:4" ht="12.75">
      <c r="A364" s="41"/>
      <c r="B364" s="41"/>
      <c r="C364" s="18" t="s">
        <v>180</v>
      </c>
      <c r="D364" s="61">
        <v>500</v>
      </c>
    </row>
    <row r="365" spans="1:4" ht="12.75">
      <c r="A365" s="41"/>
      <c r="B365" s="41"/>
      <c r="C365" s="18" t="s">
        <v>206</v>
      </c>
      <c r="D365" s="99">
        <v>23000</v>
      </c>
    </row>
    <row r="366" spans="1:4" ht="12.75">
      <c r="A366" s="41"/>
      <c r="B366" s="41"/>
      <c r="C366" s="18" t="s">
        <v>207</v>
      </c>
      <c r="D366" s="99">
        <v>10000</v>
      </c>
    </row>
    <row r="367" spans="1:4" ht="12.75">
      <c r="A367" s="41"/>
      <c r="B367" s="41"/>
      <c r="C367" s="46" t="s">
        <v>208</v>
      </c>
      <c r="D367" s="61">
        <v>2480</v>
      </c>
    </row>
    <row r="368" spans="1:4" ht="12.75">
      <c r="A368" s="41"/>
      <c r="B368" s="41"/>
      <c r="C368" s="46" t="s">
        <v>209</v>
      </c>
      <c r="D368" s="61">
        <v>993</v>
      </c>
    </row>
    <row r="369" spans="1:4" ht="19.5" customHeight="1">
      <c r="A369" s="40">
        <v>854</v>
      </c>
      <c r="B369" s="40"/>
      <c r="C369" s="27" t="s">
        <v>28</v>
      </c>
      <c r="D369" s="64">
        <f>D370+D381+D393+D400+D420+D437+D439</f>
        <v>5772458</v>
      </c>
    </row>
    <row r="370" spans="1:4" ht="12.75" customHeight="1">
      <c r="A370" s="41"/>
      <c r="B370" s="48">
        <v>85403</v>
      </c>
      <c r="C370" s="29" t="s">
        <v>148</v>
      </c>
      <c r="D370" s="66">
        <f>D372</f>
        <v>2917411</v>
      </c>
    </row>
    <row r="371" spans="1:4" ht="12.75">
      <c r="A371" s="41"/>
      <c r="B371" s="41"/>
      <c r="C371" s="20" t="s">
        <v>2</v>
      </c>
      <c r="D371" s="61"/>
    </row>
    <row r="372" spans="1:4" ht="12.75">
      <c r="A372" s="41"/>
      <c r="B372" s="41"/>
      <c r="C372" s="20" t="s">
        <v>5</v>
      </c>
      <c r="D372" s="61">
        <f>SUM(D373:D375)</f>
        <v>2917411</v>
      </c>
    </row>
    <row r="373" spans="1:4" ht="12.75" customHeight="1">
      <c r="A373" s="41"/>
      <c r="B373" s="41"/>
      <c r="C373" s="22" t="s">
        <v>4</v>
      </c>
      <c r="D373" s="61">
        <v>1730958</v>
      </c>
    </row>
    <row r="374" spans="1:4" ht="12.75">
      <c r="A374" s="41"/>
      <c r="B374" s="41"/>
      <c r="C374" s="23" t="s">
        <v>7</v>
      </c>
      <c r="D374" s="61">
        <v>825000</v>
      </c>
    </row>
    <row r="375" spans="1:4" ht="12.75">
      <c r="A375" s="41"/>
      <c r="B375" s="41"/>
      <c r="C375" s="23" t="s">
        <v>6</v>
      </c>
      <c r="D375" s="61">
        <v>361453</v>
      </c>
    </row>
    <row r="376" spans="1:4" ht="12.75" customHeight="1">
      <c r="A376" s="41"/>
      <c r="B376" s="41"/>
      <c r="C376" s="78" t="s">
        <v>10</v>
      </c>
      <c r="D376" s="65"/>
    </row>
    <row r="377" spans="1:4" ht="12.75" customHeight="1">
      <c r="A377" s="41"/>
      <c r="B377" s="41"/>
      <c r="C377" s="57" t="s">
        <v>195</v>
      </c>
      <c r="D377" s="66">
        <v>2092411</v>
      </c>
    </row>
    <row r="378" spans="1:4" ht="12.75" customHeight="1">
      <c r="A378" s="41"/>
      <c r="B378" s="41"/>
      <c r="C378" s="46" t="s">
        <v>154</v>
      </c>
      <c r="D378" s="61">
        <f>SUM(D379:D380)</f>
        <v>825000</v>
      </c>
    </row>
    <row r="379" spans="1:4" ht="12.75" customHeight="1">
      <c r="A379" s="41"/>
      <c r="B379" s="41"/>
      <c r="C379" s="42" t="s">
        <v>196</v>
      </c>
      <c r="D379" s="61">
        <v>600000</v>
      </c>
    </row>
    <row r="380" spans="1:4" ht="12.75" customHeight="1">
      <c r="A380" s="43"/>
      <c r="B380" s="43"/>
      <c r="C380" s="45" t="s">
        <v>197</v>
      </c>
      <c r="D380" s="65">
        <v>225000</v>
      </c>
    </row>
    <row r="381" spans="1:4" ht="12.75">
      <c r="A381" s="41"/>
      <c r="B381" s="41">
        <v>85406</v>
      </c>
      <c r="C381" s="20" t="s">
        <v>29</v>
      </c>
      <c r="D381" s="61">
        <f>D383</f>
        <v>873917</v>
      </c>
    </row>
    <row r="382" spans="1:4" ht="12.75">
      <c r="A382" s="41"/>
      <c r="B382" s="41"/>
      <c r="C382" s="20" t="s">
        <v>2</v>
      </c>
      <c r="D382" s="61"/>
    </row>
    <row r="383" spans="1:4" ht="12.75">
      <c r="A383" s="41"/>
      <c r="B383" s="41"/>
      <c r="C383" s="20" t="s">
        <v>5</v>
      </c>
      <c r="D383" s="61">
        <f>D384+D385</f>
        <v>873917</v>
      </c>
    </row>
    <row r="384" spans="1:4" ht="12.75" customHeight="1">
      <c r="A384" s="41"/>
      <c r="B384" s="41"/>
      <c r="C384" s="22" t="s">
        <v>4</v>
      </c>
      <c r="D384" s="61">
        <v>755503</v>
      </c>
    </row>
    <row r="385" spans="1:4" ht="12.75">
      <c r="A385" s="41"/>
      <c r="B385" s="41"/>
      <c r="C385" s="23" t="s">
        <v>6</v>
      </c>
      <c r="D385" s="61">
        <v>118414</v>
      </c>
    </row>
    <row r="386" spans="1:4" ht="12.75" customHeight="1">
      <c r="A386" s="41"/>
      <c r="B386" s="41"/>
      <c r="C386" s="78" t="s">
        <v>10</v>
      </c>
      <c r="D386" s="65"/>
    </row>
    <row r="387" spans="1:4" ht="12.75">
      <c r="A387" s="41"/>
      <c r="B387" s="41"/>
      <c r="C387" s="46" t="s">
        <v>17</v>
      </c>
      <c r="D387" s="61">
        <f>SUM(D388:D389)</f>
        <v>600777</v>
      </c>
    </row>
    <row r="388" spans="1:4" ht="12.75" customHeight="1">
      <c r="A388" s="41"/>
      <c r="B388" s="41"/>
      <c r="C388" s="22" t="s">
        <v>4</v>
      </c>
      <c r="D388" s="61">
        <v>513994</v>
      </c>
    </row>
    <row r="389" spans="1:4" ht="12.75" customHeight="1">
      <c r="A389" s="41"/>
      <c r="B389" s="41"/>
      <c r="C389" s="55" t="s">
        <v>6</v>
      </c>
      <c r="D389" s="65">
        <v>86783</v>
      </c>
    </row>
    <row r="390" spans="1:4" ht="12.75" customHeight="1">
      <c r="A390" s="41"/>
      <c r="B390" s="41"/>
      <c r="C390" s="46" t="s">
        <v>18</v>
      </c>
      <c r="D390" s="61">
        <f>SUM(D391:D392)</f>
        <v>273140</v>
      </c>
    </row>
    <row r="391" spans="1:4" ht="12.75" customHeight="1">
      <c r="A391" s="41"/>
      <c r="B391" s="41"/>
      <c r="C391" s="22" t="s">
        <v>4</v>
      </c>
      <c r="D391" s="61">
        <v>241509</v>
      </c>
    </row>
    <row r="392" spans="1:4" ht="12.75">
      <c r="A392" s="41"/>
      <c r="B392" s="43"/>
      <c r="C392" s="23" t="s">
        <v>6</v>
      </c>
      <c r="D392" s="65">
        <v>31631</v>
      </c>
    </row>
    <row r="393" spans="1:4" ht="12.75">
      <c r="A393" s="41"/>
      <c r="B393" s="48">
        <v>85407</v>
      </c>
      <c r="C393" s="29" t="s">
        <v>30</v>
      </c>
      <c r="D393" s="66">
        <f>D395</f>
        <v>180720</v>
      </c>
    </row>
    <row r="394" spans="1:4" ht="12.75">
      <c r="A394" s="41"/>
      <c r="B394" s="41"/>
      <c r="C394" s="20" t="s">
        <v>2</v>
      </c>
      <c r="D394" s="61"/>
    </row>
    <row r="395" spans="1:4" ht="12.75">
      <c r="A395" s="41"/>
      <c r="B395" s="41"/>
      <c r="C395" s="20" t="s">
        <v>5</v>
      </c>
      <c r="D395" s="61">
        <f>D396+D397</f>
        <v>180720</v>
      </c>
    </row>
    <row r="396" spans="1:4" ht="12.75" customHeight="1">
      <c r="A396" s="41"/>
      <c r="B396" s="41"/>
      <c r="C396" s="22" t="s">
        <v>4</v>
      </c>
      <c r="D396" s="61">
        <v>155992</v>
      </c>
    </row>
    <row r="397" spans="1:4" ht="12.75">
      <c r="A397" s="41"/>
      <c r="B397" s="41"/>
      <c r="C397" s="23" t="s">
        <v>6</v>
      </c>
      <c r="D397" s="61">
        <v>24728</v>
      </c>
    </row>
    <row r="398" spans="1:4" ht="12.75" customHeight="1">
      <c r="A398" s="41"/>
      <c r="B398" s="41"/>
      <c r="C398" s="85" t="s">
        <v>12</v>
      </c>
      <c r="D398" s="61"/>
    </row>
    <row r="399" spans="1:4" ht="12.75">
      <c r="A399" s="41"/>
      <c r="B399" s="43"/>
      <c r="C399" s="31" t="s">
        <v>13</v>
      </c>
      <c r="D399" s="65"/>
    </row>
    <row r="400" spans="1:4" ht="12.75">
      <c r="A400" s="41"/>
      <c r="B400" s="41">
        <v>85410</v>
      </c>
      <c r="C400" s="20" t="s">
        <v>31</v>
      </c>
      <c r="D400" s="61">
        <f>D402</f>
        <v>1019576</v>
      </c>
    </row>
    <row r="401" spans="1:4" ht="12.75">
      <c r="A401" s="41"/>
      <c r="B401" s="41"/>
      <c r="C401" s="20" t="s">
        <v>2</v>
      </c>
      <c r="D401" s="61"/>
    </row>
    <row r="402" spans="1:4" ht="12.75">
      <c r="A402" s="41"/>
      <c r="B402" s="41"/>
      <c r="C402" s="20" t="s">
        <v>5</v>
      </c>
      <c r="D402" s="61">
        <f>D403+D404+D405</f>
        <v>1019576</v>
      </c>
    </row>
    <row r="403" spans="1:4" ht="12.75" customHeight="1">
      <c r="A403" s="41"/>
      <c r="B403" s="41"/>
      <c r="C403" s="22" t="s">
        <v>4</v>
      </c>
      <c r="D403" s="61">
        <v>448430</v>
      </c>
    </row>
    <row r="404" spans="1:4" ht="12.75">
      <c r="A404" s="41"/>
      <c r="B404" s="41"/>
      <c r="C404" s="23" t="s">
        <v>7</v>
      </c>
      <c r="D404" s="61">
        <v>199680</v>
      </c>
    </row>
    <row r="405" spans="1:4" ht="12.75">
      <c r="A405" s="41"/>
      <c r="B405" s="41"/>
      <c r="C405" s="23" t="s">
        <v>6</v>
      </c>
      <c r="D405" s="61">
        <v>371466</v>
      </c>
    </row>
    <row r="406" spans="1:4" ht="12.75" customHeight="1">
      <c r="A406" s="41"/>
      <c r="B406" s="41"/>
      <c r="C406" s="78" t="s">
        <v>10</v>
      </c>
      <c r="D406" s="65"/>
    </row>
    <row r="407" spans="1:4" ht="12.75">
      <c r="A407" s="41"/>
      <c r="B407" s="41"/>
      <c r="C407" s="46" t="s">
        <v>155</v>
      </c>
      <c r="D407" s="61">
        <f>SUM(D408:D409)</f>
        <v>277357</v>
      </c>
    </row>
    <row r="408" spans="1:4" ht="12.75" customHeight="1">
      <c r="A408" s="41"/>
      <c r="B408" s="41"/>
      <c r="C408" s="22" t="s">
        <v>4</v>
      </c>
      <c r="D408" s="61">
        <v>122651</v>
      </c>
    </row>
    <row r="409" spans="1:4" ht="12.75" customHeight="1">
      <c r="A409" s="41"/>
      <c r="B409" s="41"/>
      <c r="C409" s="55" t="s">
        <v>6</v>
      </c>
      <c r="D409" s="65">
        <v>154706</v>
      </c>
    </row>
    <row r="410" spans="1:4" ht="12.75" customHeight="1">
      <c r="A410" s="41"/>
      <c r="B410" s="41"/>
      <c r="C410" s="46" t="s">
        <v>190</v>
      </c>
      <c r="D410" s="61">
        <f>SUM(D411:D412)</f>
        <v>187493</v>
      </c>
    </row>
    <row r="411" spans="1:4" ht="12.75" customHeight="1">
      <c r="A411" s="41"/>
      <c r="B411" s="41"/>
      <c r="C411" s="22" t="s">
        <v>4</v>
      </c>
      <c r="D411" s="61">
        <v>122882</v>
      </c>
    </row>
    <row r="412" spans="1:4" ht="12.75" customHeight="1">
      <c r="A412" s="41"/>
      <c r="B412" s="41"/>
      <c r="C412" s="55" t="s">
        <v>6</v>
      </c>
      <c r="D412" s="65">
        <v>64611</v>
      </c>
    </row>
    <row r="413" spans="1:4" ht="12.75" customHeight="1">
      <c r="A413" s="41"/>
      <c r="B413" s="41"/>
      <c r="C413" s="46" t="s">
        <v>156</v>
      </c>
      <c r="D413" s="61">
        <f>SUM(D414:D415)</f>
        <v>355046</v>
      </c>
    </row>
    <row r="414" spans="1:4" ht="12.75" customHeight="1">
      <c r="A414" s="41"/>
      <c r="B414" s="41"/>
      <c r="C414" s="22" t="s">
        <v>4</v>
      </c>
      <c r="D414" s="61">
        <v>202897</v>
      </c>
    </row>
    <row r="415" spans="1:4" ht="12.75" customHeight="1">
      <c r="A415" s="41"/>
      <c r="B415" s="41"/>
      <c r="C415" s="55" t="s">
        <v>6</v>
      </c>
      <c r="D415" s="65">
        <v>152149</v>
      </c>
    </row>
    <row r="416" spans="1:4" ht="12.75" customHeight="1">
      <c r="A416" s="41"/>
      <c r="B416" s="41"/>
      <c r="C416" s="46" t="s">
        <v>191</v>
      </c>
      <c r="D416" s="61">
        <f>SUM(D418:D419)</f>
        <v>199680</v>
      </c>
    </row>
    <row r="417" spans="1:4" ht="12.75">
      <c r="A417" s="41"/>
      <c r="B417" s="41"/>
      <c r="C417" s="46" t="s">
        <v>14</v>
      </c>
      <c r="D417" s="61"/>
    </row>
    <row r="418" spans="1:4" ht="12.75">
      <c r="A418" s="41"/>
      <c r="B418" s="41"/>
      <c r="C418" s="79" t="s">
        <v>15</v>
      </c>
      <c r="D418" s="61">
        <v>76800</v>
      </c>
    </row>
    <row r="419" spans="1:4" ht="12.75">
      <c r="A419" s="41"/>
      <c r="B419" s="41"/>
      <c r="C419" s="79" t="s">
        <v>16</v>
      </c>
      <c r="D419" s="61">
        <v>122880</v>
      </c>
    </row>
    <row r="420" spans="1:4" ht="12.75">
      <c r="A420" s="41"/>
      <c r="B420" s="48">
        <v>85417</v>
      </c>
      <c r="C420" s="29" t="s">
        <v>149</v>
      </c>
      <c r="D420" s="66">
        <f>D422+D425</f>
        <v>730515</v>
      </c>
    </row>
    <row r="421" spans="1:4" ht="12.75">
      <c r="A421" s="41"/>
      <c r="B421" s="41"/>
      <c r="C421" s="20" t="s">
        <v>2</v>
      </c>
      <c r="D421" s="61"/>
    </row>
    <row r="422" spans="1:4" ht="12.75">
      <c r="A422" s="41"/>
      <c r="B422" s="41"/>
      <c r="C422" s="20" t="s">
        <v>5</v>
      </c>
      <c r="D422" s="61">
        <f>D423+D424</f>
        <v>589315</v>
      </c>
    </row>
    <row r="423" spans="1:4" ht="12.75" customHeight="1">
      <c r="A423" s="41"/>
      <c r="B423" s="41"/>
      <c r="C423" s="22" t="s">
        <v>4</v>
      </c>
      <c r="D423" s="61">
        <v>378204</v>
      </c>
    </row>
    <row r="424" spans="1:4" ht="12.75">
      <c r="A424" s="41"/>
      <c r="B424" s="41"/>
      <c r="C424" s="23" t="s">
        <v>6</v>
      </c>
      <c r="D424" s="61">
        <v>211111</v>
      </c>
    </row>
    <row r="425" spans="1:4" ht="12.75">
      <c r="A425" s="41"/>
      <c r="B425" s="41"/>
      <c r="C425" s="82" t="s">
        <v>8</v>
      </c>
      <c r="D425" s="61">
        <v>141200</v>
      </c>
    </row>
    <row r="426" spans="1:4" ht="12.75" customHeight="1">
      <c r="A426" s="41"/>
      <c r="B426" s="41"/>
      <c r="C426" s="78" t="s">
        <v>10</v>
      </c>
      <c r="D426" s="65"/>
    </row>
    <row r="427" spans="1:4" ht="12.75" customHeight="1">
      <c r="A427" s="41"/>
      <c r="B427" s="41"/>
      <c r="C427" s="46" t="s">
        <v>192</v>
      </c>
      <c r="D427" s="61">
        <f>SUM(D428:D429)</f>
        <v>243333</v>
      </c>
    </row>
    <row r="428" spans="1:4" ht="12.75" customHeight="1">
      <c r="A428" s="41"/>
      <c r="B428" s="41"/>
      <c r="C428" s="22" t="s">
        <v>4</v>
      </c>
      <c r="D428" s="61">
        <v>154141</v>
      </c>
    </row>
    <row r="429" spans="1:4" ht="12.75" customHeight="1">
      <c r="A429" s="41"/>
      <c r="B429" s="41"/>
      <c r="C429" s="55" t="s">
        <v>6</v>
      </c>
      <c r="D429" s="65">
        <v>89192</v>
      </c>
    </row>
    <row r="430" spans="1:4" ht="12.75" customHeight="1">
      <c r="A430" s="41"/>
      <c r="B430" s="41"/>
      <c r="C430" s="46" t="s">
        <v>193</v>
      </c>
      <c r="D430" s="61">
        <f>SUM(D431:D432)</f>
        <v>147784</v>
      </c>
    </row>
    <row r="431" spans="1:4" ht="12.75" customHeight="1">
      <c r="A431" s="41"/>
      <c r="B431" s="41"/>
      <c r="C431" s="22" t="s">
        <v>4</v>
      </c>
      <c r="D431" s="61">
        <v>99234</v>
      </c>
    </row>
    <row r="432" spans="1:4" ht="12.75" customHeight="1">
      <c r="A432" s="43"/>
      <c r="B432" s="43"/>
      <c r="C432" s="55" t="s">
        <v>6</v>
      </c>
      <c r="D432" s="65">
        <v>48550</v>
      </c>
    </row>
    <row r="433" spans="1:4" ht="12.75" customHeight="1">
      <c r="A433" s="41"/>
      <c r="B433" s="41"/>
      <c r="C433" s="46" t="s">
        <v>194</v>
      </c>
      <c r="D433" s="61">
        <f>SUM(D434:D436)</f>
        <v>339398</v>
      </c>
    </row>
    <row r="434" spans="1:4" ht="12.75" customHeight="1">
      <c r="A434" s="41"/>
      <c r="B434" s="41"/>
      <c r="C434" s="22" t="s">
        <v>4</v>
      </c>
      <c r="D434" s="61">
        <v>124829</v>
      </c>
    </row>
    <row r="435" spans="1:4" ht="12.75" customHeight="1">
      <c r="A435" s="41"/>
      <c r="B435" s="41"/>
      <c r="C435" s="23" t="s">
        <v>6</v>
      </c>
      <c r="D435" s="61">
        <v>73369</v>
      </c>
    </row>
    <row r="436" spans="1:4" ht="12.75" customHeight="1">
      <c r="A436" s="41"/>
      <c r="B436" s="43"/>
      <c r="C436" s="55" t="s">
        <v>204</v>
      </c>
      <c r="D436" s="65">
        <v>141200</v>
      </c>
    </row>
    <row r="437" spans="1:4" ht="12.75" customHeight="1">
      <c r="A437" s="41"/>
      <c r="B437" s="41">
        <v>85446</v>
      </c>
      <c r="C437" s="82" t="s">
        <v>142</v>
      </c>
      <c r="D437" s="61">
        <v>20017</v>
      </c>
    </row>
    <row r="438" spans="1:4" ht="12.75" customHeight="1">
      <c r="A438" s="41"/>
      <c r="B438" s="41"/>
      <c r="C438" s="82" t="s">
        <v>141</v>
      </c>
      <c r="D438" s="61"/>
    </row>
    <row r="439" spans="1:4" ht="12.75">
      <c r="A439" s="41"/>
      <c r="B439" s="48">
        <v>85495</v>
      </c>
      <c r="C439" s="28" t="s">
        <v>27</v>
      </c>
      <c r="D439" s="66">
        <f>SUM(D442:D443)</f>
        <v>30302</v>
      </c>
    </row>
    <row r="440" spans="1:4" ht="12.75">
      <c r="A440" s="41"/>
      <c r="B440" s="41"/>
      <c r="C440" s="32" t="s">
        <v>2</v>
      </c>
      <c r="D440" s="61"/>
    </row>
    <row r="441" spans="1:4" ht="12.75">
      <c r="A441" s="41"/>
      <c r="B441" s="41"/>
      <c r="C441" s="20" t="s">
        <v>5</v>
      </c>
      <c r="D441" s="61"/>
    </row>
    <row r="442" spans="1:4" ht="12.75">
      <c r="A442" s="41"/>
      <c r="B442" s="41"/>
      <c r="C442" s="22" t="s">
        <v>7</v>
      </c>
      <c r="D442" s="61">
        <v>15000</v>
      </c>
    </row>
    <row r="443" spans="1:4" ht="12.75">
      <c r="A443" s="41"/>
      <c r="B443" s="41"/>
      <c r="C443" s="23" t="s">
        <v>6</v>
      </c>
      <c r="D443" s="61">
        <v>15302</v>
      </c>
    </row>
    <row r="444" spans="1:4" ht="12.75" customHeight="1">
      <c r="A444" s="41"/>
      <c r="B444" s="41"/>
      <c r="C444" s="78" t="s">
        <v>10</v>
      </c>
      <c r="D444" s="65"/>
    </row>
    <row r="445" spans="1:4" ht="12.75" customHeight="1">
      <c r="A445" s="41"/>
      <c r="B445" s="41"/>
      <c r="C445" s="21" t="s">
        <v>214</v>
      </c>
      <c r="D445" s="67">
        <v>17500</v>
      </c>
    </row>
    <row r="446" spans="1:4" ht="12.75" customHeight="1">
      <c r="A446" s="41"/>
      <c r="B446" s="41"/>
      <c r="C446" s="106" t="s">
        <v>215</v>
      </c>
      <c r="D446" s="61">
        <v>15000</v>
      </c>
    </row>
    <row r="447" spans="1:4" ht="12.75">
      <c r="A447" s="41"/>
      <c r="B447" s="41"/>
      <c r="C447" s="82" t="s">
        <v>198</v>
      </c>
      <c r="D447" s="61">
        <v>10737</v>
      </c>
    </row>
    <row r="448" spans="1:4" ht="12.75">
      <c r="A448" s="41"/>
      <c r="B448" s="41"/>
      <c r="C448" s="82" t="s">
        <v>199</v>
      </c>
      <c r="D448" s="61">
        <v>413</v>
      </c>
    </row>
    <row r="449" spans="1:4" ht="12.75">
      <c r="A449" s="41"/>
      <c r="B449" s="41"/>
      <c r="C449" s="82" t="s">
        <v>200</v>
      </c>
      <c r="D449" s="61">
        <v>413</v>
      </c>
    </row>
    <row r="450" spans="1:4" ht="12.75">
      <c r="A450" s="41"/>
      <c r="B450" s="41"/>
      <c r="C450" s="82" t="s">
        <v>201</v>
      </c>
      <c r="D450" s="61">
        <v>413</v>
      </c>
    </row>
    <row r="451" spans="1:4" ht="12.75">
      <c r="A451" s="41"/>
      <c r="B451" s="41"/>
      <c r="C451" s="82" t="s">
        <v>202</v>
      </c>
      <c r="D451" s="61">
        <v>413</v>
      </c>
    </row>
    <row r="452" spans="1:4" ht="12.75">
      <c r="A452" s="43"/>
      <c r="B452" s="43"/>
      <c r="C452" s="110" t="s">
        <v>194</v>
      </c>
      <c r="D452" s="65">
        <v>413</v>
      </c>
    </row>
    <row r="453" spans="1:4" ht="19.5" customHeight="1">
      <c r="A453" s="15" t="s">
        <v>210</v>
      </c>
      <c r="B453" s="15"/>
      <c r="C453" s="27" t="s">
        <v>211</v>
      </c>
      <c r="D453" s="64">
        <f>D454</f>
        <v>5000</v>
      </c>
    </row>
    <row r="454" spans="1:4" ht="12.75">
      <c r="A454" s="41"/>
      <c r="B454" s="41">
        <v>90095</v>
      </c>
      <c r="C454" s="82" t="s">
        <v>27</v>
      </c>
      <c r="D454" s="61">
        <v>5000</v>
      </c>
    </row>
    <row r="455" spans="1:4" ht="12.75">
      <c r="A455" s="41"/>
      <c r="B455" s="41"/>
      <c r="C455" s="82" t="s">
        <v>212</v>
      </c>
      <c r="D455" s="61"/>
    </row>
    <row r="456" spans="1:4" s="24" customFormat="1" ht="19.5" customHeight="1">
      <c r="A456" s="15" t="s">
        <v>92</v>
      </c>
      <c r="B456" s="15"/>
      <c r="C456" s="27" t="s">
        <v>93</v>
      </c>
      <c r="D456" s="64">
        <f>D457+D459+D462</f>
        <v>837800</v>
      </c>
    </row>
    <row r="457" spans="1:4" ht="12.75">
      <c r="A457" s="17"/>
      <c r="B457" s="1" t="s">
        <v>94</v>
      </c>
      <c r="C457" s="28" t="s">
        <v>95</v>
      </c>
      <c r="D457" s="66">
        <v>102300</v>
      </c>
    </row>
    <row r="458" spans="1:4" ht="12.75" customHeight="1">
      <c r="A458" s="17"/>
      <c r="B458" s="17"/>
      <c r="C458" s="20" t="s">
        <v>125</v>
      </c>
      <c r="D458" s="61"/>
    </row>
    <row r="459" spans="1:4" ht="12.75">
      <c r="A459" s="17"/>
      <c r="B459" s="1" t="s">
        <v>96</v>
      </c>
      <c r="C459" s="29" t="s">
        <v>97</v>
      </c>
      <c r="D459" s="100">
        <f>D461</f>
        <v>661000</v>
      </c>
    </row>
    <row r="460" spans="1:4" ht="12.75">
      <c r="A460" s="17"/>
      <c r="B460" s="17"/>
      <c r="C460" s="20" t="s">
        <v>2</v>
      </c>
      <c r="D460" s="61"/>
    </row>
    <row r="461" spans="1:4" ht="12.75">
      <c r="A461" s="17"/>
      <c r="B461" s="30"/>
      <c r="C461" s="31" t="s">
        <v>124</v>
      </c>
      <c r="D461" s="102">
        <v>661000</v>
      </c>
    </row>
    <row r="462" spans="1:4" ht="12.75">
      <c r="A462" s="17"/>
      <c r="B462" s="17" t="s">
        <v>98</v>
      </c>
      <c r="C462" s="20" t="s">
        <v>27</v>
      </c>
      <c r="D462" s="61">
        <f>D465+D466</f>
        <v>74500</v>
      </c>
    </row>
    <row r="463" spans="1:4" ht="12.75">
      <c r="A463" s="17"/>
      <c r="B463" s="17"/>
      <c r="C463" s="20" t="s">
        <v>2</v>
      </c>
      <c r="D463" s="61"/>
    </row>
    <row r="464" spans="1:4" ht="12.75">
      <c r="A464" s="17"/>
      <c r="B464" s="17"/>
      <c r="C464" s="20" t="s">
        <v>5</v>
      </c>
      <c r="D464" s="61"/>
    </row>
    <row r="465" spans="1:4" ht="12.75">
      <c r="A465" s="17"/>
      <c r="B465" s="17"/>
      <c r="C465" s="22" t="s">
        <v>7</v>
      </c>
      <c r="D465" s="99">
        <v>59500</v>
      </c>
    </row>
    <row r="466" spans="1:4" ht="12.75">
      <c r="A466" s="17"/>
      <c r="B466" s="17"/>
      <c r="C466" s="22" t="s">
        <v>6</v>
      </c>
      <c r="D466" s="61">
        <v>15000</v>
      </c>
    </row>
    <row r="467" spans="1:4" s="24" customFormat="1" ht="19.5" customHeight="1">
      <c r="A467" s="15" t="s">
        <v>99</v>
      </c>
      <c r="B467" s="15"/>
      <c r="C467" s="49" t="s">
        <v>100</v>
      </c>
      <c r="D467" s="64">
        <f>D468</f>
        <v>107000</v>
      </c>
    </row>
    <row r="468" spans="1:4" ht="12.75" customHeight="1">
      <c r="A468" s="17"/>
      <c r="B468" s="17" t="s">
        <v>101</v>
      </c>
      <c r="C468" s="20" t="s">
        <v>102</v>
      </c>
      <c r="D468" s="61">
        <f>D470</f>
        <v>107000</v>
      </c>
    </row>
    <row r="469" spans="1:4" ht="12.75">
      <c r="A469" s="17"/>
      <c r="B469" s="17"/>
      <c r="C469" s="20" t="s">
        <v>2</v>
      </c>
      <c r="D469" s="61"/>
    </row>
    <row r="470" spans="1:4" ht="12.75">
      <c r="A470" s="17"/>
      <c r="B470" s="17"/>
      <c r="C470" s="20" t="s">
        <v>5</v>
      </c>
      <c r="D470" s="61">
        <f>D471+D472</f>
        <v>107000</v>
      </c>
    </row>
    <row r="471" spans="1:4" ht="12.75">
      <c r="A471" s="17"/>
      <c r="B471" s="17"/>
      <c r="C471" s="23" t="s">
        <v>7</v>
      </c>
      <c r="D471" s="99">
        <v>90000</v>
      </c>
    </row>
    <row r="472" spans="1:4" ht="12.75">
      <c r="A472" s="17"/>
      <c r="B472" s="17"/>
      <c r="C472" s="23" t="s">
        <v>6</v>
      </c>
      <c r="D472" s="99">
        <v>17000</v>
      </c>
    </row>
    <row r="473" spans="1:4" ht="12.75">
      <c r="A473" s="17"/>
      <c r="B473" s="17"/>
      <c r="C473" s="20"/>
      <c r="D473" s="61"/>
    </row>
    <row r="474" spans="1:4" s="54" customFormat="1" ht="30" customHeight="1">
      <c r="A474" s="116" t="s">
        <v>103</v>
      </c>
      <c r="B474" s="116"/>
      <c r="C474" s="116"/>
      <c r="D474" s="71">
        <f>D11+D19+D24+D40+D48+D51+D67+D84+D87+D100+D103+D110+D260+D284+D369+D453+D456+D467</f>
        <v>77643523</v>
      </c>
    </row>
    <row r="475" ht="12.75">
      <c r="D475" s="60"/>
    </row>
    <row r="476" spans="1:4" ht="12.75">
      <c r="A476" s="117"/>
      <c r="B476" s="117"/>
      <c r="C476" s="117"/>
      <c r="D476" s="117"/>
    </row>
    <row r="477" spans="1:4" ht="12.75">
      <c r="A477" s="117"/>
      <c r="B477" s="117"/>
      <c r="C477" s="117"/>
      <c r="D477" s="117"/>
    </row>
    <row r="478" spans="1:4" ht="12.75">
      <c r="A478" s="117"/>
      <c r="B478" s="117"/>
      <c r="C478" s="117"/>
      <c r="D478" s="117"/>
    </row>
    <row r="479" spans="1:4" ht="12.75">
      <c r="A479" s="117"/>
      <c r="B479" s="117"/>
      <c r="C479" s="117"/>
      <c r="D479" s="117"/>
    </row>
    <row r="480" spans="3:4" ht="12.75">
      <c r="C480" s="118"/>
      <c r="D480" s="118"/>
    </row>
    <row r="481" spans="3:4" ht="12.75">
      <c r="C481" s="3" t="s">
        <v>137</v>
      </c>
      <c r="D481" s="89" t="e">
        <f>D482+D483+D484+D485</f>
        <v>#REF!</v>
      </c>
    </row>
    <row r="482" spans="3:4" ht="12.75">
      <c r="C482" s="3" t="s">
        <v>133</v>
      </c>
      <c r="D482" s="89" t="e">
        <f>D17+D28+D33+D55+D63+D71+D78+#REF!+D91+D96+D114+D144+D177+D217+D231+D288+D307+D336+D343+D349+D354+D373+D384+D396+D403+D423</f>
        <v>#REF!</v>
      </c>
    </row>
    <row r="483" spans="3:4" ht="12.75">
      <c r="C483" s="3" t="s">
        <v>134</v>
      </c>
      <c r="D483" s="89">
        <f>D34+D44+D79+D97+D115+D145+D178+D241+D282+D289+D308+D361+D374+D404+D442+D454+D457+D459+D465+D471</f>
        <v>11970857</v>
      </c>
    </row>
    <row r="484" spans="3:4" ht="12.75">
      <c r="C484" s="3" t="s">
        <v>135</v>
      </c>
      <c r="D484" s="89" t="e">
        <f>D12+D18+D22+D29+D35+D45+D46+D49+D56+D58+D64+D65+D72+D73+D80+D82+#REF!+D92+D98+D104+D116+D146+D179+D218+D226+D232+D242+D267+D283+D290+D309+D337+D338+D344+D350+D355+D362+D375+D385+D397+D405+D424+D437+D443+D466+D472</f>
        <v>#REF!</v>
      </c>
    </row>
    <row r="485" spans="3:4" ht="12.75">
      <c r="C485" s="3" t="s">
        <v>138</v>
      </c>
      <c r="D485" s="89">
        <f>D100</f>
        <v>347190</v>
      </c>
    </row>
    <row r="486" spans="3:4" ht="12.75">
      <c r="C486" s="3" t="s">
        <v>136</v>
      </c>
      <c r="D486" s="89">
        <f>D36+D81+D117+D180+D261+D425</f>
        <v>4459204</v>
      </c>
    </row>
  </sheetData>
  <mergeCells count="9">
    <mergeCell ref="A4:D4"/>
    <mergeCell ref="A474:C474"/>
    <mergeCell ref="A479:D479"/>
    <mergeCell ref="C480:D480"/>
    <mergeCell ref="C7:C9"/>
    <mergeCell ref="A5:D5"/>
    <mergeCell ref="A476:D476"/>
    <mergeCell ref="A477:D477"/>
    <mergeCell ref="A478:D478"/>
  </mergeCells>
  <printOptions horizontalCentered="1"/>
  <pageMargins left="0.4724409448818898" right="0.4724409448818898" top="0.4724409448818898" bottom="0.7874015748031497" header="0.5118110236220472" footer="0.31496062992125984"/>
  <pageSetup horizontalDpi="300" verticalDpi="300" orientation="portrait" paperSize="9" r:id="rId1"/>
  <rowBreaks count="9" manualBreakCount="9">
    <brk id="50" min="1" max="3" man="1"/>
    <brk id="99" min="1" max="3" man="1"/>
    <brk id="140" min="1" max="3" man="1"/>
    <brk id="190" min="1" max="3" man="1"/>
    <brk id="237" max="3" man="1"/>
    <brk id="283" max="3" man="1"/>
    <brk id="332" max="3" man="1"/>
    <brk id="380" max="3" man="1"/>
    <brk id="4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Piotr</cp:lastModifiedBy>
  <cp:lastPrinted>2003-01-30T09:50:28Z</cp:lastPrinted>
  <dcterms:created xsi:type="dcterms:W3CDTF">2000-10-31T08:46:33Z</dcterms:created>
  <dcterms:modified xsi:type="dcterms:W3CDTF">2003-01-31T08:34:18Z</dcterms:modified>
  <cp:category/>
  <cp:version/>
  <cp:contentType/>
  <cp:contentStatus/>
</cp:coreProperties>
</file>