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36" yWindow="65386" windowWidth="19320" windowHeight="4335" activeTab="0"/>
  </bookViews>
  <sheets>
    <sheet name="załącznik nr 9" sheetId="1" r:id="rId1"/>
  </sheets>
  <definedNames>
    <definedName name="Excel_BuiltIn__FilterDatabase_1">#REF!</definedName>
    <definedName name="_xlnm.Print_Area" localSheetId="0">'załącznik nr 9'!$A$1:$N$143</definedName>
    <definedName name="_xlnm.Print_Titles" localSheetId="0">'załącznik nr 9'!$3:$8</definedName>
  </definedNames>
  <calcPr fullCalcOnLoad="1"/>
</workbook>
</file>

<file path=xl/comments1.xml><?xml version="1.0" encoding="utf-8"?>
<comments xmlns="http://schemas.openxmlformats.org/spreadsheetml/2006/main">
  <authors>
    <author>bwalica</author>
  </authors>
  <commentList>
    <comment ref="F19" authorId="0">
      <text>
        <r>
          <rPr>
            <b/>
            <sz val="8"/>
            <rFont val="Tahoma"/>
            <family val="2"/>
          </rPr>
          <t>bwalica:</t>
        </r>
        <r>
          <rPr>
            <sz val="8"/>
            <rFont val="Tahoma"/>
            <family val="2"/>
          </rPr>
          <t xml:space="preserve">
zweryfikowane nakłady łaczne, tj suma nakładów dotychcacowych + na 2011rok</t>
        </r>
      </text>
    </comment>
  </commentList>
</comments>
</file>

<file path=xl/sharedStrings.xml><?xml version="1.0" encoding="utf-8"?>
<sst xmlns="http://schemas.openxmlformats.org/spreadsheetml/2006/main" count="222" uniqueCount="110">
  <si>
    <t>Lp.</t>
  </si>
  <si>
    <t>Dział</t>
  </si>
  <si>
    <t>Rozdz.</t>
  </si>
  <si>
    <t>§</t>
  </si>
  <si>
    <t>Nazwa zadania inwestycyjnego</t>
  </si>
  <si>
    <t>Łączne koszty finansowe</t>
  </si>
  <si>
    <t>Planowane wydatki</t>
  </si>
  <si>
    <t>z tego źródła finansowania</t>
  </si>
  <si>
    <t>dochody własne jst</t>
  </si>
  <si>
    <t>środki pochodzące
z innych źródeł</t>
  </si>
  <si>
    <t>środki wymienione
w art. 5 ust. 1 pkt 2 i 3 u.f.p.</t>
  </si>
  <si>
    <t xml:space="preserve">A: </t>
  </si>
  <si>
    <t>PZDP</t>
  </si>
  <si>
    <t xml:space="preserve">B: </t>
  </si>
  <si>
    <t>C:</t>
  </si>
  <si>
    <t>6610</t>
  </si>
  <si>
    <t>II.</t>
  </si>
  <si>
    <t>Zadania realizowane w ramach Regionalnego Programu Operacyjnego</t>
  </si>
  <si>
    <t>6050</t>
  </si>
  <si>
    <t>III.</t>
  </si>
  <si>
    <t>Zadania realizowane w ramach Programów Transgranicznych, NPPDL i RSO Min. Infr.</t>
  </si>
  <si>
    <t>Ogółem zadania drogowe</t>
  </si>
  <si>
    <t xml:space="preserve">Starostwo Powiatowe </t>
  </si>
  <si>
    <t>Ogółem zadania inwestycyjne</t>
  </si>
  <si>
    <t>x</t>
  </si>
  <si>
    <t>Ogółem zakupy inwestycyjne</t>
  </si>
  <si>
    <t>REZERWA INWESTYCYJNA</t>
  </si>
  <si>
    <t>RAZEM WYDATKI MAJĄTKOWE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</si>
  <si>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</si>
  <si>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</si>
  <si>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                                                                                                                                                                                                                                     </t>
  </si>
  <si>
    <t xml:space="preserve">C. Inne źródła </t>
  </si>
  <si>
    <t>Modernizacja Szpitala Śląskiego w Cieszynie-etap II-utworzenie nowoczesnego bloku operacyjnego wraz z zapleczem diagnostycznym</t>
  </si>
  <si>
    <t>Modernizacja i rozbudowa Szpitala Śląskiego w Cieszynie-etap II- wyposażenie Szpitalnego Oddziału Ratunkowego</t>
  </si>
  <si>
    <t>„Szpital Śląski w Cieszynie- Modernizacja i rozbudowa działu diagnostyczno-zabiegowego”</t>
  </si>
  <si>
    <t xml:space="preserve">w tym: </t>
  </si>
  <si>
    <t>6057/9</t>
  </si>
  <si>
    <t>IV</t>
  </si>
  <si>
    <t xml:space="preserve">     Pozostałe zadania drogowe </t>
  </si>
  <si>
    <t>rok budżetowy 2011 (8+9+10+11)</t>
  </si>
  <si>
    <t>Przebudowa drogi  2614S - ul. Mickiewicza w Skoczowie na odcinku od skrzyżowania z ul. Cieszyńską do mostu na rzece Bładnica ( zadanie prowadzone przez Miasto Skoczów)</t>
  </si>
  <si>
    <t>PCPR</t>
  </si>
  <si>
    <t>Wydatki majątkowe w zakresie ochrony środowiska</t>
  </si>
  <si>
    <t>Budowa boiska wielofunkcyjnego przy ZST w Cieszynie</t>
  </si>
  <si>
    <t>Zakup serwera</t>
  </si>
  <si>
    <t>Przebudowa przepustu w ciągu drogi 2619 S w Ochabach</t>
  </si>
  <si>
    <t>Przebudowa przepustu w ciągu drogi 2616 S w Dębowcu</t>
  </si>
  <si>
    <t>Budowa boiska wielofunkcyjnego przy ZSP w Ustroniu</t>
  </si>
  <si>
    <t>Przebudowa ul. Frysztackiej w Marklowicach- do granicy administracyjnej Cieszyna (PT)</t>
  </si>
  <si>
    <t>Przebudowa ul. Pikiety od ul. Katowickiej do granicy administracyjnej Cieszyna (PT)</t>
  </si>
  <si>
    <t>Przebudowa ul. Czarne w Wiśle (PT)</t>
  </si>
  <si>
    <t>Przebudowa ul. Długiej w Zabłociu (PT)</t>
  </si>
  <si>
    <t>Przebudowa przepustu okularowego w ciągu drogi powiatowej nr 2601 S  w Górkach Szpotawice (PT)</t>
  </si>
  <si>
    <t xml:space="preserve">Kompleksowa termomodernizacja budynków szkolnych ZSR w Międzyświeciu </t>
  </si>
  <si>
    <t>Roboty drogowe</t>
  </si>
  <si>
    <t xml:space="preserve">Projekty techniczne </t>
  </si>
  <si>
    <t>Stworzenie kompleksowego systemu informacji przestrzennej na terenie powiatu cieszyńskiego ( kontynuacja zadania z 2010 r.)</t>
  </si>
  <si>
    <t>Termomodernizacja budynku szkoły Zespołu Szkół Technicznych w Cieszynie (kontynuacja zadania z 2010 r.)</t>
  </si>
  <si>
    <t>Roboty budowlane</t>
  </si>
  <si>
    <t>Dokumentacja projektowa</t>
  </si>
  <si>
    <t>Zadania realizowane w ramach Regionalnego Programu Operacyjnego, Infrastruktura i Środowisko, itp.</t>
  </si>
  <si>
    <t>Pozostałe zadania inwestycyjne</t>
  </si>
  <si>
    <t xml:space="preserve">Zakup wyposażenia oraz sprzętu informatycznego </t>
  </si>
  <si>
    <t>Starostwo Powiatowe</t>
  </si>
  <si>
    <t>Zakupy inwestycyjne w 2011 r.</t>
  </si>
  <si>
    <t>Przebudowa skrzyżowania ulic:Daszyńskiego, Strażackiej i Kościelnej wraz z przyległą infrastrukturą drogową na rondo oraz przebudowa drogi dojazdowej do Szkoły Podstawowej nr 2 wraz z infrastrukturą techniczną i obsługą komunikacyjną Osiedla Cieszyńskie (zadanie prowadzone przez Miasto Ustroń)</t>
  </si>
  <si>
    <t>I.</t>
  </si>
  <si>
    <t>Zadania realizowane w ramach Programu Rozwoju Subregionu</t>
  </si>
  <si>
    <t>6050/7/9</t>
  </si>
  <si>
    <t>Przebudowa  drogi powiatowej Goleszów-Hermanice-Ustroń ( kontynuacja zadania z 2010 r.)</t>
  </si>
  <si>
    <t>Jednostka organizacyjna realizująca program lub koordynująca wykonanie programu</t>
  </si>
  <si>
    <t xml:space="preserve"> Starostwo Powiatowe</t>
  </si>
  <si>
    <t>Zakup 1 zestawu komputerowego z drukarką i pełnym oprogramowaniem</t>
  </si>
  <si>
    <t xml:space="preserve">Zakup klimatyzatora do serwerowni w budynku przy ul. Bobreckiej </t>
  </si>
  <si>
    <t>Przebudowa obiektu mostowego w ciągu Al. Łyska przy skrzyżowaniu z ul. Bolko-Kantora ( PT)</t>
  </si>
  <si>
    <t>Poprawa spójności układu komunikacyjnego Cieszyna etap 2, część I-Przebudowa ul. Bielskiej 2619 S w Cieszynie</t>
  </si>
  <si>
    <t>Poprawa spójności układu komunikacyjnego Cieszyna etap 1, część II- budowa drogi łączącej ul.Frysztacką z  Graniczną ( ul. Ładna - Boczna) ( kontynuacja zadania z 2010 r.)</t>
  </si>
  <si>
    <t>Poprawa spójności układu komunikacyjnego Cieszyna etap 2,część II-Przebudowa ul. Bielskiej 2619 S w Cieszynie na odc. od km2+635 do km3+648</t>
  </si>
  <si>
    <t>Termomodernizacja budynku szkoły II LO im. Kopernika w Cieszynie oraz Szkoły Podstawowej nr 4 ( PT)</t>
  </si>
  <si>
    <t>Modernizacja budynku Starostwa przy ul.Szerokiej</t>
  </si>
  <si>
    <t>Zakup gruntu w Wiśle Centrum</t>
  </si>
  <si>
    <t>6060</t>
  </si>
  <si>
    <t>Przebudowa mostu na rzece Wisła w Strumieniu ( PT)</t>
  </si>
  <si>
    <t>Zakup zmywarki</t>
  </si>
  <si>
    <t>ZSGH Wisła</t>
  </si>
  <si>
    <t>REZERWA INWESTYCYJNA NA ZADANIA W ZAKRESIE ZARZĄDZANIA KRYZYSOWEGO</t>
  </si>
  <si>
    <t>6669</t>
  </si>
  <si>
    <t>Przebudowa drogi nr 2643 S -droga przez wieś Istebna (rozliczenie zadania)</t>
  </si>
  <si>
    <t xml:space="preserve">Termomodernizacja i modernizacja budynku Domu Dziecka w Cieszynie (audyt energetyczny oraz dokumentacja projektowo – kosztorysowa) </t>
  </si>
  <si>
    <t>6220</t>
  </si>
  <si>
    <t>SOSW Cieszyn</t>
  </si>
  <si>
    <t>Utworzenie placu zabaw w ramach programu rządowego "Radosna szkoła"</t>
  </si>
  <si>
    <t>Wykonanie istalacji solarnej dla ZST w Cieszynie (dokumentacja)</t>
  </si>
  <si>
    <t>Modernizacja dachu DPS Kończyce Małe (dokumentacja)</t>
  </si>
  <si>
    <t xml:space="preserve">Zakup klimatyzatora </t>
  </si>
  <si>
    <t>PUP</t>
  </si>
  <si>
    <t>Budowa chodników przy drogach powiatowych na terenie gminy Hażlach</t>
  </si>
  <si>
    <t xml:space="preserve">Zastosowanie kolektorów słonecznych dla przygotowania ciepłej wody użytkowej dla budynku WTZ w Drogomyślu </t>
  </si>
  <si>
    <t>kredyty, pożyczki, obligacje</t>
  </si>
  <si>
    <t>Szpital Śląski w Cieszynie-modernizacja, remont, zakupy inwestycyjne, dokumentacja techniczna (zadanie realizowane przez ZZOZ w Cieszynie)</t>
  </si>
  <si>
    <t>Wymiana filtrów w centralach wentylacyjnych Pawilonu Diagnostyczno-Zabiegowego (zadanie realizowane przez  ZZOZ w Cieszynie)</t>
  </si>
  <si>
    <t>Zakup kotła warzelnego</t>
  </si>
  <si>
    <t>PDPS Pogórze</t>
  </si>
  <si>
    <t xml:space="preserve"> 1 339 534</t>
  </si>
  <si>
    <t>Zestawienie planowanych i wykonanych wydatków majątkowych w I półroczu 2011 r.</t>
  </si>
  <si>
    <t>wykonanie w I półroczu 2011 r.</t>
  </si>
  <si>
    <t xml:space="preserve"> 3 014 668</t>
  </si>
  <si>
    <t>Tabela nr 7</t>
  </si>
  <si>
    <r>
      <t>1-</t>
    </r>
    <r>
      <rPr>
        <sz val="13"/>
        <rFont val="Times New Roman"/>
        <family val="1"/>
      </rPr>
      <t xml:space="preserve"> w tym wydatki poniesione przez Powiat Cieszyński do 31.12.2010 r. - 67 588 zł ( dokumentacja techniczna, studium wykonalności)</t>
    </r>
  </si>
  <si>
    <r>
      <t>2</t>
    </r>
    <r>
      <rPr>
        <sz val="13"/>
        <rFont val="Times New Roman"/>
        <family val="1"/>
      </rPr>
      <t>- w tym pożyczka z WFOŚiGW w kwocie 344.253 zł</t>
    </r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</si>
</sst>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 &quot;_z_ł_-;_-@_-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_ ;\-#,##0\ "/>
  </numFmts>
  <fonts count="63">
    <font>
      <sz val="10"/>
      <name val="Arial"/>
      <family val="2"/>
    </font>
    <font>
      <sz val="10"/>
      <name val="Arial CE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Arial CE"/>
      <family val="2"/>
    </font>
    <font>
      <sz val="10"/>
      <color indexed="10"/>
      <name val="Arial CE"/>
      <family val="2"/>
    </font>
    <font>
      <sz val="12"/>
      <name val="Arial CE"/>
      <family val="2"/>
    </font>
    <font>
      <sz val="13"/>
      <name val="Times New Roman"/>
      <family val="1"/>
    </font>
    <font>
      <sz val="12"/>
      <color indexed="10"/>
      <name val="Times New Roman"/>
      <family val="1"/>
    </font>
    <font>
      <sz val="12"/>
      <color indexed="10"/>
      <name val="Arial CE"/>
      <family val="2"/>
    </font>
    <font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8"/>
      <name val="Times New Roman"/>
      <family val="1"/>
    </font>
    <font>
      <b/>
      <sz val="13"/>
      <name val="Times New Roman"/>
      <family val="1"/>
    </font>
    <font>
      <sz val="13"/>
      <name val="Arial CE"/>
      <family val="2"/>
    </font>
    <font>
      <i/>
      <sz val="13"/>
      <name val="Times New Roman"/>
      <family val="1"/>
    </font>
    <font>
      <b/>
      <i/>
      <sz val="13"/>
      <name val="Times New Roman"/>
      <family val="1"/>
    </font>
    <font>
      <b/>
      <sz val="13"/>
      <name val="Arial CE"/>
      <family val="2"/>
    </font>
    <font>
      <b/>
      <sz val="13"/>
      <color indexed="10"/>
      <name val="Arial CE"/>
      <family val="2"/>
    </font>
    <font>
      <sz val="13"/>
      <color indexed="10"/>
      <name val="Arial CE"/>
      <family val="2"/>
    </font>
    <font>
      <sz val="13"/>
      <color indexed="8"/>
      <name val="Times New Roman"/>
      <family val="1"/>
    </font>
    <font>
      <sz val="13"/>
      <color indexed="10"/>
      <name val="Times New Roman"/>
      <family val="1"/>
    </font>
    <font>
      <vertAlign val="superscript"/>
      <sz val="13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>
        <color indexed="8"/>
      </right>
      <top>
        <color indexed="63"/>
      </top>
      <bottom style="dotted"/>
    </border>
    <border>
      <left>
        <color indexed="63"/>
      </left>
      <right style="thin">
        <color indexed="8"/>
      </right>
      <top style="dotted"/>
      <bottom style="thin">
        <color indexed="8"/>
      </bottom>
    </border>
    <border>
      <left style="thin">
        <color indexed="8"/>
      </left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dotted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dotted"/>
      <bottom style="thin">
        <color indexed="8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0" fillId="0" borderId="3" applyNumberFormat="0" applyFill="0" applyAlignment="0" applyProtection="0"/>
    <xf numFmtId="0" fontId="51" fillId="29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27" borderId="1" applyNumberFormat="0" applyAlignment="0" applyProtection="0"/>
    <xf numFmtId="9" fontId="0" fillId="0" borderId="0" applyFill="0" applyBorder="0" applyAlignment="0" applyProtection="0"/>
    <xf numFmtId="0" fontId="57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2" borderId="0" applyNumberFormat="0" applyBorder="0" applyAlignment="0" applyProtection="0"/>
  </cellStyleXfs>
  <cellXfs count="472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4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33" borderId="0" xfId="0" applyFill="1" applyAlignment="1">
      <alignment/>
    </xf>
    <xf numFmtId="0" fontId="2" fillId="0" borderId="0" xfId="0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vertical="center" wrapText="1"/>
    </xf>
    <xf numFmtId="164" fontId="4" fillId="0" borderId="0" xfId="0" applyNumberFormat="1" applyFont="1" applyFill="1" applyBorder="1" applyAlignment="1">
      <alignment vertical="center" wrapText="1"/>
    </xf>
    <xf numFmtId="164" fontId="4" fillId="0" borderId="0" xfId="0" applyNumberFormat="1" applyFont="1" applyFill="1" applyBorder="1" applyAlignment="1">
      <alignment horizontal="left" vertical="center" wrapText="1"/>
    </xf>
    <xf numFmtId="164" fontId="10" fillId="0" borderId="0" xfId="0" applyNumberFormat="1" applyFont="1" applyFill="1" applyBorder="1" applyAlignment="1">
      <alignment vertical="center" wrapText="1"/>
    </xf>
    <xf numFmtId="164" fontId="10" fillId="0" borderId="0" xfId="0" applyNumberFormat="1" applyFont="1" applyFill="1" applyBorder="1" applyAlignment="1">
      <alignment horizontal="left" vertical="center" wrapText="1"/>
    </xf>
    <xf numFmtId="3" fontId="2" fillId="0" borderId="0" xfId="0" applyNumberFormat="1" applyFont="1" applyFill="1" applyBorder="1" applyAlignment="1">
      <alignment vertical="center" wrapText="1"/>
    </xf>
    <xf numFmtId="3" fontId="2" fillId="0" borderId="0" xfId="0" applyNumberFormat="1" applyFont="1" applyFill="1" applyBorder="1" applyAlignment="1">
      <alignment horizontal="left" vertical="center" wrapText="1"/>
    </xf>
    <xf numFmtId="164" fontId="4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Border="1" applyAlignment="1">
      <alignment horizontal="right" vertical="center"/>
    </xf>
    <xf numFmtId="0" fontId="1" fillId="34" borderId="0" xfId="0" applyFont="1" applyFill="1" applyAlignment="1">
      <alignment vertical="center"/>
    </xf>
    <xf numFmtId="164" fontId="4" fillId="34" borderId="0" xfId="0" applyNumberFormat="1" applyFont="1" applyFill="1" applyBorder="1" applyAlignment="1">
      <alignment vertical="center"/>
    </xf>
    <xf numFmtId="0" fontId="2" fillId="34" borderId="0" xfId="0" applyFont="1" applyFill="1" applyAlignment="1">
      <alignment vertical="center"/>
    </xf>
    <xf numFmtId="0" fontId="2" fillId="34" borderId="0" xfId="0" applyFont="1" applyFill="1" applyBorder="1" applyAlignment="1">
      <alignment horizontal="left" vertical="center"/>
    </xf>
    <xf numFmtId="164" fontId="2" fillId="34" borderId="0" xfId="0" applyNumberFormat="1" applyFont="1" applyFill="1" applyBorder="1" applyAlignment="1">
      <alignment horizontal="center" vertical="center"/>
    </xf>
    <xf numFmtId="3" fontId="2" fillId="34" borderId="0" xfId="0" applyNumberFormat="1" applyFont="1" applyFill="1" applyBorder="1" applyAlignment="1">
      <alignment horizontal="center" vertical="center"/>
    </xf>
    <xf numFmtId="164" fontId="2" fillId="34" borderId="0" xfId="0" applyNumberFormat="1" applyFont="1" applyFill="1" applyBorder="1" applyAlignment="1">
      <alignment horizontal="center" vertical="center" wrapText="1"/>
    </xf>
    <xf numFmtId="0" fontId="1" fillId="34" borderId="0" xfId="0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16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 shrinkToFit="1"/>
    </xf>
    <xf numFmtId="0" fontId="0" fillId="0" borderId="0" xfId="0" applyFill="1" applyBorder="1" applyAlignment="1">
      <alignment horizontal="center"/>
    </xf>
    <xf numFmtId="164" fontId="10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 wrapText="1"/>
    </xf>
    <xf numFmtId="0" fontId="34" fillId="0" borderId="0" xfId="0" applyFont="1" applyFill="1" applyAlignment="1">
      <alignment vertical="center"/>
    </xf>
    <xf numFmtId="0" fontId="33" fillId="0" borderId="12" xfId="0" applyFont="1" applyFill="1" applyBorder="1" applyAlignment="1">
      <alignment horizontal="center" vertical="center" wrapText="1"/>
    </xf>
    <xf numFmtId="0" fontId="33" fillId="34" borderId="13" xfId="0" applyFont="1" applyFill="1" applyBorder="1" applyAlignment="1">
      <alignment horizontal="center" vertical="center" wrapText="1"/>
    </xf>
    <xf numFmtId="0" fontId="33" fillId="0" borderId="14" xfId="0" applyFont="1" applyFill="1" applyBorder="1" applyAlignment="1">
      <alignment horizontal="center" vertical="center" wrapText="1"/>
    </xf>
    <xf numFmtId="0" fontId="33" fillId="0" borderId="15" xfId="0" applyFont="1" applyFill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 wrapText="1"/>
    </xf>
    <xf numFmtId="0" fontId="33" fillId="0" borderId="16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/>
    </xf>
    <xf numFmtId="0" fontId="35" fillId="0" borderId="12" xfId="0" applyFont="1" applyFill="1" applyBorder="1" applyAlignment="1">
      <alignment horizontal="center" vertical="center"/>
    </xf>
    <xf numFmtId="0" fontId="35" fillId="34" borderId="13" xfId="0" applyFont="1" applyFill="1" applyBorder="1" applyAlignment="1">
      <alignment horizontal="center" vertical="center"/>
    </xf>
    <xf numFmtId="0" fontId="35" fillId="0" borderId="17" xfId="0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/>
    </xf>
    <xf numFmtId="0" fontId="36" fillId="0" borderId="12" xfId="0" applyFont="1" applyFill="1" applyBorder="1" applyAlignment="1">
      <alignment horizontal="center" vertical="center"/>
    </xf>
    <xf numFmtId="0" fontId="36" fillId="0" borderId="18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/>
    </xf>
    <xf numFmtId="0" fontId="35" fillId="0" borderId="18" xfId="0" applyFont="1" applyFill="1" applyBorder="1" applyAlignment="1">
      <alignment horizontal="center" vertical="center"/>
    </xf>
    <xf numFmtId="0" fontId="35" fillId="34" borderId="19" xfId="0" applyFont="1" applyFill="1" applyBorder="1" applyAlignment="1">
      <alignment horizontal="center" vertical="center"/>
    </xf>
    <xf numFmtId="0" fontId="35" fillId="0" borderId="16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35" fillId="34" borderId="18" xfId="0" applyFont="1" applyFill="1" applyBorder="1" applyAlignment="1">
      <alignment horizontal="center" vertical="center"/>
    </xf>
    <xf numFmtId="0" fontId="35" fillId="0" borderId="18" xfId="0" applyFont="1" applyFill="1" applyBorder="1" applyAlignment="1">
      <alignment horizontal="center" vertical="center"/>
    </xf>
    <xf numFmtId="0" fontId="35" fillId="0" borderId="14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164" fontId="9" fillId="0" borderId="10" xfId="0" applyNumberFormat="1" applyFont="1" applyFill="1" applyBorder="1" applyAlignment="1">
      <alignment horizontal="center" vertical="center"/>
    </xf>
    <xf numFmtId="164" fontId="9" fillId="34" borderId="11" xfId="0" applyNumberFormat="1" applyFont="1" applyFill="1" applyBorder="1" applyAlignment="1">
      <alignment horizontal="center" vertical="center"/>
    </xf>
    <xf numFmtId="164" fontId="9" fillId="35" borderId="10" xfId="0" applyNumberFormat="1" applyFont="1" applyFill="1" applyBorder="1" applyAlignment="1">
      <alignment horizontal="center" vertical="center"/>
    </xf>
    <xf numFmtId="164" fontId="9" fillId="0" borderId="11" xfId="0" applyNumberFormat="1" applyFont="1" applyFill="1" applyBorder="1" applyAlignment="1">
      <alignment vertical="center"/>
    </xf>
    <xf numFmtId="164" fontId="9" fillId="0" borderId="20" xfId="0" applyNumberFormat="1" applyFont="1" applyFill="1" applyBorder="1" applyAlignment="1">
      <alignment vertical="center" wrapText="1"/>
    </xf>
    <xf numFmtId="164" fontId="9" fillId="0" borderId="14" xfId="0" applyNumberFormat="1" applyFont="1" applyFill="1" applyBorder="1" applyAlignment="1">
      <alignment vertical="center" wrapText="1"/>
    </xf>
    <xf numFmtId="164" fontId="9" fillId="0" borderId="12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164" fontId="9" fillId="34" borderId="21" xfId="0" applyNumberFormat="1" applyFont="1" applyFill="1" applyBorder="1" applyAlignment="1">
      <alignment horizontal="center" vertical="center"/>
    </xf>
    <xf numFmtId="164" fontId="33" fillId="0" borderId="21" xfId="0" applyNumberFormat="1" applyFont="1" applyFill="1" applyBorder="1" applyAlignment="1">
      <alignment horizontal="center" vertical="center"/>
    </xf>
    <xf numFmtId="0" fontId="9" fillId="0" borderId="22" xfId="0" applyNumberFormat="1" applyFont="1" applyFill="1" applyBorder="1" applyAlignment="1" quotePrefix="1">
      <alignment horizontal="left" vertical="center" wrapText="1"/>
    </xf>
    <xf numFmtId="164" fontId="9" fillId="0" borderId="23" xfId="0" applyNumberFormat="1" applyFont="1" applyFill="1" applyBorder="1" applyAlignment="1">
      <alignment vertical="center" wrapText="1"/>
    </xf>
    <xf numFmtId="164" fontId="9" fillId="34" borderId="24" xfId="0" applyNumberFormat="1" applyFont="1" applyFill="1" applyBorder="1" applyAlignment="1">
      <alignment horizontal="center" vertical="center"/>
    </xf>
    <xf numFmtId="164" fontId="33" fillId="0" borderId="24" xfId="0" applyNumberFormat="1" applyFont="1" applyFill="1" applyBorder="1" applyAlignment="1">
      <alignment horizontal="center" vertical="center"/>
    </xf>
    <xf numFmtId="164" fontId="9" fillId="0" borderId="25" xfId="0" applyNumberFormat="1" applyFont="1" applyFill="1" applyBorder="1" applyAlignment="1">
      <alignment horizontal="left" vertical="center" wrapText="1"/>
    </xf>
    <xf numFmtId="164" fontId="9" fillId="0" borderId="17" xfId="0" applyNumberFormat="1" applyFont="1" applyFill="1" applyBorder="1" applyAlignment="1">
      <alignment vertical="center" wrapText="1"/>
    </xf>
    <xf numFmtId="0" fontId="33" fillId="0" borderId="12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6" xfId="0" applyFont="1" applyFill="1" applyBorder="1" applyAlignment="1">
      <alignment horizontal="left" vertical="center" wrapText="1"/>
    </xf>
    <xf numFmtId="164" fontId="9" fillId="0" borderId="12" xfId="0" applyNumberFormat="1" applyFont="1" applyFill="1" applyBorder="1" applyAlignment="1">
      <alignment vertical="center"/>
    </xf>
    <xf numFmtId="164" fontId="9" fillId="0" borderId="18" xfId="0" applyNumberFormat="1" applyFont="1" applyFill="1" applyBorder="1" applyAlignment="1">
      <alignment vertical="center"/>
    </xf>
    <xf numFmtId="164" fontId="9" fillId="34" borderId="18" xfId="0" applyNumberFormat="1" applyFont="1" applyFill="1" applyBorder="1" applyAlignment="1">
      <alignment vertical="center"/>
    </xf>
    <xf numFmtId="164" fontId="9" fillId="0" borderId="18" xfId="0" applyNumberFormat="1" applyFont="1" applyFill="1" applyBorder="1" applyAlignment="1">
      <alignment vertical="center" wrapText="1"/>
    </xf>
    <xf numFmtId="0" fontId="9" fillId="0" borderId="23" xfId="0" applyFont="1" applyFill="1" applyBorder="1" applyAlignment="1">
      <alignment vertical="center" wrapText="1"/>
    </xf>
    <xf numFmtId="164" fontId="9" fillId="0" borderId="22" xfId="0" applyNumberFormat="1" applyFont="1" applyFill="1" applyBorder="1" applyAlignment="1">
      <alignment horizontal="left" vertical="center" wrapText="1"/>
    </xf>
    <xf numFmtId="164" fontId="9" fillId="0" borderId="23" xfId="0" applyNumberFormat="1" applyFont="1" applyFill="1" applyBorder="1" applyAlignment="1">
      <alignment horizontal="right" vertical="center" wrapText="1"/>
    </xf>
    <xf numFmtId="164" fontId="9" fillId="0" borderId="17" xfId="0" applyNumberFormat="1" applyFont="1" applyFill="1" applyBorder="1" applyAlignment="1">
      <alignment horizontal="right" vertical="center" wrapText="1"/>
    </xf>
    <xf numFmtId="164" fontId="9" fillId="0" borderId="18" xfId="0" applyNumberFormat="1" applyFont="1" applyFill="1" applyBorder="1" applyAlignment="1">
      <alignment horizontal="right" vertical="center" wrapText="1"/>
    </xf>
    <xf numFmtId="164" fontId="9" fillId="0" borderId="12" xfId="0" applyNumberFormat="1" applyFont="1" applyFill="1" applyBorder="1" applyAlignment="1">
      <alignment horizontal="center" vertical="center"/>
    </xf>
    <xf numFmtId="164" fontId="9" fillId="34" borderId="11" xfId="0" applyNumberFormat="1" applyFont="1" applyFill="1" applyBorder="1" applyAlignment="1">
      <alignment vertical="center"/>
    </xf>
    <xf numFmtId="164" fontId="9" fillId="0" borderId="11" xfId="0" applyNumberFormat="1" applyFont="1" applyFill="1" applyBorder="1" applyAlignment="1">
      <alignment horizontal="center" vertical="center"/>
    </xf>
    <xf numFmtId="164" fontId="9" fillId="0" borderId="14" xfId="0" applyNumberFormat="1" applyFont="1" applyFill="1" applyBorder="1" applyAlignment="1">
      <alignment horizontal="right" vertical="center" wrapText="1"/>
    </xf>
    <xf numFmtId="164" fontId="9" fillId="34" borderId="21" xfId="0" applyNumberFormat="1" applyFont="1" applyFill="1" applyBorder="1" applyAlignment="1">
      <alignment vertical="center"/>
    </xf>
    <xf numFmtId="164" fontId="9" fillId="0" borderId="21" xfId="0" applyNumberFormat="1" applyFont="1" applyFill="1" applyBorder="1" applyAlignment="1">
      <alignment horizontal="center" vertical="center"/>
    </xf>
    <xf numFmtId="164" fontId="9" fillId="34" borderId="24" xfId="0" applyNumberFormat="1" applyFont="1" applyFill="1" applyBorder="1" applyAlignment="1">
      <alignment vertical="center"/>
    </xf>
    <xf numFmtId="164" fontId="9" fillId="0" borderId="24" xfId="0" applyNumberFormat="1" applyFont="1" applyFill="1" applyBorder="1" applyAlignment="1">
      <alignment horizontal="center" vertical="center"/>
    </xf>
    <xf numFmtId="169" fontId="9" fillId="34" borderId="11" xfId="0" applyNumberFormat="1" applyFont="1" applyFill="1" applyBorder="1" applyAlignment="1">
      <alignment horizontal="center" vertical="center"/>
    </xf>
    <xf numFmtId="169" fontId="9" fillId="34" borderId="21" xfId="0" applyNumberFormat="1" applyFont="1" applyFill="1" applyBorder="1" applyAlignment="1">
      <alignment horizontal="center" vertical="center"/>
    </xf>
    <xf numFmtId="169" fontId="9" fillId="34" borderId="13" xfId="0" applyNumberFormat="1" applyFont="1" applyFill="1" applyBorder="1" applyAlignment="1">
      <alignment horizontal="center" vertical="center"/>
    </xf>
    <xf numFmtId="164" fontId="9" fillId="0" borderId="16" xfId="0" applyNumberFormat="1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vertical="center"/>
    </xf>
    <xf numFmtId="0" fontId="9" fillId="0" borderId="11" xfId="0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164" fontId="9" fillId="0" borderId="14" xfId="0" applyNumberFormat="1" applyFont="1" applyFill="1" applyBorder="1" applyAlignment="1">
      <alignment horizontal="center" vertical="center"/>
    </xf>
    <xf numFmtId="164" fontId="9" fillId="0" borderId="20" xfId="0" applyNumberFormat="1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49" fontId="9" fillId="0" borderId="27" xfId="0" applyNumberFormat="1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 wrapText="1"/>
    </xf>
    <xf numFmtId="164" fontId="9" fillId="0" borderId="27" xfId="0" applyNumberFormat="1" applyFont="1" applyFill="1" applyBorder="1" applyAlignment="1">
      <alignment horizontal="center" vertical="center"/>
    </xf>
    <xf numFmtId="164" fontId="9" fillId="0" borderId="28" xfId="0" applyNumberFormat="1" applyFont="1" applyFill="1" applyBorder="1" applyAlignment="1">
      <alignment horizontal="center" vertical="center"/>
    </xf>
    <xf numFmtId="164" fontId="9" fillId="0" borderId="29" xfId="0" applyNumberFormat="1" applyFont="1" applyFill="1" applyBorder="1" applyAlignment="1">
      <alignment horizontal="right" vertical="center" wrapText="1"/>
    </xf>
    <xf numFmtId="164" fontId="33" fillId="0" borderId="30" xfId="0" applyNumberFormat="1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Alignment="1">
      <alignment vertical="center"/>
    </xf>
    <xf numFmtId="0" fontId="9" fillId="0" borderId="31" xfId="0" applyFont="1" applyFill="1" applyBorder="1" applyAlignment="1">
      <alignment horizontal="center" vertical="center"/>
    </xf>
    <xf numFmtId="164" fontId="33" fillId="0" borderId="12" xfId="0" applyNumberFormat="1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49" fontId="9" fillId="0" borderId="33" xfId="0" applyNumberFormat="1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 wrapText="1"/>
    </xf>
    <xf numFmtId="164" fontId="9" fillId="0" borderId="33" xfId="0" applyNumberFormat="1" applyFont="1" applyFill="1" applyBorder="1" applyAlignment="1">
      <alignment horizontal="center" vertical="center"/>
    </xf>
    <xf numFmtId="164" fontId="9" fillId="0" borderId="34" xfId="0" applyNumberFormat="1" applyFont="1" applyFill="1" applyBorder="1" applyAlignment="1">
      <alignment horizontal="center" vertical="center"/>
    </xf>
    <xf numFmtId="164" fontId="33" fillId="0" borderId="35" xfId="0" applyNumberFormat="1" applyFont="1" applyFill="1" applyBorder="1" applyAlignment="1">
      <alignment horizontal="left" vertical="center" wrapText="1"/>
    </xf>
    <xf numFmtId="164" fontId="33" fillId="0" borderId="36" xfId="0" applyNumberFormat="1" applyFont="1" applyFill="1" applyBorder="1" applyAlignment="1">
      <alignment horizontal="center" vertical="center"/>
    </xf>
    <xf numFmtId="164" fontId="9" fillId="34" borderId="13" xfId="0" applyNumberFormat="1" applyFont="1" applyFill="1" applyBorder="1" applyAlignment="1">
      <alignment horizontal="center" vertical="center"/>
    </xf>
    <xf numFmtId="164" fontId="9" fillId="35" borderId="28" xfId="0" applyNumberFormat="1" applyFont="1" applyFill="1" applyBorder="1" applyAlignment="1">
      <alignment horizontal="center" vertical="center"/>
    </xf>
    <xf numFmtId="164" fontId="9" fillId="0" borderId="30" xfId="0" applyNumberFormat="1" applyFont="1" applyFill="1" applyBorder="1" applyAlignment="1">
      <alignment horizontal="center" vertical="center"/>
    </xf>
    <xf numFmtId="0" fontId="39" fillId="0" borderId="0" xfId="0" applyFont="1" applyFill="1" applyAlignment="1">
      <alignment vertical="center"/>
    </xf>
    <xf numFmtId="164" fontId="9" fillId="35" borderId="16" xfId="0" applyNumberFormat="1" applyFont="1" applyFill="1" applyBorder="1" applyAlignment="1">
      <alignment horizontal="center" vertical="center"/>
    </xf>
    <xf numFmtId="164" fontId="9" fillId="35" borderId="34" xfId="0" applyNumberFormat="1" applyFont="1" applyFill="1" applyBorder="1" applyAlignment="1">
      <alignment horizontal="center" vertical="center"/>
    </xf>
    <xf numFmtId="164" fontId="9" fillId="0" borderId="35" xfId="0" applyNumberFormat="1" applyFont="1" applyFill="1" applyBorder="1" applyAlignment="1">
      <alignment horizontal="left" vertical="center" wrapText="1"/>
    </xf>
    <xf numFmtId="164" fontId="9" fillId="0" borderId="36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33" fillId="0" borderId="37" xfId="0" applyFont="1" applyFill="1" applyBorder="1" applyAlignment="1">
      <alignment vertical="center"/>
    </xf>
    <xf numFmtId="0" fontId="33" fillId="0" borderId="38" xfId="0" applyFont="1" applyFill="1" applyBorder="1" applyAlignment="1">
      <alignment vertical="center"/>
    </xf>
    <xf numFmtId="164" fontId="9" fillId="0" borderId="38" xfId="0" applyNumberFormat="1" applyFont="1" applyFill="1" applyBorder="1" applyAlignment="1">
      <alignment horizontal="center" vertical="center"/>
    </xf>
    <xf numFmtId="164" fontId="9" fillId="34" borderId="38" xfId="0" applyNumberFormat="1" applyFont="1" applyFill="1" applyBorder="1" applyAlignment="1">
      <alignment horizontal="center" vertical="center"/>
    </xf>
    <xf numFmtId="164" fontId="9" fillId="0" borderId="38" xfId="0" applyNumberFormat="1" applyFont="1" applyFill="1" applyBorder="1" applyAlignment="1">
      <alignment horizontal="left" vertical="center" wrapText="1"/>
    </xf>
    <xf numFmtId="164" fontId="33" fillId="0" borderId="38" xfId="0" applyNumberFormat="1" applyFont="1" applyFill="1" applyBorder="1" applyAlignment="1">
      <alignment horizontal="left" vertical="center" wrapText="1"/>
    </xf>
    <xf numFmtId="164" fontId="33" fillId="0" borderId="38" xfId="0" applyNumberFormat="1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center" vertical="center" wrapText="1" shrinkToFit="1"/>
    </xf>
    <xf numFmtId="3" fontId="9" fillId="0" borderId="27" xfId="0" applyNumberFormat="1" applyFont="1" applyFill="1" applyBorder="1" applyAlignment="1">
      <alignment horizontal="center" vertical="center"/>
    </xf>
    <xf numFmtId="3" fontId="9" fillId="0" borderId="10" xfId="0" applyNumberFormat="1" applyFont="1" applyFill="1" applyBorder="1" applyAlignment="1">
      <alignment horizontal="center" vertical="center"/>
    </xf>
    <xf numFmtId="3" fontId="9" fillId="34" borderId="39" xfId="0" applyNumberFormat="1" applyFont="1" applyFill="1" applyBorder="1" applyAlignment="1">
      <alignment horizontal="center" vertical="center"/>
    </xf>
    <xf numFmtId="3" fontId="9" fillId="0" borderId="20" xfId="0" applyNumberFormat="1" applyFont="1" applyFill="1" applyBorder="1" applyAlignment="1">
      <alignment vertical="center" wrapText="1"/>
    </xf>
    <xf numFmtId="3" fontId="9" fillId="0" borderId="29" xfId="0" applyNumberFormat="1" applyFont="1" applyFill="1" applyBorder="1" applyAlignment="1">
      <alignment horizontal="right" vertical="center" wrapText="1"/>
    </xf>
    <xf numFmtId="3" fontId="9" fillId="0" borderId="30" xfId="0" applyNumberFormat="1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 wrapText="1" shrinkToFit="1"/>
    </xf>
    <xf numFmtId="49" fontId="9" fillId="0" borderId="21" xfId="0" applyNumberFormat="1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 wrapText="1"/>
    </xf>
    <xf numFmtId="3" fontId="9" fillId="0" borderId="21" xfId="0" applyNumberFormat="1" applyFont="1" applyFill="1" applyBorder="1" applyAlignment="1">
      <alignment horizontal="center" vertical="center"/>
    </xf>
    <xf numFmtId="3" fontId="9" fillId="34" borderId="21" xfId="0" applyNumberFormat="1" applyFont="1" applyFill="1" applyBorder="1" applyAlignment="1">
      <alignment horizontal="center" vertical="center"/>
    </xf>
    <xf numFmtId="3" fontId="9" fillId="0" borderId="22" xfId="0" applyNumberFormat="1" applyFont="1" applyFill="1" applyBorder="1" applyAlignment="1">
      <alignment horizontal="left" vertical="center" wrapText="1"/>
    </xf>
    <xf numFmtId="3" fontId="9" fillId="0" borderId="23" xfId="0" applyNumberFormat="1" applyFont="1" applyFill="1" applyBorder="1" applyAlignment="1">
      <alignment horizontal="right" vertical="center" wrapText="1"/>
    </xf>
    <xf numFmtId="3" fontId="9" fillId="0" borderId="22" xfId="0" applyNumberFormat="1" applyFont="1" applyFill="1" applyBorder="1" applyAlignment="1">
      <alignment horizontal="center" vertical="center"/>
    </xf>
    <xf numFmtId="3" fontId="9" fillId="0" borderId="11" xfId="0" applyNumberFormat="1" applyFont="1" applyFill="1" applyBorder="1" applyAlignment="1">
      <alignment horizontal="center" vertical="center"/>
    </xf>
    <xf numFmtId="3" fontId="9" fillId="34" borderId="24" xfId="0" applyNumberFormat="1" applyFont="1" applyFill="1" applyBorder="1" applyAlignment="1">
      <alignment horizontal="center" vertical="center"/>
    </xf>
    <xf numFmtId="3" fontId="9" fillId="0" borderId="33" xfId="0" applyNumberFormat="1" applyFont="1" applyFill="1" applyBorder="1" applyAlignment="1">
      <alignment horizontal="center" vertical="center"/>
    </xf>
    <xf numFmtId="3" fontId="9" fillId="0" borderId="25" xfId="0" applyNumberFormat="1" applyFont="1" applyFill="1" applyBorder="1" applyAlignment="1">
      <alignment horizontal="left" vertical="center" wrapText="1"/>
    </xf>
    <xf numFmtId="3" fontId="9" fillId="0" borderId="35" xfId="0" applyNumberFormat="1" applyFont="1" applyFill="1" applyBorder="1" applyAlignment="1">
      <alignment horizontal="right" vertical="center" wrapText="1"/>
    </xf>
    <xf numFmtId="3" fontId="9" fillId="0" borderId="36" xfId="0" applyNumberFormat="1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 shrinkToFit="1"/>
    </xf>
    <xf numFmtId="49" fontId="9" fillId="0" borderId="13" xfId="0" applyNumberFormat="1" applyFont="1" applyFill="1" applyBorder="1" applyAlignment="1">
      <alignment horizontal="center" vertical="center"/>
    </xf>
    <xf numFmtId="3" fontId="9" fillId="34" borderId="11" xfId="0" applyNumberFormat="1" applyFont="1" applyFill="1" applyBorder="1" applyAlignment="1">
      <alignment horizontal="center" vertical="center"/>
    </xf>
    <xf numFmtId="3" fontId="9" fillId="0" borderId="23" xfId="0" applyNumberFormat="1" applyFont="1" applyFill="1" applyBorder="1" applyAlignment="1">
      <alignment horizontal="left" vertical="center" wrapText="1"/>
    </xf>
    <xf numFmtId="3" fontId="9" fillId="0" borderId="35" xfId="0" applyNumberFormat="1" applyFont="1" applyFill="1" applyBorder="1" applyAlignment="1">
      <alignment horizontal="left" vertical="center" wrapText="1"/>
    </xf>
    <xf numFmtId="3" fontId="9" fillId="0" borderId="13" xfId="0" applyNumberFormat="1" applyFont="1" applyFill="1" applyBorder="1" applyAlignment="1">
      <alignment horizontal="center" vertical="center"/>
    </xf>
    <xf numFmtId="3" fontId="9" fillId="0" borderId="16" xfId="0" applyNumberFormat="1" applyFont="1" applyFill="1" applyBorder="1" applyAlignment="1">
      <alignment horizontal="center" vertical="center"/>
    </xf>
    <xf numFmtId="0" fontId="36" fillId="0" borderId="40" xfId="0" applyFont="1" applyFill="1" applyBorder="1" applyAlignment="1">
      <alignment horizontal="center" vertical="center"/>
    </xf>
    <xf numFmtId="0" fontId="36" fillId="0" borderId="41" xfId="0" applyFont="1" applyFill="1" applyBorder="1" applyAlignment="1">
      <alignment horizontal="center" vertical="center"/>
    </xf>
    <xf numFmtId="0" fontId="36" fillId="0" borderId="29" xfId="0" applyFont="1" applyFill="1" applyBorder="1" applyAlignment="1">
      <alignment horizontal="center" vertical="center"/>
    </xf>
    <xf numFmtId="3" fontId="9" fillId="0" borderId="22" xfId="0" applyNumberFormat="1" applyFont="1" applyFill="1" applyBorder="1" applyAlignment="1">
      <alignment horizontal="center" vertical="center"/>
    </xf>
    <xf numFmtId="3" fontId="9" fillId="0" borderId="18" xfId="0" applyNumberFormat="1" applyFont="1" applyFill="1" applyBorder="1" applyAlignment="1">
      <alignment horizontal="center" vertical="center"/>
    </xf>
    <xf numFmtId="3" fontId="9" fillId="34" borderId="18" xfId="0" applyNumberFormat="1" applyFont="1" applyFill="1" applyBorder="1" applyAlignment="1">
      <alignment horizontal="center" vertical="center"/>
    </xf>
    <xf numFmtId="3" fontId="9" fillId="0" borderId="0" xfId="0" applyNumberFormat="1" applyFont="1" applyFill="1" applyBorder="1" applyAlignment="1">
      <alignment horizontal="center" vertical="center"/>
    </xf>
    <xf numFmtId="3" fontId="9" fillId="0" borderId="0" xfId="0" applyNumberFormat="1" applyFont="1" applyFill="1" applyBorder="1" applyAlignment="1">
      <alignment horizontal="left" vertical="center" wrapText="1"/>
    </xf>
    <xf numFmtId="3" fontId="9" fillId="0" borderId="0" xfId="0" applyNumberFormat="1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 wrapText="1"/>
    </xf>
    <xf numFmtId="3" fontId="9" fillId="0" borderId="14" xfId="0" applyNumberFormat="1" applyFont="1" applyFill="1" applyBorder="1" applyAlignment="1">
      <alignment vertical="center"/>
    </xf>
    <xf numFmtId="3" fontId="33" fillId="0" borderId="40" xfId="0" applyNumberFormat="1" applyFont="1" applyFill="1" applyBorder="1" applyAlignment="1">
      <alignment horizontal="center" vertical="center"/>
    </xf>
    <xf numFmtId="0" fontId="37" fillId="0" borderId="0" xfId="0" applyFont="1" applyFill="1" applyAlignment="1">
      <alignment vertical="center"/>
    </xf>
    <xf numFmtId="3" fontId="9" fillId="0" borderId="23" xfId="0" applyNumberFormat="1" applyFont="1" applyFill="1" applyBorder="1" applyAlignment="1">
      <alignment vertical="center"/>
    </xf>
    <xf numFmtId="3" fontId="33" fillId="0" borderId="22" xfId="0" applyNumberFormat="1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49" fontId="9" fillId="0" borderId="24" xfId="0" applyNumberFormat="1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 wrapText="1"/>
    </xf>
    <xf numFmtId="3" fontId="9" fillId="0" borderId="24" xfId="0" applyNumberFormat="1" applyFont="1" applyFill="1" applyBorder="1" applyAlignment="1">
      <alignment horizontal="center" vertical="center"/>
    </xf>
    <xf numFmtId="3" fontId="9" fillId="0" borderId="17" xfId="0" applyNumberFormat="1" applyFont="1" applyFill="1" applyBorder="1" applyAlignment="1">
      <alignment vertical="center"/>
    </xf>
    <xf numFmtId="3" fontId="33" fillId="0" borderId="25" xfId="0" applyNumberFormat="1" applyFont="1" applyFill="1" applyBorder="1" applyAlignment="1">
      <alignment horizontal="center" vertical="center"/>
    </xf>
    <xf numFmtId="3" fontId="9" fillId="0" borderId="20" xfId="0" applyNumberFormat="1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horizontal="center" vertical="center" wrapText="1"/>
    </xf>
    <xf numFmtId="3" fontId="9" fillId="0" borderId="42" xfId="0" applyNumberFormat="1" applyFont="1" applyFill="1" applyBorder="1" applyAlignment="1">
      <alignment horizontal="center" vertical="center"/>
    </xf>
    <xf numFmtId="3" fontId="9" fillId="0" borderId="43" xfId="0" applyNumberFormat="1" applyFont="1" applyFill="1" applyBorder="1" applyAlignment="1">
      <alignment horizontal="center" vertical="center"/>
    </xf>
    <xf numFmtId="3" fontId="33" fillId="0" borderId="30" xfId="0" applyNumberFormat="1" applyFont="1" applyFill="1" applyBorder="1" applyAlignment="1">
      <alignment horizontal="center" vertical="center"/>
    </xf>
    <xf numFmtId="3" fontId="33" fillId="0" borderId="12" xfId="0" applyNumberFormat="1" applyFont="1" applyFill="1" applyBorder="1" applyAlignment="1">
      <alignment horizontal="center" vertical="center"/>
    </xf>
    <xf numFmtId="3" fontId="33" fillId="0" borderId="36" xfId="0" applyNumberFormat="1" applyFont="1" applyFill="1" applyBorder="1" applyAlignment="1">
      <alignment horizontal="center" vertical="center"/>
    </xf>
    <xf numFmtId="3" fontId="9" fillId="0" borderId="29" xfId="0" applyNumberFormat="1" applyFont="1" applyFill="1" applyBorder="1" applyAlignment="1">
      <alignment horizontal="left" vertical="center" wrapText="1"/>
    </xf>
    <xf numFmtId="3" fontId="33" fillId="0" borderId="27" xfId="0" applyNumberFormat="1" applyFont="1" applyFill="1" applyBorder="1" applyAlignment="1">
      <alignment horizontal="center" vertical="center"/>
    </xf>
    <xf numFmtId="3" fontId="33" fillId="0" borderId="10" xfId="0" applyNumberFormat="1" applyFont="1" applyFill="1" applyBorder="1" applyAlignment="1">
      <alignment horizontal="center" vertical="center"/>
    </xf>
    <xf numFmtId="3" fontId="33" fillId="0" borderId="35" xfId="0" applyNumberFormat="1" applyFont="1" applyFill="1" applyBorder="1" applyAlignment="1">
      <alignment horizontal="left" vertical="center" wrapText="1"/>
    </xf>
    <xf numFmtId="3" fontId="33" fillId="0" borderId="33" xfId="0" applyNumberFormat="1" applyFont="1" applyFill="1" applyBorder="1" applyAlignment="1">
      <alignment horizontal="center" vertical="center"/>
    </xf>
    <xf numFmtId="3" fontId="9" fillId="0" borderId="14" xfId="0" applyNumberFormat="1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 shrinkToFit="1"/>
    </xf>
    <xf numFmtId="3" fontId="9" fillId="0" borderId="23" xfId="0" applyNumberFormat="1" applyFont="1" applyFill="1" applyBorder="1" applyAlignment="1">
      <alignment horizontal="center" vertical="center" wrapText="1"/>
    </xf>
    <xf numFmtId="3" fontId="9" fillId="0" borderId="11" xfId="0" applyNumberFormat="1" applyFont="1" applyFill="1" applyBorder="1" applyAlignment="1">
      <alignment horizontal="center" vertical="center" wrapText="1"/>
    </xf>
    <xf numFmtId="0" fontId="9" fillId="0" borderId="42" xfId="0" applyFont="1" applyFill="1" applyBorder="1" applyAlignment="1">
      <alignment horizontal="center" vertical="center"/>
    </xf>
    <xf numFmtId="3" fontId="9" fillId="34" borderId="42" xfId="0" applyNumberFormat="1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center" vertical="center"/>
    </xf>
    <xf numFmtId="164" fontId="33" fillId="0" borderId="13" xfId="0" applyNumberFormat="1" applyFont="1" applyFill="1" applyBorder="1" applyAlignment="1">
      <alignment horizontal="center" vertical="center"/>
    </xf>
    <xf numFmtId="164" fontId="33" fillId="34" borderId="13" xfId="0" applyNumberFormat="1" applyFont="1" applyFill="1" applyBorder="1" applyAlignment="1">
      <alignment horizontal="center" vertical="center"/>
    </xf>
    <xf numFmtId="0" fontId="39" fillId="0" borderId="44" xfId="0" applyFont="1" applyFill="1" applyBorder="1" applyAlignment="1">
      <alignment horizontal="center" vertical="center"/>
    </xf>
    <xf numFmtId="164" fontId="33" fillId="0" borderId="45" xfId="0" applyNumberFormat="1" applyFont="1" applyFill="1" applyBorder="1" applyAlignment="1">
      <alignment horizontal="center" vertical="center"/>
    </xf>
    <xf numFmtId="164" fontId="9" fillId="0" borderId="13" xfId="0" applyNumberFormat="1" applyFont="1" applyFill="1" applyBorder="1" applyAlignment="1">
      <alignment horizontal="center" vertical="center" wrapText="1"/>
    </xf>
    <xf numFmtId="0" fontId="39" fillId="0" borderId="46" xfId="0" applyFont="1" applyFill="1" applyBorder="1" applyAlignment="1">
      <alignment horizontal="center" vertical="center"/>
    </xf>
    <xf numFmtId="164" fontId="33" fillId="0" borderId="47" xfId="0" applyNumberFormat="1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6" fillId="0" borderId="48" xfId="0" applyFont="1" applyFill="1" applyBorder="1" applyAlignment="1">
      <alignment horizontal="center" vertical="center"/>
    </xf>
    <xf numFmtId="164" fontId="33" fillId="0" borderId="0" xfId="0" applyNumberFormat="1" applyFont="1" applyFill="1" applyBorder="1" applyAlignment="1">
      <alignment horizontal="center" vertical="center"/>
    </xf>
    <xf numFmtId="164" fontId="33" fillId="0" borderId="17" xfId="0" applyNumberFormat="1" applyFont="1" applyFill="1" applyBorder="1" applyAlignment="1">
      <alignment horizontal="center" vertical="center"/>
    </xf>
    <xf numFmtId="164" fontId="33" fillId="34" borderId="23" xfId="0" applyNumberFormat="1" applyFont="1" applyFill="1" applyBorder="1" applyAlignment="1">
      <alignment horizontal="center" vertical="center"/>
    </xf>
    <xf numFmtId="164" fontId="33" fillId="0" borderId="21" xfId="0" applyNumberFormat="1" applyFont="1" applyFill="1" applyBorder="1" applyAlignment="1">
      <alignment horizontal="center" vertical="center"/>
    </xf>
    <xf numFmtId="164" fontId="33" fillId="0" borderId="24" xfId="0" applyNumberFormat="1" applyFont="1" applyFill="1" applyBorder="1" applyAlignment="1">
      <alignment horizontal="center" vertical="center"/>
    </xf>
    <xf numFmtId="164" fontId="33" fillId="0" borderId="22" xfId="0" applyNumberFormat="1" applyFont="1" applyFill="1" applyBorder="1" applyAlignment="1">
      <alignment vertical="center"/>
    </xf>
    <xf numFmtId="164" fontId="33" fillId="0" borderId="23" xfId="0" applyNumberFormat="1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 wrapText="1"/>
    </xf>
    <xf numFmtId="164" fontId="9" fillId="0" borderId="20" xfId="0" applyNumberFormat="1" applyFont="1" applyFill="1" applyBorder="1" applyAlignment="1">
      <alignment vertical="center"/>
    </xf>
    <xf numFmtId="164" fontId="9" fillId="0" borderId="49" xfId="0" applyNumberFormat="1" applyFont="1" applyFill="1" applyBorder="1" applyAlignment="1">
      <alignment vertical="center"/>
    </xf>
    <xf numFmtId="164" fontId="9" fillId="34" borderId="49" xfId="0" applyNumberFormat="1" applyFont="1" applyFill="1" applyBorder="1" applyAlignment="1">
      <alignment vertical="center"/>
    </xf>
    <xf numFmtId="164" fontId="9" fillId="0" borderId="49" xfId="0" applyNumberFormat="1" applyFont="1" applyFill="1" applyBorder="1" applyAlignment="1">
      <alignment vertical="center" wrapText="1"/>
    </xf>
    <xf numFmtId="0" fontId="9" fillId="0" borderId="16" xfId="0" applyFont="1" applyFill="1" applyBorder="1" applyAlignment="1">
      <alignment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164" fontId="9" fillId="0" borderId="26" xfId="0" applyNumberFormat="1" applyFont="1" applyFill="1" applyBorder="1" applyAlignment="1">
      <alignment horizontal="center" vertical="center"/>
    </xf>
    <xf numFmtId="164" fontId="9" fillId="0" borderId="27" xfId="0" applyNumberFormat="1" applyFont="1" applyFill="1" applyBorder="1" applyAlignment="1">
      <alignment vertical="center" wrapText="1"/>
    </xf>
    <xf numFmtId="164" fontId="9" fillId="34" borderId="39" xfId="0" applyNumberFormat="1" applyFont="1" applyFill="1" applyBorder="1" applyAlignment="1">
      <alignment horizontal="center" vertical="center" wrapText="1"/>
    </xf>
    <xf numFmtId="3" fontId="9" fillId="0" borderId="39" xfId="0" applyNumberFormat="1" applyFont="1" applyFill="1" applyBorder="1" applyAlignment="1">
      <alignment horizontal="center" vertical="center"/>
    </xf>
    <xf numFmtId="164" fontId="33" fillId="0" borderId="50" xfId="0" applyNumberFormat="1" applyFont="1" applyFill="1" applyBorder="1" applyAlignment="1">
      <alignment horizontal="center" vertical="center"/>
    </xf>
    <xf numFmtId="164" fontId="9" fillId="0" borderId="51" xfId="0" applyNumberFormat="1" applyFont="1" applyFill="1" applyBorder="1" applyAlignment="1">
      <alignment vertical="center" wrapText="1"/>
    </xf>
    <xf numFmtId="164" fontId="9" fillId="0" borderId="45" xfId="0" applyNumberFormat="1" applyFont="1" applyFill="1" applyBorder="1" applyAlignment="1">
      <alignment vertical="center" wrapText="1"/>
    </xf>
    <xf numFmtId="164" fontId="9" fillId="0" borderId="52" xfId="0" applyNumberFormat="1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 wrapText="1"/>
    </xf>
    <xf numFmtId="164" fontId="9" fillId="0" borderId="31" xfId="0" applyNumberFormat="1" applyFont="1" applyFill="1" applyBorder="1" applyAlignment="1">
      <alignment horizontal="center" vertical="center"/>
    </xf>
    <xf numFmtId="164" fontId="9" fillId="0" borderId="10" xfId="0" applyNumberFormat="1" applyFont="1" applyFill="1" applyBorder="1" applyAlignment="1">
      <alignment vertical="center" wrapText="1"/>
    </xf>
    <xf numFmtId="164" fontId="9" fillId="34" borderId="21" xfId="0" applyNumberFormat="1" applyFont="1" applyFill="1" applyBorder="1" applyAlignment="1">
      <alignment horizontal="center" vertical="center" wrapText="1"/>
    </xf>
    <xf numFmtId="164" fontId="33" fillId="0" borderId="53" xfId="0" applyNumberFormat="1" applyFont="1" applyFill="1" applyBorder="1" applyAlignment="1">
      <alignment horizontal="center" vertical="center"/>
    </xf>
    <xf numFmtId="164" fontId="9" fillId="0" borderId="54" xfId="0" applyNumberFormat="1" applyFont="1" applyFill="1" applyBorder="1" applyAlignment="1">
      <alignment horizontal="left" vertical="center" wrapText="1"/>
    </xf>
    <xf numFmtId="164" fontId="9" fillId="0" borderId="55" xfId="0" applyNumberFormat="1" applyFont="1" applyFill="1" applyBorder="1" applyAlignment="1">
      <alignment horizontal="left" vertical="center" wrapText="1"/>
    </xf>
    <xf numFmtId="164" fontId="9" fillId="0" borderId="56" xfId="0" applyNumberFormat="1" applyFont="1" applyFill="1" applyBorder="1" applyAlignment="1">
      <alignment horizontal="center" vertical="center"/>
    </xf>
    <xf numFmtId="164" fontId="9" fillId="0" borderId="32" xfId="0" applyNumberFormat="1" applyFont="1" applyFill="1" applyBorder="1" applyAlignment="1">
      <alignment horizontal="center" vertical="center"/>
    </xf>
    <xf numFmtId="164" fontId="9" fillId="0" borderId="33" xfId="0" applyNumberFormat="1" applyFont="1" applyFill="1" applyBorder="1" applyAlignment="1">
      <alignment vertical="center" wrapText="1"/>
    </xf>
    <xf numFmtId="164" fontId="9" fillId="34" borderId="42" xfId="0" applyNumberFormat="1" applyFont="1" applyFill="1" applyBorder="1" applyAlignment="1">
      <alignment horizontal="center" vertical="center" wrapText="1"/>
    </xf>
    <xf numFmtId="164" fontId="33" fillId="0" borderId="57" xfId="0" applyNumberFormat="1" applyFont="1" applyFill="1" applyBorder="1" applyAlignment="1">
      <alignment horizontal="center" vertical="center"/>
    </xf>
    <xf numFmtId="164" fontId="9" fillId="0" borderId="58" xfId="0" applyNumberFormat="1" applyFont="1" applyFill="1" applyBorder="1" applyAlignment="1">
      <alignment horizontal="left" vertical="center" wrapText="1"/>
    </xf>
    <xf numFmtId="164" fontId="9" fillId="0" borderId="47" xfId="0" applyNumberFormat="1" applyFont="1" applyFill="1" applyBorder="1" applyAlignment="1">
      <alignment horizontal="left" vertical="center" wrapText="1"/>
    </xf>
    <xf numFmtId="164" fontId="9" fillId="0" borderId="59" xfId="0" applyNumberFormat="1" applyFont="1" applyFill="1" applyBorder="1" applyAlignment="1">
      <alignment horizontal="center" vertical="center"/>
    </xf>
    <xf numFmtId="0" fontId="9" fillId="0" borderId="21" xfId="0" applyNumberFormat="1" applyFont="1" applyFill="1" applyBorder="1" applyAlignment="1" quotePrefix="1">
      <alignment horizontal="center" vertical="center"/>
    </xf>
    <xf numFmtId="164" fontId="9" fillId="0" borderId="21" xfId="0" applyNumberFormat="1" applyFont="1" applyFill="1" applyBorder="1" applyAlignment="1">
      <alignment vertical="center" wrapText="1"/>
    </xf>
    <xf numFmtId="164" fontId="9" fillId="0" borderId="60" xfId="0" applyNumberFormat="1" applyFont="1" applyFill="1" applyBorder="1" applyAlignment="1">
      <alignment horizontal="center" vertical="center" wrapText="1"/>
    </xf>
    <xf numFmtId="164" fontId="9" fillId="0" borderId="45" xfId="0" applyNumberFormat="1" applyFont="1" applyFill="1" applyBorder="1" applyAlignment="1">
      <alignment horizontal="left" vertical="center" wrapText="1"/>
    </xf>
    <xf numFmtId="164" fontId="9" fillId="0" borderId="61" xfId="0" applyNumberFormat="1" applyFont="1" applyFill="1" applyBorder="1" applyAlignment="1">
      <alignment horizontal="center" vertical="center"/>
    </xf>
    <xf numFmtId="0" fontId="34" fillId="0" borderId="0" xfId="0" applyFont="1" applyFill="1" applyAlignment="1">
      <alignment horizontal="center" vertical="center" wrapText="1"/>
    </xf>
    <xf numFmtId="0" fontId="9" fillId="0" borderId="21" xfId="0" applyNumberFormat="1" applyFont="1" applyFill="1" applyBorder="1" applyAlignment="1">
      <alignment horizontal="center" vertical="center"/>
    </xf>
    <xf numFmtId="0" fontId="9" fillId="0" borderId="24" xfId="0" applyNumberFormat="1" applyFont="1" applyFill="1" applyBorder="1" applyAlignment="1">
      <alignment horizontal="center" vertical="center"/>
    </xf>
    <xf numFmtId="164" fontId="9" fillId="0" borderId="24" xfId="0" applyNumberFormat="1" applyFont="1" applyFill="1" applyBorder="1" applyAlignment="1">
      <alignment vertical="center" wrapText="1"/>
    </xf>
    <xf numFmtId="164" fontId="9" fillId="34" borderId="24" xfId="0" applyNumberFormat="1" applyFont="1" applyFill="1" applyBorder="1" applyAlignment="1">
      <alignment horizontal="center" vertical="center" wrapText="1"/>
    </xf>
    <xf numFmtId="164" fontId="9" fillId="0" borderId="62" xfId="0" applyNumberFormat="1" applyFont="1" applyFill="1" applyBorder="1" applyAlignment="1">
      <alignment horizontal="center" vertical="center" wrapText="1"/>
    </xf>
    <xf numFmtId="164" fontId="9" fillId="0" borderId="63" xfId="0" applyNumberFormat="1" applyFont="1" applyFill="1" applyBorder="1" applyAlignment="1">
      <alignment horizontal="center" vertical="center"/>
    </xf>
    <xf numFmtId="0" fontId="9" fillId="0" borderId="64" xfId="0" applyFont="1" applyFill="1" applyBorder="1" applyAlignment="1">
      <alignment horizontal="center" vertical="center"/>
    </xf>
    <xf numFmtId="49" fontId="9" fillId="0" borderId="23" xfId="0" applyNumberFormat="1" applyFont="1" applyFill="1" applyBorder="1" applyAlignment="1">
      <alignment horizontal="center" vertical="center"/>
    </xf>
    <xf numFmtId="0" fontId="9" fillId="0" borderId="60" xfId="0" applyFont="1" applyFill="1" applyBorder="1" applyAlignment="1">
      <alignment horizontal="center" vertical="center" wrapText="1"/>
    </xf>
    <xf numFmtId="164" fontId="9" fillId="0" borderId="65" xfId="0" applyNumberFormat="1" applyFont="1" applyFill="1" applyBorder="1" applyAlignment="1">
      <alignment horizontal="center" vertical="center"/>
    </xf>
    <xf numFmtId="164" fontId="9" fillId="34" borderId="64" xfId="0" applyNumberFormat="1" applyFont="1" applyFill="1" applyBorder="1" applyAlignment="1">
      <alignment horizontal="center" vertical="center"/>
    </xf>
    <xf numFmtId="164" fontId="9" fillId="0" borderId="66" xfId="0" applyNumberFormat="1" applyFont="1" applyFill="1" applyBorder="1" applyAlignment="1">
      <alignment horizontal="center" vertical="center"/>
    </xf>
    <xf numFmtId="0" fontId="9" fillId="0" borderId="67" xfId="0" applyFont="1" applyFill="1" applyBorder="1" applyAlignment="1">
      <alignment horizontal="center" vertical="center" wrapText="1"/>
    </xf>
    <xf numFmtId="0" fontId="9" fillId="0" borderId="65" xfId="0" applyFont="1" applyFill="1" applyBorder="1" applyAlignment="1">
      <alignment horizontal="center" vertical="center"/>
    </xf>
    <xf numFmtId="164" fontId="9" fillId="34" borderId="65" xfId="0" applyNumberFormat="1" applyFont="1" applyFill="1" applyBorder="1" applyAlignment="1">
      <alignment horizontal="center" vertical="center"/>
    </xf>
    <xf numFmtId="0" fontId="9" fillId="0" borderId="61" xfId="0" applyFont="1" applyFill="1" applyBorder="1" applyAlignment="1">
      <alignment horizontal="center" vertical="center" wrapText="1"/>
    </xf>
    <xf numFmtId="0" fontId="9" fillId="0" borderId="68" xfId="0" applyFont="1" applyFill="1" applyBorder="1" applyAlignment="1">
      <alignment horizontal="left" vertical="center" wrapText="1"/>
    </xf>
    <xf numFmtId="164" fontId="9" fillId="0" borderId="69" xfId="0" applyNumberFormat="1" applyFont="1" applyFill="1" applyBorder="1" applyAlignment="1">
      <alignment horizontal="center" vertical="center"/>
    </xf>
    <xf numFmtId="164" fontId="9" fillId="34" borderId="69" xfId="0" applyNumberFormat="1" applyFont="1" applyFill="1" applyBorder="1" applyAlignment="1">
      <alignment horizontal="center" vertical="center"/>
    </xf>
    <xf numFmtId="164" fontId="9" fillId="0" borderId="70" xfId="0" applyNumberFormat="1" applyFont="1" applyFill="1" applyBorder="1" applyAlignment="1">
      <alignment horizontal="left" vertical="center" wrapText="1"/>
    </xf>
    <xf numFmtId="164" fontId="9" fillId="0" borderId="71" xfId="0" applyNumberFormat="1" applyFont="1" applyFill="1" applyBorder="1" applyAlignment="1">
      <alignment horizontal="left" vertical="center" wrapText="1"/>
    </xf>
    <xf numFmtId="0" fontId="9" fillId="0" borderId="72" xfId="0" applyFont="1" applyFill="1" applyBorder="1" applyAlignment="1">
      <alignment horizontal="center" vertical="center" wrapText="1"/>
    </xf>
    <xf numFmtId="49" fontId="9" fillId="0" borderId="73" xfId="0" applyNumberFormat="1" applyFont="1" applyFill="1" applyBorder="1" applyAlignment="1">
      <alignment horizontal="center" vertical="center" wrapText="1"/>
    </xf>
    <xf numFmtId="0" fontId="9" fillId="0" borderId="74" xfId="0" applyFont="1" applyFill="1" applyBorder="1" applyAlignment="1">
      <alignment horizontal="center" vertical="center" wrapText="1"/>
    </xf>
    <xf numFmtId="164" fontId="9" fillId="0" borderId="75" xfId="0" applyNumberFormat="1" applyFont="1" applyFill="1" applyBorder="1" applyAlignment="1">
      <alignment horizontal="center" vertical="center"/>
    </xf>
    <xf numFmtId="164" fontId="9" fillId="34" borderId="76" xfId="0" applyNumberFormat="1" applyFont="1" applyFill="1" applyBorder="1" applyAlignment="1">
      <alignment horizontal="center" vertical="center"/>
    </xf>
    <xf numFmtId="164" fontId="9" fillId="0" borderId="77" xfId="0" applyNumberFormat="1" applyFont="1" applyFill="1" applyBorder="1" applyAlignment="1">
      <alignment horizontal="left" vertical="center" wrapText="1"/>
    </xf>
    <xf numFmtId="164" fontId="9" fillId="0" borderId="78" xfId="0" applyNumberFormat="1" applyFont="1" applyFill="1" applyBorder="1" applyAlignment="1">
      <alignment horizontal="left" vertical="center" wrapText="1"/>
    </xf>
    <xf numFmtId="49" fontId="9" fillId="0" borderId="16" xfId="0" applyNumberFormat="1" applyFont="1" applyFill="1" applyBorder="1" applyAlignment="1">
      <alignment horizontal="center" vertical="center" wrapText="1"/>
    </xf>
    <xf numFmtId="49" fontId="9" fillId="0" borderId="79" xfId="0" applyNumberFormat="1" applyFont="1" applyFill="1" applyBorder="1" applyAlignment="1">
      <alignment horizontal="center" vertical="center" wrapText="1"/>
    </xf>
    <xf numFmtId="164" fontId="9" fillId="0" borderId="76" xfId="0" applyNumberFormat="1" applyFont="1" applyFill="1" applyBorder="1" applyAlignment="1">
      <alignment horizontal="center" vertical="center"/>
    </xf>
    <xf numFmtId="49" fontId="9" fillId="0" borderId="17" xfId="0" applyNumberFormat="1" applyFont="1" applyFill="1" applyBorder="1" applyAlignment="1">
      <alignment horizontal="center" vertical="center" wrapText="1"/>
    </xf>
    <xf numFmtId="164" fontId="9" fillId="0" borderId="80" xfId="0" applyNumberFormat="1" applyFont="1" applyFill="1" applyBorder="1" applyAlignment="1">
      <alignment horizontal="center" vertical="center"/>
    </xf>
    <xf numFmtId="169" fontId="9" fillId="34" borderId="76" xfId="0" applyNumberFormat="1" applyFont="1" applyFill="1" applyBorder="1" applyAlignment="1">
      <alignment horizontal="center" vertical="center"/>
    </xf>
    <xf numFmtId="164" fontId="9" fillId="0" borderId="13" xfId="0" applyNumberFormat="1" applyFont="1" applyFill="1" applyBorder="1" applyAlignment="1">
      <alignment horizontal="center" vertical="center"/>
    </xf>
    <xf numFmtId="169" fontId="9" fillId="34" borderId="65" xfId="0" applyNumberFormat="1" applyFont="1" applyFill="1" applyBorder="1" applyAlignment="1">
      <alignment horizontal="center" vertical="center"/>
    </xf>
    <xf numFmtId="0" fontId="9" fillId="0" borderId="81" xfId="0" applyFont="1" applyFill="1" applyBorder="1" applyAlignment="1">
      <alignment horizontal="center" vertical="center"/>
    </xf>
    <xf numFmtId="0" fontId="9" fillId="0" borderId="82" xfId="0" applyFont="1" applyFill="1" applyBorder="1" applyAlignment="1">
      <alignment horizontal="center" vertical="center" wrapText="1"/>
    </xf>
    <xf numFmtId="169" fontId="9" fillId="34" borderId="81" xfId="0" applyNumberFormat="1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164" fontId="9" fillId="0" borderId="24" xfId="0" applyNumberFormat="1" applyFont="1" applyFill="1" applyBorder="1" applyAlignment="1">
      <alignment horizontal="center" vertical="center"/>
    </xf>
    <xf numFmtId="169" fontId="9" fillId="34" borderId="24" xfId="0" applyNumberFormat="1" applyFont="1" applyFill="1" applyBorder="1" applyAlignment="1">
      <alignment horizontal="center" vertical="center"/>
    </xf>
    <xf numFmtId="164" fontId="9" fillId="0" borderId="25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left" vertical="center" wrapText="1"/>
    </xf>
    <xf numFmtId="164" fontId="9" fillId="0" borderId="17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164" fontId="9" fillId="0" borderId="13" xfId="0" applyNumberFormat="1" applyFont="1" applyFill="1" applyBorder="1" applyAlignment="1">
      <alignment vertical="center"/>
    </xf>
    <xf numFmtId="169" fontId="9" fillId="34" borderId="13" xfId="0" applyNumberFormat="1" applyFont="1" applyFill="1" applyBorder="1" applyAlignment="1">
      <alignment horizontal="center" vertical="center"/>
    </xf>
    <xf numFmtId="164" fontId="9" fillId="0" borderId="37" xfId="0" applyNumberFormat="1" applyFont="1" applyFill="1" applyBorder="1" applyAlignment="1">
      <alignment vertical="center" wrapText="1"/>
    </xf>
    <xf numFmtId="164" fontId="9" fillId="0" borderId="15" xfId="0" applyNumberFormat="1" applyFont="1" applyFill="1" applyBorder="1" applyAlignment="1">
      <alignment vertical="center" wrapText="1"/>
    </xf>
    <xf numFmtId="49" fontId="9" fillId="0" borderId="83" xfId="0" applyNumberFormat="1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 wrapText="1"/>
    </xf>
    <xf numFmtId="3" fontId="9" fillId="0" borderId="66" xfId="0" applyNumberFormat="1" applyFont="1" applyFill="1" applyBorder="1" applyAlignment="1">
      <alignment horizontal="center" vertical="center" wrapText="1"/>
    </xf>
    <xf numFmtId="3" fontId="9" fillId="34" borderId="66" xfId="0" applyNumberFormat="1" applyFont="1" applyFill="1" applyBorder="1" applyAlignment="1">
      <alignment horizontal="center" vertical="center" wrapText="1"/>
    </xf>
    <xf numFmtId="164" fontId="9" fillId="0" borderId="66" xfId="0" applyNumberFormat="1" applyFont="1" applyFill="1" applyBorder="1" applyAlignment="1">
      <alignment horizontal="center" vertical="center" wrapText="1"/>
    </xf>
    <xf numFmtId="3" fontId="9" fillId="0" borderId="66" xfId="0" applyNumberFormat="1" applyFont="1" applyFill="1" applyBorder="1" applyAlignment="1" quotePrefix="1">
      <alignment horizontal="center" vertical="center" wrapText="1"/>
    </xf>
    <xf numFmtId="49" fontId="9" fillId="0" borderId="61" xfId="0" applyNumberFormat="1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 wrapText="1"/>
    </xf>
    <xf numFmtId="3" fontId="9" fillId="0" borderId="65" xfId="0" applyNumberFormat="1" applyFont="1" applyFill="1" applyBorder="1" applyAlignment="1">
      <alignment horizontal="center" vertical="center" wrapText="1"/>
    </xf>
    <xf numFmtId="3" fontId="9" fillId="34" borderId="65" xfId="0" applyNumberFormat="1" applyFont="1" applyFill="1" applyBorder="1" applyAlignment="1">
      <alignment horizontal="center" vertical="center" wrapText="1"/>
    </xf>
    <xf numFmtId="164" fontId="9" fillId="0" borderId="65" xfId="0" applyNumberFormat="1" applyFont="1" applyFill="1" applyBorder="1" applyAlignment="1">
      <alignment horizontal="center" vertical="center" wrapText="1"/>
    </xf>
    <xf numFmtId="49" fontId="9" fillId="0" borderId="84" xfId="0" applyNumberFormat="1" applyFont="1" applyFill="1" applyBorder="1" applyAlignment="1">
      <alignment horizontal="center" vertical="center"/>
    </xf>
    <xf numFmtId="0" fontId="9" fillId="0" borderId="43" xfId="0" applyFont="1" applyFill="1" applyBorder="1" applyAlignment="1">
      <alignment horizontal="center" vertical="center" wrapText="1"/>
    </xf>
    <xf numFmtId="164" fontId="9" fillId="0" borderId="81" xfId="0" applyNumberFormat="1" applyFont="1" applyFill="1" applyBorder="1" applyAlignment="1">
      <alignment horizontal="center" vertical="center"/>
    </xf>
    <xf numFmtId="3" fontId="9" fillId="0" borderId="81" xfId="0" applyNumberFormat="1" applyFont="1" applyFill="1" applyBorder="1" applyAlignment="1">
      <alignment horizontal="center" vertical="center" wrapText="1"/>
    </xf>
    <xf numFmtId="3" fontId="9" fillId="34" borderId="81" xfId="0" applyNumberFormat="1" applyFont="1" applyFill="1" applyBorder="1" applyAlignment="1">
      <alignment horizontal="center" vertical="center" wrapText="1"/>
    </xf>
    <xf numFmtId="164" fontId="9" fillId="0" borderId="81" xfId="0" applyNumberFormat="1" applyFont="1" applyFill="1" applyBorder="1" applyAlignment="1">
      <alignment horizontal="center" vertical="center" wrapText="1"/>
    </xf>
    <xf numFmtId="3" fontId="9" fillId="0" borderId="85" xfId="0" applyNumberFormat="1" applyFont="1" applyFill="1" applyBorder="1" applyAlignment="1">
      <alignment horizontal="center" vertical="center" wrapText="1"/>
    </xf>
    <xf numFmtId="3" fontId="9" fillId="34" borderId="85" xfId="0" applyNumberFormat="1" applyFont="1" applyFill="1" applyBorder="1" applyAlignment="1">
      <alignment horizontal="center" vertical="center" wrapText="1"/>
    </xf>
    <xf numFmtId="164" fontId="9" fillId="34" borderId="11" xfId="0" applyNumberFormat="1" applyFont="1" applyFill="1" applyBorder="1" applyAlignment="1">
      <alignment horizontal="center" vertical="center" wrapText="1"/>
    </xf>
    <xf numFmtId="164" fontId="9" fillId="0" borderId="23" xfId="0" applyNumberFormat="1" applyFont="1" applyFill="1" applyBorder="1" applyAlignment="1">
      <alignment horizontal="left" vertical="center" wrapText="1"/>
    </xf>
    <xf numFmtId="164" fontId="9" fillId="0" borderId="17" xfId="0" applyNumberFormat="1" applyFont="1" applyFill="1" applyBorder="1" applyAlignment="1">
      <alignment horizontal="left" vertical="center" wrapText="1"/>
    </xf>
    <xf numFmtId="0" fontId="9" fillId="0" borderId="20" xfId="0" applyFont="1" applyFill="1" applyBorder="1" applyAlignment="1">
      <alignment horizontal="center" vertical="center" wrapText="1"/>
    </xf>
    <xf numFmtId="164" fontId="9" fillId="0" borderId="13" xfId="0" applyNumberFormat="1" applyFont="1" applyFill="1" applyBorder="1" applyAlignment="1">
      <alignment vertical="center"/>
    </xf>
    <xf numFmtId="164" fontId="9" fillId="0" borderId="13" xfId="0" applyNumberFormat="1" applyFont="1" applyFill="1" applyBorder="1" applyAlignment="1">
      <alignment vertical="center" wrapText="1"/>
    </xf>
    <xf numFmtId="164" fontId="9" fillId="34" borderId="66" xfId="0" applyNumberFormat="1" applyFont="1" applyFill="1" applyBorder="1" applyAlignment="1">
      <alignment horizontal="center" vertical="center" wrapText="1"/>
    </xf>
    <xf numFmtId="164" fontId="9" fillId="0" borderId="51" xfId="0" applyNumberFormat="1" applyFont="1" applyFill="1" applyBorder="1" applyAlignment="1">
      <alignment horizontal="left" vertical="center" wrapText="1"/>
    </xf>
    <xf numFmtId="164" fontId="9" fillId="34" borderId="65" xfId="0" applyNumberFormat="1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164" fontId="9" fillId="34" borderId="81" xfId="0" applyNumberFormat="1" applyFont="1" applyFill="1" applyBorder="1" applyAlignment="1">
      <alignment horizontal="center" vertical="center" wrapText="1"/>
    </xf>
    <xf numFmtId="169" fontId="9" fillId="34" borderId="66" xfId="0" applyNumberFormat="1" applyFont="1" applyFill="1" applyBorder="1" applyAlignment="1">
      <alignment horizontal="center" vertical="center" wrapText="1"/>
    </xf>
    <xf numFmtId="169" fontId="9" fillId="34" borderId="65" xfId="0" applyNumberFormat="1" applyFont="1" applyFill="1" applyBorder="1" applyAlignment="1">
      <alignment horizontal="center" vertical="center" wrapText="1"/>
    </xf>
    <xf numFmtId="169" fontId="9" fillId="34" borderId="81" xfId="0" applyNumberFormat="1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center" wrapText="1"/>
    </xf>
    <xf numFmtId="164" fontId="9" fillId="0" borderId="66" xfId="0" applyNumberFormat="1" applyFont="1" applyFill="1" applyBorder="1" applyAlignment="1">
      <alignment vertical="center" wrapText="1"/>
    </xf>
    <xf numFmtId="164" fontId="9" fillId="35" borderId="66" xfId="0" applyNumberFormat="1" applyFont="1" applyFill="1" applyBorder="1" applyAlignment="1">
      <alignment vertical="center" wrapText="1"/>
    </xf>
    <xf numFmtId="164" fontId="9" fillId="0" borderId="0" xfId="0" applyNumberFormat="1" applyFont="1" applyFill="1" applyBorder="1" applyAlignment="1">
      <alignment vertical="center" wrapText="1"/>
    </xf>
    <xf numFmtId="0" fontId="40" fillId="0" borderId="13" xfId="0" applyFont="1" applyFill="1" applyBorder="1" applyAlignment="1">
      <alignment horizontal="center" vertical="center" wrapText="1"/>
    </xf>
    <xf numFmtId="164" fontId="9" fillId="0" borderId="65" xfId="0" applyNumberFormat="1" applyFont="1" applyFill="1" applyBorder="1" applyAlignment="1">
      <alignment vertical="center" wrapText="1"/>
    </xf>
    <xf numFmtId="164" fontId="9" fillId="35" borderId="65" xfId="0" applyNumberFormat="1" applyFont="1" applyFill="1" applyBorder="1" applyAlignment="1">
      <alignment vertical="center" wrapText="1"/>
    </xf>
    <xf numFmtId="164" fontId="9" fillId="0" borderId="85" xfId="0" applyNumberFormat="1" applyFont="1" applyFill="1" applyBorder="1" applyAlignment="1">
      <alignment vertical="center" wrapText="1"/>
    </xf>
    <xf numFmtId="164" fontId="9" fillId="34" borderId="85" xfId="0" applyNumberFormat="1" applyFont="1" applyFill="1" applyBorder="1" applyAlignment="1">
      <alignment horizontal="center" vertical="center" wrapText="1"/>
    </xf>
    <xf numFmtId="164" fontId="9" fillId="35" borderId="85" xfId="0" applyNumberFormat="1" applyFont="1" applyFill="1" applyBorder="1" applyAlignment="1">
      <alignment vertical="center" wrapText="1"/>
    </xf>
    <xf numFmtId="164" fontId="41" fillId="0" borderId="0" xfId="0" applyNumberFormat="1" applyFont="1" applyFill="1" applyBorder="1" applyAlignment="1">
      <alignment horizontal="left" vertical="center" wrapText="1"/>
    </xf>
    <xf numFmtId="49" fontId="9" fillId="0" borderId="11" xfId="0" applyNumberFormat="1" applyFont="1" applyFill="1" applyBorder="1" applyAlignment="1">
      <alignment horizontal="center" vertical="center" wrapText="1" shrinkToFit="1"/>
    </xf>
    <xf numFmtId="164" fontId="9" fillId="0" borderId="11" xfId="0" applyNumberFormat="1" applyFont="1" applyFill="1" applyBorder="1" applyAlignment="1">
      <alignment vertical="center"/>
    </xf>
    <xf numFmtId="169" fontId="9" fillId="34" borderId="11" xfId="0" applyNumberFormat="1" applyFont="1" applyFill="1" applyBorder="1" applyAlignment="1">
      <alignment horizontal="center" vertical="center" wrapText="1"/>
    </xf>
    <xf numFmtId="164" fontId="9" fillId="0" borderId="20" xfId="0" applyNumberFormat="1" applyFont="1" applyFill="1" applyBorder="1" applyAlignment="1">
      <alignment horizontal="center" vertical="center"/>
    </xf>
    <xf numFmtId="49" fontId="9" fillId="0" borderId="21" xfId="0" applyNumberFormat="1" applyFont="1" applyFill="1" applyBorder="1" applyAlignment="1">
      <alignment horizontal="center" vertical="center" wrapText="1" shrinkToFit="1"/>
    </xf>
    <xf numFmtId="164" fontId="9" fillId="0" borderId="21" xfId="0" applyNumberFormat="1" applyFont="1" applyFill="1" applyBorder="1" applyAlignment="1">
      <alignment vertical="center"/>
    </xf>
    <xf numFmtId="169" fontId="9" fillId="34" borderId="21" xfId="0" applyNumberFormat="1" applyFont="1" applyFill="1" applyBorder="1" applyAlignment="1">
      <alignment horizontal="center" vertical="center" wrapText="1"/>
    </xf>
    <xf numFmtId="164" fontId="9" fillId="0" borderId="22" xfId="0" applyNumberFormat="1" applyFont="1" applyFill="1" applyBorder="1" applyAlignment="1">
      <alignment horizontal="center" vertical="center"/>
    </xf>
    <xf numFmtId="164" fontId="9" fillId="0" borderId="23" xfId="0" applyNumberFormat="1" applyFont="1" applyFill="1" applyBorder="1" applyAlignment="1">
      <alignment horizontal="center" vertical="center"/>
    </xf>
    <xf numFmtId="49" fontId="9" fillId="0" borderId="24" xfId="0" applyNumberFormat="1" applyFont="1" applyFill="1" applyBorder="1" applyAlignment="1">
      <alignment horizontal="center" vertical="center" wrapText="1" shrinkToFit="1"/>
    </xf>
    <xf numFmtId="164" fontId="9" fillId="0" borderId="24" xfId="0" applyNumberFormat="1" applyFont="1" applyFill="1" applyBorder="1" applyAlignment="1">
      <alignment vertical="center"/>
    </xf>
    <xf numFmtId="169" fontId="9" fillId="34" borderId="24" xfId="0" applyNumberFormat="1" applyFont="1" applyFill="1" applyBorder="1" applyAlignment="1">
      <alignment horizontal="center" vertical="center" wrapText="1"/>
    </xf>
    <xf numFmtId="164" fontId="9" fillId="0" borderId="25" xfId="0" applyNumberFormat="1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64" fontId="9" fillId="0" borderId="21" xfId="0" applyNumberFormat="1" applyFont="1" applyFill="1" applyBorder="1" applyAlignment="1">
      <alignment vertical="center"/>
    </xf>
    <xf numFmtId="164" fontId="9" fillId="0" borderId="11" xfId="0" applyNumberFormat="1" applyFont="1" applyFill="1" applyBorder="1" applyAlignment="1">
      <alignment vertical="center" wrapText="1"/>
    </xf>
    <xf numFmtId="169" fontId="9" fillId="34" borderId="11" xfId="0" applyNumberFormat="1" applyFont="1" applyFill="1" applyBorder="1" applyAlignment="1">
      <alignment vertical="center" wrapText="1"/>
    </xf>
    <xf numFmtId="164" fontId="9" fillId="0" borderId="22" xfId="0" applyNumberFormat="1" applyFont="1" applyFill="1" applyBorder="1" applyAlignment="1">
      <alignment horizontal="center" vertical="center"/>
    </xf>
    <xf numFmtId="164" fontId="9" fillId="0" borderId="37" xfId="0" applyNumberFormat="1" applyFont="1" applyFill="1" applyBorder="1" applyAlignment="1">
      <alignment horizontal="left" vertical="center" wrapText="1"/>
    </xf>
    <xf numFmtId="164" fontId="9" fillId="0" borderId="66" xfId="0" applyNumberFormat="1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 wrapText="1"/>
    </xf>
    <xf numFmtId="164" fontId="9" fillId="0" borderId="10" xfId="0" applyNumberFormat="1" applyFont="1" applyFill="1" applyBorder="1" applyAlignment="1">
      <alignment horizontal="center" vertical="center" wrapText="1"/>
    </xf>
    <xf numFmtId="164" fontId="33" fillId="0" borderId="10" xfId="0" applyNumberFormat="1" applyFont="1" applyFill="1" applyBorder="1" applyAlignment="1">
      <alignment horizontal="center" vertical="center"/>
    </xf>
    <xf numFmtId="164" fontId="9" fillId="0" borderId="54" xfId="0" applyNumberFormat="1" applyFont="1" applyFill="1" applyBorder="1" applyAlignment="1">
      <alignment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164" fontId="9" fillId="0" borderId="11" xfId="0" applyNumberFormat="1" applyFont="1" applyFill="1" applyBorder="1" applyAlignment="1">
      <alignment horizontal="center" vertical="center" wrapText="1"/>
    </xf>
    <xf numFmtId="164" fontId="33" fillId="0" borderId="11" xfId="0" applyNumberFormat="1" applyFont="1" applyFill="1" applyBorder="1" applyAlignment="1">
      <alignment horizontal="center" vertical="center"/>
    </xf>
    <xf numFmtId="164" fontId="9" fillId="0" borderId="10" xfId="0" applyNumberFormat="1" applyFont="1" applyFill="1" applyBorder="1" applyAlignment="1">
      <alignment vertical="center"/>
    </xf>
    <xf numFmtId="0" fontId="9" fillId="35" borderId="10" xfId="0" applyFont="1" applyFill="1" applyBorder="1" applyAlignment="1">
      <alignment horizontal="center" vertical="center"/>
    </xf>
    <xf numFmtId="49" fontId="9" fillId="35" borderId="10" xfId="0" applyNumberFormat="1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center" vertical="center" wrapText="1"/>
    </xf>
    <xf numFmtId="164" fontId="9" fillId="0" borderId="22" xfId="0" applyNumberFormat="1" applyFont="1" applyFill="1" applyBorder="1" applyAlignment="1">
      <alignment vertical="center" wrapText="1"/>
    </xf>
    <xf numFmtId="164" fontId="9" fillId="35" borderId="10" xfId="0" applyNumberFormat="1" applyFont="1" applyFill="1" applyBorder="1" applyAlignment="1">
      <alignment horizontal="center" vertical="center" wrapText="1"/>
    </xf>
    <xf numFmtId="0" fontId="9" fillId="35" borderId="11" xfId="0" applyFont="1" applyFill="1" applyBorder="1" applyAlignment="1">
      <alignment horizontal="center" vertical="center"/>
    </xf>
    <xf numFmtId="49" fontId="9" fillId="35" borderId="11" xfId="0" applyNumberFormat="1" applyFont="1" applyFill="1" applyBorder="1" applyAlignment="1">
      <alignment horizontal="center" vertical="center" wrapText="1"/>
    </xf>
    <xf numFmtId="0" fontId="9" fillId="35" borderId="11" xfId="0" applyFont="1" applyFill="1" applyBorder="1" applyAlignment="1">
      <alignment horizontal="center" vertical="center" wrapText="1"/>
    </xf>
    <xf numFmtId="169" fontId="9" fillId="34" borderId="42" xfId="0" applyNumberFormat="1" applyFont="1" applyFill="1" applyBorder="1" applyAlignment="1">
      <alignment horizontal="center" vertical="center" wrapText="1"/>
    </xf>
    <xf numFmtId="164" fontId="9" fillId="0" borderId="43" xfId="0" applyNumberFormat="1" applyFont="1" applyFill="1" applyBorder="1" applyAlignment="1">
      <alignment horizontal="left" vertical="center" wrapText="1"/>
    </xf>
    <xf numFmtId="164" fontId="33" fillId="0" borderId="66" xfId="0" applyNumberFormat="1" applyFont="1" applyFill="1" applyBorder="1" applyAlignment="1">
      <alignment horizontal="center" vertical="center"/>
    </xf>
    <xf numFmtId="164" fontId="33" fillId="34" borderId="66" xfId="0" applyNumberFormat="1" applyFont="1" applyFill="1" applyBorder="1" applyAlignment="1">
      <alignment horizontal="center" vertical="center"/>
    </xf>
    <xf numFmtId="164" fontId="33" fillId="0" borderId="81" xfId="0" applyNumberFormat="1" applyFont="1" applyFill="1" applyBorder="1" applyAlignment="1">
      <alignment horizontal="center" vertical="center"/>
    </xf>
    <xf numFmtId="164" fontId="33" fillId="34" borderId="81" xfId="0" applyNumberFormat="1" applyFont="1" applyFill="1" applyBorder="1" applyAlignment="1">
      <alignment horizontal="center" vertical="center"/>
    </xf>
    <xf numFmtId="0" fontId="42" fillId="0" borderId="41" xfId="0" applyFont="1" applyFill="1" applyBorder="1" applyAlignment="1" quotePrefix="1">
      <alignment vertical="center"/>
    </xf>
    <xf numFmtId="0" fontId="9" fillId="0" borderId="41" xfId="0" applyFont="1" applyFill="1" applyBorder="1" applyAlignment="1">
      <alignment vertical="center"/>
    </xf>
    <xf numFmtId="164" fontId="33" fillId="34" borderId="0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0" fontId="42" fillId="0" borderId="0" xfId="0" applyNumberFormat="1" applyFont="1" applyFill="1" applyBorder="1" applyAlignment="1" quotePrefix="1">
      <alignment horizontal="left" vertical="center"/>
    </xf>
    <xf numFmtId="0" fontId="9" fillId="0" borderId="0" xfId="0" applyNumberFormat="1" applyFont="1" applyFill="1" applyBorder="1" applyAlignment="1">
      <alignment horizontal="left" vertical="center"/>
    </xf>
    <xf numFmtId="164" fontId="33" fillId="0" borderId="0" xfId="0" applyNumberFormat="1" applyFont="1" applyFill="1" applyBorder="1" applyAlignment="1">
      <alignment vertical="center"/>
    </xf>
    <xf numFmtId="164" fontId="33" fillId="34" borderId="0" xfId="0" applyNumberFormat="1" applyFont="1" applyFill="1" applyBorder="1" applyAlignment="1">
      <alignment vertical="center"/>
    </xf>
    <xf numFmtId="164" fontId="33" fillId="0" borderId="0" xfId="0" applyNumberFormat="1" applyFont="1" applyFill="1" applyBorder="1" applyAlignment="1">
      <alignment vertical="center" wrapText="1"/>
    </xf>
    <xf numFmtId="0" fontId="9" fillId="0" borderId="13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  <xf numFmtId="164" fontId="9" fillId="0" borderId="13" xfId="0" applyNumberFormat="1" applyFont="1" applyFill="1" applyBorder="1" applyAlignment="1">
      <alignment horizontal="center" vertical="center"/>
    </xf>
    <xf numFmtId="164" fontId="9" fillId="34" borderId="13" xfId="0" applyNumberFormat="1" applyFont="1" applyFill="1" applyBorder="1" applyAlignment="1">
      <alignment horizontal="center" vertical="center"/>
    </xf>
    <xf numFmtId="164" fontId="9" fillId="0" borderId="15" xfId="0" applyNumberFormat="1" applyFont="1" applyFill="1" applyBorder="1" applyAlignment="1">
      <alignment horizontal="left" vertical="center" wrapText="1"/>
    </xf>
    <xf numFmtId="0" fontId="33" fillId="0" borderId="13" xfId="0" applyFont="1" applyFill="1" applyBorder="1" applyAlignment="1">
      <alignment horizontal="center" vertical="center"/>
    </xf>
    <xf numFmtId="164" fontId="9" fillId="34" borderId="13" xfId="0" applyNumberFormat="1" applyFont="1" applyFill="1" applyBorder="1" applyAlignment="1">
      <alignment vertical="center"/>
    </xf>
    <xf numFmtId="0" fontId="9" fillId="0" borderId="37" xfId="0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 wrapText="1"/>
    </xf>
    <xf numFmtId="164" fontId="9" fillId="0" borderId="10" xfId="0" applyNumberFormat="1" applyFont="1" applyFill="1" applyBorder="1" applyAlignment="1">
      <alignment horizontal="center" vertical="center"/>
    </xf>
    <xf numFmtId="164" fontId="9" fillId="0" borderId="10" xfId="0" applyNumberFormat="1" applyFont="1" applyFill="1" applyBorder="1" applyAlignment="1">
      <alignment horizontal="center" vertical="center" wrapText="1"/>
    </xf>
    <xf numFmtId="164" fontId="9" fillId="34" borderId="24" xfId="0" applyNumberFormat="1" applyFont="1" applyFill="1" applyBorder="1" applyAlignment="1">
      <alignment horizontal="center" vertical="center" wrapText="1"/>
    </xf>
    <xf numFmtId="164" fontId="41" fillId="0" borderId="11" xfId="0" applyNumberFormat="1" applyFont="1" applyFill="1" applyBorder="1" applyAlignment="1">
      <alignment horizontal="center" vertical="center"/>
    </xf>
    <xf numFmtId="164" fontId="41" fillId="0" borderId="86" xfId="0" applyNumberFormat="1" applyFont="1" applyFill="1" applyBorder="1" applyAlignment="1">
      <alignment horizontal="center" vertical="center"/>
    </xf>
    <xf numFmtId="164" fontId="41" fillId="0" borderId="15" xfId="0" applyNumberFormat="1" applyFont="1" applyFill="1" applyBorder="1" applyAlignment="1">
      <alignment vertical="center" wrapText="1"/>
    </xf>
    <xf numFmtId="164" fontId="41" fillId="0" borderId="13" xfId="0" applyNumberFormat="1" applyFont="1" applyFill="1" applyBorder="1" applyAlignment="1">
      <alignment horizontal="center" vertical="center" wrapText="1"/>
    </xf>
    <xf numFmtId="164" fontId="9" fillId="0" borderId="16" xfId="0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 wrapText="1"/>
    </xf>
    <xf numFmtId="164" fontId="9" fillId="0" borderId="37" xfId="0" applyNumberFormat="1" applyFont="1" applyFill="1" applyBorder="1" applyAlignment="1">
      <alignment horizontal="center" vertical="center"/>
    </xf>
    <xf numFmtId="164" fontId="9" fillId="0" borderId="20" xfId="0" applyNumberFormat="1" applyFont="1" applyFill="1" applyBorder="1" applyAlignment="1">
      <alignment horizontal="left" vertical="center" wrapText="1"/>
    </xf>
    <xf numFmtId="164" fontId="9" fillId="0" borderId="14" xfId="0" applyNumberFormat="1" applyFont="1" applyFill="1" applyBorder="1" applyAlignment="1">
      <alignment horizontal="left" vertical="center" wrapText="1"/>
    </xf>
    <xf numFmtId="164" fontId="33" fillId="0" borderId="10" xfId="0" applyNumberFormat="1" applyFont="1" applyFill="1" applyBorder="1" applyAlignment="1">
      <alignment vertical="center"/>
    </xf>
    <xf numFmtId="164" fontId="33" fillId="34" borderId="10" xfId="0" applyNumberFormat="1" applyFont="1" applyFill="1" applyBorder="1" applyAlignment="1">
      <alignment vertical="center"/>
    </xf>
    <xf numFmtId="164" fontId="33" fillId="0" borderId="12" xfId="0" applyNumberFormat="1" applyFont="1" applyFill="1" applyBorder="1" applyAlignment="1">
      <alignment vertical="center"/>
    </xf>
    <xf numFmtId="164" fontId="33" fillId="0" borderId="16" xfId="0" applyNumberFormat="1" applyFont="1" applyFill="1" applyBorder="1" applyAlignment="1">
      <alignment vertical="center"/>
    </xf>
    <xf numFmtId="164" fontId="33" fillId="0" borderId="10" xfId="0" applyNumberFormat="1" applyFont="1" applyFill="1" applyBorder="1" applyAlignment="1">
      <alignment horizontal="center" vertical="center"/>
    </xf>
    <xf numFmtId="164" fontId="33" fillId="35" borderId="10" xfId="0" applyNumberFormat="1" applyFont="1" applyFill="1" applyBorder="1" applyAlignment="1">
      <alignment vertical="center"/>
    </xf>
    <xf numFmtId="164" fontId="33" fillId="0" borderId="18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vertical="center" wrapText="1"/>
    </xf>
    <xf numFmtId="0" fontId="33" fillId="0" borderId="10" xfId="0" applyFont="1" applyFill="1" applyBorder="1" applyAlignment="1">
      <alignment horizontal="center" vertical="center"/>
    </xf>
    <xf numFmtId="0" fontId="43" fillId="0" borderId="0" xfId="0" applyFont="1" applyBorder="1" applyAlignment="1">
      <alignment horizontal="right" vertical="center"/>
    </xf>
    <xf numFmtId="0" fontId="33" fillId="0" borderId="18" xfId="0" applyFont="1" applyFill="1" applyBorder="1" applyAlignment="1">
      <alignment horizontal="center" vertical="center" wrapText="1"/>
    </xf>
    <xf numFmtId="0" fontId="44" fillId="0" borderId="35" xfId="0" applyFont="1" applyFill="1" applyBorder="1" applyAlignment="1">
      <alignment horizontal="center" vertical="center"/>
    </xf>
    <xf numFmtId="0" fontId="44" fillId="0" borderId="42" xfId="0" applyFont="1" applyFill="1" applyBorder="1" applyAlignment="1">
      <alignment horizontal="center" vertical="center"/>
    </xf>
    <xf numFmtId="0" fontId="44" fillId="0" borderId="43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81"/>
  <sheetViews>
    <sheetView tabSelected="1" view="pageBreakPreview" zoomScale="60" zoomScaleNormal="75" workbookViewId="0" topLeftCell="A118">
      <selection activeCell="O3" sqref="A3:IV3"/>
    </sheetView>
  </sheetViews>
  <sheetFormatPr defaultColWidth="9.140625" defaultRowHeight="12.75"/>
  <cols>
    <col min="1" max="1" width="3.57421875" style="1" customWidth="1"/>
    <col min="2" max="2" width="14.00390625" style="1" hidden="1" customWidth="1"/>
    <col min="3" max="3" width="15.28125" style="1" customWidth="1"/>
    <col min="4" max="4" width="13.140625" style="1" customWidth="1"/>
    <col min="5" max="5" width="59.28125" style="1" customWidth="1"/>
    <col min="6" max="6" width="17.7109375" style="1" customWidth="1"/>
    <col min="7" max="7" width="19.421875" style="1" customWidth="1"/>
    <col min="8" max="8" width="19.421875" style="27" customWidth="1"/>
    <col min="9" max="9" width="17.8515625" style="1" customWidth="1"/>
    <col min="10" max="10" width="18.421875" style="1" customWidth="1"/>
    <col min="11" max="11" width="6.421875" style="1" customWidth="1"/>
    <col min="12" max="12" width="18.57421875" style="1" customWidth="1"/>
    <col min="13" max="13" width="17.8515625" style="1" customWidth="1"/>
    <col min="14" max="14" width="23.7109375" style="1" customWidth="1"/>
    <col min="15" max="15" width="49.57421875" style="1" customWidth="1"/>
    <col min="16" max="16" width="9.140625" style="1" customWidth="1"/>
    <col min="17" max="17" width="13.7109375" style="1" customWidth="1"/>
    <col min="18" max="18" width="24.421875" style="1" customWidth="1"/>
    <col min="19" max="16384" width="9.140625" style="1" customWidth="1"/>
  </cols>
  <sheetData>
    <row r="1" spans="10:14" ht="19.5">
      <c r="J1" s="26"/>
      <c r="K1" s="26"/>
      <c r="L1" s="467" t="s">
        <v>107</v>
      </c>
      <c r="M1" s="467"/>
      <c r="N1" s="467"/>
    </row>
    <row r="2" spans="1:14" ht="27.75" customHeight="1">
      <c r="A2" s="51" t="s">
        <v>104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</row>
    <row r="3" spans="1:14" s="55" customFormat="1" ht="19.5" customHeight="1">
      <c r="A3" s="52" t="s">
        <v>0</v>
      </c>
      <c r="B3" s="52" t="s">
        <v>1</v>
      </c>
      <c r="C3" s="52" t="s">
        <v>2</v>
      </c>
      <c r="D3" s="52" t="s">
        <v>3</v>
      </c>
      <c r="E3" s="53" t="s">
        <v>4</v>
      </c>
      <c r="F3" s="53" t="s">
        <v>5</v>
      </c>
      <c r="G3" s="53" t="s">
        <v>6</v>
      </c>
      <c r="H3" s="54"/>
      <c r="I3" s="53"/>
      <c r="J3" s="53"/>
      <c r="K3" s="53"/>
      <c r="L3" s="53"/>
      <c r="M3" s="53"/>
      <c r="N3" s="53" t="s">
        <v>70</v>
      </c>
    </row>
    <row r="4" spans="1:14" s="55" customFormat="1" ht="19.5" customHeight="1">
      <c r="A4" s="52"/>
      <c r="B4" s="52"/>
      <c r="C4" s="52"/>
      <c r="D4" s="52"/>
      <c r="E4" s="53"/>
      <c r="F4" s="53"/>
      <c r="G4" s="56" t="s">
        <v>39</v>
      </c>
      <c r="H4" s="57" t="s">
        <v>105</v>
      </c>
      <c r="I4" s="58" t="s">
        <v>7</v>
      </c>
      <c r="J4" s="54"/>
      <c r="K4" s="53"/>
      <c r="L4" s="53"/>
      <c r="M4" s="53"/>
      <c r="N4" s="53"/>
    </row>
    <row r="5" spans="1:14" s="55" customFormat="1" ht="29.25" customHeight="1">
      <c r="A5" s="52"/>
      <c r="B5" s="52"/>
      <c r="C5" s="52"/>
      <c r="D5" s="52"/>
      <c r="E5" s="53"/>
      <c r="F5" s="53"/>
      <c r="G5" s="56"/>
      <c r="H5" s="57"/>
      <c r="I5" s="59" t="s">
        <v>8</v>
      </c>
      <c r="J5" s="60" t="s">
        <v>98</v>
      </c>
      <c r="K5" s="61" t="s">
        <v>9</v>
      </c>
      <c r="L5" s="53"/>
      <c r="M5" s="53" t="s">
        <v>10</v>
      </c>
      <c r="N5" s="53"/>
    </row>
    <row r="6" spans="1:14" s="55" customFormat="1" ht="19.5" customHeight="1">
      <c r="A6" s="52"/>
      <c r="B6" s="52"/>
      <c r="C6" s="52"/>
      <c r="D6" s="52"/>
      <c r="E6" s="53"/>
      <c r="F6" s="53"/>
      <c r="G6" s="56"/>
      <c r="H6" s="57"/>
      <c r="I6" s="59"/>
      <c r="J6" s="60"/>
      <c r="K6" s="61"/>
      <c r="L6" s="53"/>
      <c r="M6" s="53"/>
      <c r="N6" s="53"/>
    </row>
    <row r="7" spans="1:14" s="55" customFormat="1" ht="17.25" customHeight="1">
      <c r="A7" s="52"/>
      <c r="B7" s="52"/>
      <c r="C7" s="52"/>
      <c r="D7" s="52"/>
      <c r="E7" s="53"/>
      <c r="F7" s="53"/>
      <c r="G7" s="56"/>
      <c r="H7" s="57"/>
      <c r="I7" s="59"/>
      <c r="J7" s="60"/>
      <c r="K7" s="61"/>
      <c r="L7" s="53"/>
      <c r="M7" s="53"/>
      <c r="N7" s="53"/>
    </row>
    <row r="8" spans="1:14" s="55" customFormat="1" ht="16.5" customHeight="1">
      <c r="A8" s="62">
        <v>1</v>
      </c>
      <c r="B8" s="62">
        <v>2</v>
      </c>
      <c r="C8" s="62">
        <v>3</v>
      </c>
      <c r="D8" s="62">
        <v>4</v>
      </c>
      <c r="E8" s="62">
        <v>5</v>
      </c>
      <c r="F8" s="62">
        <v>6</v>
      </c>
      <c r="G8" s="63">
        <v>7</v>
      </c>
      <c r="H8" s="64">
        <v>8</v>
      </c>
      <c r="I8" s="65">
        <v>9</v>
      </c>
      <c r="J8" s="65">
        <v>10</v>
      </c>
      <c r="K8" s="66">
        <v>11</v>
      </c>
      <c r="L8" s="66"/>
      <c r="M8" s="62">
        <v>12</v>
      </c>
      <c r="N8" s="62">
        <v>13</v>
      </c>
    </row>
    <row r="9" spans="1:14" s="55" customFormat="1" ht="16.5" customHeight="1">
      <c r="A9" s="62"/>
      <c r="B9" s="62"/>
      <c r="C9" s="67" t="s">
        <v>54</v>
      </c>
      <c r="D9" s="68"/>
      <c r="E9" s="69"/>
      <c r="F9" s="63"/>
      <c r="G9" s="70"/>
      <c r="H9" s="71"/>
      <c r="I9" s="70"/>
      <c r="J9" s="70"/>
      <c r="K9" s="70"/>
      <c r="L9" s="70"/>
      <c r="M9" s="70"/>
      <c r="N9" s="72"/>
    </row>
    <row r="10" spans="1:14" s="55" customFormat="1" ht="33" customHeight="1">
      <c r="A10" s="73" t="s">
        <v>66</v>
      </c>
      <c r="B10" s="52" t="s">
        <v>67</v>
      </c>
      <c r="C10" s="52"/>
      <c r="D10" s="52"/>
      <c r="E10" s="52"/>
      <c r="F10" s="63"/>
      <c r="G10" s="70"/>
      <c r="H10" s="74"/>
      <c r="I10" s="70"/>
      <c r="J10" s="70"/>
      <c r="K10" s="75"/>
      <c r="L10" s="75"/>
      <c r="M10" s="70"/>
      <c r="N10" s="76"/>
    </row>
    <row r="11" spans="1:14" s="55" customFormat="1" ht="17.25" customHeight="1">
      <c r="A11" s="77">
        <v>1</v>
      </c>
      <c r="B11" s="77">
        <v>600</v>
      </c>
      <c r="C11" s="77">
        <v>60014</v>
      </c>
      <c r="D11" s="78" t="s">
        <v>68</v>
      </c>
      <c r="E11" s="79" t="s">
        <v>69</v>
      </c>
      <c r="F11" s="80">
        <f>6701897+20850</f>
        <v>6722747</v>
      </c>
      <c r="G11" s="80">
        <f>I11+J11+J12+L11+L12+L13+M11</f>
        <v>1348075</v>
      </c>
      <c r="H11" s="81">
        <v>1286286.36</v>
      </c>
      <c r="I11" s="82">
        <f>186249+20850+85565</f>
        <v>292664</v>
      </c>
      <c r="J11" s="83"/>
      <c r="K11" s="84"/>
      <c r="L11" s="85"/>
      <c r="M11" s="86">
        <v>1055411</v>
      </c>
      <c r="N11" s="87" t="s">
        <v>63</v>
      </c>
    </row>
    <row r="12" spans="1:14" s="55" customFormat="1" ht="15.75" customHeight="1">
      <c r="A12" s="77"/>
      <c r="B12" s="77"/>
      <c r="C12" s="77"/>
      <c r="D12" s="78"/>
      <c r="E12" s="79"/>
      <c r="F12" s="80"/>
      <c r="G12" s="80"/>
      <c r="H12" s="88"/>
      <c r="I12" s="82"/>
      <c r="J12" s="89"/>
      <c r="K12" s="90"/>
      <c r="L12" s="91"/>
      <c r="M12" s="86"/>
      <c r="N12" s="87"/>
    </row>
    <row r="13" spans="1:14" s="55" customFormat="1" ht="18.75" customHeight="1">
      <c r="A13" s="77"/>
      <c r="B13" s="77"/>
      <c r="C13" s="77"/>
      <c r="D13" s="78"/>
      <c r="E13" s="79"/>
      <c r="F13" s="80"/>
      <c r="G13" s="80"/>
      <c r="H13" s="92"/>
      <c r="I13" s="82"/>
      <c r="J13" s="93"/>
      <c r="K13" s="94"/>
      <c r="L13" s="95"/>
      <c r="M13" s="86"/>
      <c r="N13" s="87"/>
    </row>
    <row r="14" spans="1:14" s="55" customFormat="1" ht="33" customHeight="1">
      <c r="A14" s="73" t="s">
        <v>16</v>
      </c>
      <c r="B14" s="96" t="s">
        <v>17</v>
      </c>
      <c r="C14" s="97"/>
      <c r="D14" s="97"/>
      <c r="E14" s="98"/>
      <c r="F14" s="99"/>
      <c r="G14" s="100"/>
      <c r="H14" s="101"/>
      <c r="I14" s="100"/>
      <c r="J14" s="100"/>
      <c r="K14" s="102"/>
      <c r="L14" s="102"/>
      <c r="M14" s="100"/>
      <c r="N14" s="103"/>
    </row>
    <row r="15" spans="1:14" s="55" customFormat="1" ht="15" customHeight="1">
      <c r="A15" s="77">
        <v>2</v>
      </c>
      <c r="B15" s="77">
        <v>600</v>
      </c>
      <c r="C15" s="77">
        <v>60014</v>
      </c>
      <c r="D15" s="78" t="s">
        <v>36</v>
      </c>
      <c r="E15" s="79" t="s">
        <v>75</v>
      </c>
      <c r="F15" s="80">
        <v>7915338</v>
      </c>
      <c r="G15" s="80">
        <f>I15+J15+L15+L16+L17+M15</f>
        <v>7636786</v>
      </c>
      <c r="H15" s="81">
        <v>206630.68</v>
      </c>
      <c r="I15" s="80"/>
      <c r="J15" s="80">
        <f>1909443-268552</f>
        <v>1640891</v>
      </c>
      <c r="K15" s="84" t="s">
        <v>11</v>
      </c>
      <c r="L15" s="85"/>
      <c r="M15" s="86">
        <v>4086452</v>
      </c>
      <c r="N15" s="87" t="s">
        <v>63</v>
      </c>
    </row>
    <row r="16" spans="1:14" s="55" customFormat="1" ht="16.5">
      <c r="A16" s="77"/>
      <c r="B16" s="77"/>
      <c r="C16" s="77"/>
      <c r="D16" s="78"/>
      <c r="E16" s="79"/>
      <c r="F16" s="80"/>
      <c r="G16" s="80"/>
      <c r="H16" s="88"/>
      <c r="I16" s="80"/>
      <c r="J16" s="80"/>
      <c r="K16" s="104" t="s">
        <v>13</v>
      </c>
      <c r="L16" s="105">
        <v>1909443</v>
      </c>
      <c r="M16" s="86"/>
      <c r="N16" s="87"/>
    </row>
    <row r="17" spans="1:14" s="55" customFormat="1" ht="16.5">
      <c r="A17" s="77"/>
      <c r="B17" s="77"/>
      <c r="C17" s="77"/>
      <c r="D17" s="78"/>
      <c r="E17" s="79"/>
      <c r="F17" s="80"/>
      <c r="G17" s="80"/>
      <c r="H17" s="92"/>
      <c r="I17" s="80"/>
      <c r="J17" s="80"/>
      <c r="K17" s="94" t="s">
        <v>14</v>
      </c>
      <c r="L17" s="106"/>
      <c r="M17" s="86"/>
      <c r="N17" s="87"/>
    </row>
    <row r="18" spans="1:14" s="55" customFormat="1" ht="28.5" customHeight="1">
      <c r="A18" s="73" t="s">
        <v>19</v>
      </c>
      <c r="B18" s="96" t="s">
        <v>20</v>
      </c>
      <c r="C18" s="97"/>
      <c r="D18" s="97"/>
      <c r="E18" s="98"/>
      <c r="F18" s="99"/>
      <c r="G18" s="100"/>
      <c r="H18" s="101"/>
      <c r="I18" s="100"/>
      <c r="J18" s="100"/>
      <c r="K18" s="102"/>
      <c r="L18" s="107"/>
      <c r="M18" s="100"/>
      <c r="N18" s="103"/>
    </row>
    <row r="19" spans="1:14" s="55" customFormat="1" ht="15" customHeight="1">
      <c r="A19" s="77">
        <v>3</v>
      </c>
      <c r="B19" s="77">
        <v>600</v>
      </c>
      <c r="C19" s="77">
        <v>60014</v>
      </c>
      <c r="D19" s="78" t="s">
        <v>36</v>
      </c>
      <c r="E19" s="79" t="s">
        <v>76</v>
      </c>
      <c r="F19" s="80">
        <f>8244665+352499+339706+268552</f>
        <v>9205422</v>
      </c>
      <c r="G19" s="108">
        <f>I19+J19+L19+L20+L21+M19+J20</f>
        <v>2180035</v>
      </c>
      <c r="H19" s="109">
        <v>286.2</v>
      </c>
      <c r="I19" s="80">
        <f>733848-500000+26438</f>
        <v>260286</v>
      </c>
      <c r="J19" s="110">
        <v>268552</v>
      </c>
      <c r="K19" s="84" t="s">
        <v>11</v>
      </c>
      <c r="L19" s="111"/>
      <c r="M19" s="108">
        <f>1325136+299624</f>
        <v>1624760</v>
      </c>
      <c r="N19" s="87" t="s">
        <v>63</v>
      </c>
    </row>
    <row r="20" spans="1:14" s="55" customFormat="1" ht="16.5">
      <c r="A20" s="77"/>
      <c r="B20" s="77"/>
      <c r="C20" s="77"/>
      <c r="D20" s="78"/>
      <c r="E20" s="79"/>
      <c r="F20" s="80"/>
      <c r="G20" s="108"/>
      <c r="H20" s="112"/>
      <c r="I20" s="80"/>
      <c r="J20" s="113"/>
      <c r="K20" s="104" t="s">
        <v>13</v>
      </c>
      <c r="L20" s="105">
        <v>26437</v>
      </c>
      <c r="M20" s="108"/>
      <c r="N20" s="87"/>
    </row>
    <row r="21" spans="1:14" s="55" customFormat="1" ht="37.5" customHeight="1">
      <c r="A21" s="77"/>
      <c r="B21" s="77"/>
      <c r="C21" s="77"/>
      <c r="D21" s="78"/>
      <c r="E21" s="79"/>
      <c r="F21" s="80"/>
      <c r="G21" s="108"/>
      <c r="H21" s="114"/>
      <c r="I21" s="80"/>
      <c r="J21" s="115"/>
      <c r="K21" s="94" t="s">
        <v>14</v>
      </c>
      <c r="L21" s="106"/>
      <c r="M21" s="108"/>
      <c r="N21" s="87"/>
    </row>
    <row r="22" spans="1:14" s="55" customFormat="1" ht="15" customHeight="1">
      <c r="A22" s="77">
        <v>4</v>
      </c>
      <c r="B22" s="77">
        <v>600</v>
      </c>
      <c r="C22" s="77">
        <v>60014</v>
      </c>
      <c r="D22" s="78" t="s">
        <v>18</v>
      </c>
      <c r="E22" s="79" t="s">
        <v>77</v>
      </c>
      <c r="F22" s="80">
        <v>3870000</v>
      </c>
      <c r="G22" s="80">
        <f>I22+J22+L22+L23+L24+M22</f>
        <v>3870000</v>
      </c>
      <c r="H22" s="116">
        <v>0</v>
      </c>
      <c r="I22" s="80"/>
      <c r="J22" s="80">
        <v>985100</v>
      </c>
      <c r="K22" s="84" t="s">
        <v>11</v>
      </c>
      <c r="L22" s="111">
        <v>1899800</v>
      </c>
      <c r="M22" s="86"/>
      <c r="N22" s="87" t="s">
        <v>63</v>
      </c>
    </row>
    <row r="23" spans="1:14" s="55" customFormat="1" ht="16.5">
      <c r="A23" s="77"/>
      <c r="B23" s="77"/>
      <c r="C23" s="77"/>
      <c r="D23" s="78"/>
      <c r="E23" s="79"/>
      <c r="F23" s="80"/>
      <c r="G23" s="80"/>
      <c r="H23" s="117"/>
      <c r="I23" s="80"/>
      <c r="J23" s="80"/>
      <c r="K23" s="104" t="s">
        <v>13</v>
      </c>
      <c r="L23" s="105">
        <v>985100</v>
      </c>
      <c r="M23" s="86"/>
      <c r="N23" s="87"/>
    </row>
    <row r="24" spans="1:14" s="55" customFormat="1" ht="40.5" customHeight="1">
      <c r="A24" s="77"/>
      <c r="B24" s="77"/>
      <c r="C24" s="77"/>
      <c r="D24" s="78"/>
      <c r="E24" s="79"/>
      <c r="F24" s="80"/>
      <c r="G24" s="80"/>
      <c r="H24" s="117"/>
      <c r="I24" s="80"/>
      <c r="J24" s="80"/>
      <c r="K24" s="94" t="s">
        <v>14</v>
      </c>
      <c r="L24" s="106"/>
      <c r="M24" s="86"/>
      <c r="N24" s="87"/>
    </row>
    <row r="25" spans="1:14" s="55" customFormat="1" ht="15" customHeight="1">
      <c r="A25" s="77">
        <v>5</v>
      </c>
      <c r="B25" s="77">
        <v>600</v>
      </c>
      <c r="C25" s="77">
        <v>60014</v>
      </c>
      <c r="D25" s="78" t="s">
        <v>15</v>
      </c>
      <c r="E25" s="79" t="s">
        <v>65</v>
      </c>
      <c r="F25" s="80">
        <v>4040000</v>
      </c>
      <c r="G25" s="108">
        <f>I25+J25+L25+L26+L27+M25+J26</f>
        <v>1208500</v>
      </c>
      <c r="H25" s="118">
        <v>0</v>
      </c>
      <c r="I25" s="119"/>
      <c r="J25" s="80">
        <v>1208500</v>
      </c>
      <c r="K25" s="84"/>
      <c r="L25" s="111"/>
      <c r="M25" s="86"/>
      <c r="N25" s="87" t="s">
        <v>63</v>
      </c>
    </row>
    <row r="26" spans="1:15" s="55" customFormat="1" ht="16.5">
      <c r="A26" s="77"/>
      <c r="B26" s="77"/>
      <c r="C26" s="77"/>
      <c r="D26" s="78"/>
      <c r="E26" s="79"/>
      <c r="F26" s="80"/>
      <c r="G26" s="108"/>
      <c r="H26" s="118"/>
      <c r="I26" s="119"/>
      <c r="J26" s="80"/>
      <c r="K26" s="104"/>
      <c r="L26" s="105"/>
      <c r="M26" s="86"/>
      <c r="N26" s="87"/>
      <c r="O26" s="120"/>
    </row>
    <row r="27" spans="1:15" s="55" customFormat="1" ht="77.25" customHeight="1">
      <c r="A27" s="121"/>
      <c r="B27" s="121"/>
      <c r="C27" s="121"/>
      <c r="D27" s="122"/>
      <c r="E27" s="123"/>
      <c r="F27" s="110"/>
      <c r="G27" s="108"/>
      <c r="H27" s="118"/>
      <c r="I27" s="124"/>
      <c r="J27" s="110"/>
      <c r="K27" s="94"/>
      <c r="L27" s="105"/>
      <c r="M27" s="125"/>
      <c r="N27" s="87"/>
      <c r="O27" s="120"/>
    </row>
    <row r="28" spans="1:15" s="135" customFormat="1" ht="15" customHeight="1">
      <c r="A28" s="126">
        <v>6</v>
      </c>
      <c r="B28" s="127">
        <v>600</v>
      </c>
      <c r="C28" s="127">
        <v>60014</v>
      </c>
      <c r="D28" s="128" t="s">
        <v>15</v>
      </c>
      <c r="E28" s="129" t="s">
        <v>40</v>
      </c>
      <c r="F28" s="130">
        <v>2582000</v>
      </c>
      <c r="G28" s="108">
        <f>I28+J28+L28+L29+L30+M28+J29</f>
        <v>645000</v>
      </c>
      <c r="H28" s="118">
        <v>0</v>
      </c>
      <c r="I28" s="131"/>
      <c r="J28" s="130">
        <v>645000</v>
      </c>
      <c r="K28" s="84"/>
      <c r="L28" s="132"/>
      <c r="M28" s="133"/>
      <c r="N28" s="87" t="s">
        <v>63</v>
      </c>
      <c r="O28" s="134"/>
    </row>
    <row r="29" spans="1:15" s="135" customFormat="1" ht="16.5">
      <c r="A29" s="136"/>
      <c r="B29" s="77"/>
      <c r="C29" s="77"/>
      <c r="D29" s="78"/>
      <c r="E29" s="79"/>
      <c r="F29" s="80"/>
      <c r="G29" s="108"/>
      <c r="H29" s="118"/>
      <c r="I29" s="119"/>
      <c r="J29" s="80"/>
      <c r="K29" s="104"/>
      <c r="L29" s="105"/>
      <c r="M29" s="137"/>
      <c r="N29" s="87"/>
      <c r="O29" s="134"/>
    </row>
    <row r="30" spans="1:15" s="135" customFormat="1" ht="36.75" customHeight="1">
      <c r="A30" s="138"/>
      <c r="B30" s="139"/>
      <c r="C30" s="139"/>
      <c r="D30" s="140"/>
      <c r="E30" s="141"/>
      <c r="F30" s="142"/>
      <c r="G30" s="108"/>
      <c r="H30" s="118"/>
      <c r="I30" s="143"/>
      <c r="J30" s="142"/>
      <c r="K30" s="94"/>
      <c r="L30" s="144"/>
      <c r="M30" s="145"/>
      <c r="N30" s="87"/>
      <c r="O30" s="134"/>
    </row>
    <row r="31" spans="1:15" s="149" customFormat="1" ht="15" customHeight="1">
      <c r="A31" s="126">
        <v>7</v>
      </c>
      <c r="B31" s="127">
        <v>600</v>
      </c>
      <c r="C31" s="127">
        <v>60014</v>
      </c>
      <c r="D31" s="128" t="s">
        <v>86</v>
      </c>
      <c r="E31" s="129" t="s">
        <v>87</v>
      </c>
      <c r="F31" s="130">
        <f>7861995.64+213</f>
        <v>7862208.64</v>
      </c>
      <c r="G31" s="108">
        <f>I31+J31+L31+L32+L33+M31</f>
        <v>7027</v>
      </c>
      <c r="H31" s="146">
        <v>7026.58</v>
      </c>
      <c r="I31" s="147">
        <f>6813+214</f>
        <v>7027</v>
      </c>
      <c r="J31" s="130"/>
      <c r="K31" s="84"/>
      <c r="L31" s="132"/>
      <c r="M31" s="148"/>
      <c r="N31" s="87" t="s">
        <v>63</v>
      </c>
      <c r="O31" s="120"/>
    </row>
    <row r="32" spans="1:15" s="149" customFormat="1" ht="16.5">
      <c r="A32" s="136"/>
      <c r="B32" s="77"/>
      <c r="C32" s="77"/>
      <c r="D32" s="78"/>
      <c r="E32" s="79"/>
      <c r="F32" s="80"/>
      <c r="G32" s="108"/>
      <c r="H32" s="146"/>
      <c r="I32" s="150"/>
      <c r="J32" s="80"/>
      <c r="K32" s="104"/>
      <c r="L32" s="105"/>
      <c r="M32" s="108"/>
      <c r="N32" s="87"/>
      <c r="O32" s="120"/>
    </row>
    <row r="33" spans="1:15" s="149" customFormat="1" ht="16.5">
      <c r="A33" s="138"/>
      <c r="B33" s="139"/>
      <c r="C33" s="139"/>
      <c r="D33" s="140"/>
      <c r="E33" s="141"/>
      <c r="F33" s="142"/>
      <c r="G33" s="108"/>
      <c r="H33" s="146"/>
      <c r="I33" s="151"/>
      <c r="J33" s="142"/>
      <c r="K33" s="94"/>
      <c r="L33" s="152"/>
      <c r="M33" s="153"/>
      <c r="N33" s="87"/>
      <c r="O33" s="120"/>
    </row>
    <row r="34" spans="1:15" s="135" customFormat="1" ht="27" customHeight="1">
      <c r="A34" s="154" t="s">
        <v>37</v>
      </c>
      <c r="B34" s="155" t="s">
        <v>38</v>
      </c>
      <c r="C34" s="156"/>
      <c r="D34" s="156"/>
      <c r="E34" s="156"/>
      <c r="F34" s="157"/>
      <c r="G34" s="157"/>
      <c r="H34" s="158"/>
      <c r="I34" s="157"/>
      <c r="J34" s="157"/>
      <c r="K34" s="159"/>
      <c r="L34" s="160"/>
      <c r="M34" s="161"/>
      <c r="N34" s="162"/>
      <c r="O34" s="134"/>
    </row>
    <row r="35" spans="1:15" s="55" customFormat="1" ht="15" customHeight="1">
      <c r="A35" s="121">
        <v>8</v>
      </c>
      <c r="B35" s="127">
        <v>600</v>
      </c>
      <c r="C35" s="163">
        <v>60014</v>
      </c>
      <c r="D35" s="128" t="s">
        <v>18</v>
      </c>
      <c r="E35" s="129" t="s">
        <v>45</v>
      </c>
      <c r="F35" s="164">
        <f>G35</f>
        <v>105000</v>
      </c>
      <c r="G35" s="165">
        <f>I35+J35+L35+L36+L37+M35</f>
        <v>105000</v>
      </c>
      <c r="H35" s="166">
        <v>0</v>
      </c>
      <c r="I35" s="165">
        <f>80000-40000</f>
        <v>40000</v>
      </c>
      <c r="J35" s="164"/>
      <c r="K35" s="167" t="s">
        <v>11</v>
      </c>
      <c r="L35" s="168">
        <v>65000</v>
      </c>
      <c r="M35" s="169"/>
      <c r="N35" s="87" t="s">
        <v>12</v>
      </c>
      <c r="O35" s="120"/>
    </row>
    <row r="36" spans="1:15" s="55" customFormat="1" ht="15" customHeight="1">
      <c r="A36" s="170"/>
      <c r="B36" s="170"/>
      <c r="C36" s="171"/>
      <c r="D36" s="172"/>
      <c r="E36" s="173"/>
      <c r="F36" s="174"/>
      <c r="G36" s="165"/>
      <c r="H36" s="175"/>
      <c r="I36" s="165"/>
      <c r="J36" s="174"/>
      <c r="K36" s="176" t="s">
        <v>13</v>
      </c>
      <c r="L36" s="177"/>
      <c r="M36" s="178"/>
      <c r="N36" s="87"/>
      <c r="O36" s="120"/>
    </row>
    <row r="37" spans="1:15" s="55" customFormat="1" ht="31.5" customHeight="1">
      <c r="A37" s="170"/>
      <c r="B37" s="121"/>
      <c r="C37" s="171"/>
      <c r="D37" s="122"/>
      <c r="E37" s="123"/>
      <c r="F37" s="179"/>
      <c r="G37" s="165"/>
      <c r="H37" s="180"/>
      <c r="I37" s="165"/>
      <c r="J37" s="181"/>
      <c r="K37" s="182" t="s">
        <v>14</v>
      </c>
      <c r="L37" s="183"/>
      <c r="M37" s="184"/>
      <c r="N37" s="87"/>
      <c r="O37" s="120"/>
    </row>
    <row r="38" spans="1:14" s="55" customFormat="1" ht="17.25" customHeight="1">
      <c r="A38" s="185">
        <v>9</v>
      </c>
      <c r="B38" s="185">
        <v>600</v>
      </c>
      <c r="C38" s="186">
        <v>60014</v>
      </c>
      <c r="D38" s="187" t="s">
        <v>18</v>
      </c>
      <c r="E38" s="87" t="s">
        <v>46</v>
      </c>
      <c r="F38" s="164">
        <f>G38</f>
        <v>105000</v>
      </c>
      <c r="G38" s="165">
        <f>I38+J38+L38+L39+L40+M38</f>
        <v>105000</v>
      </c>
      <c r="H38" s="188">
        <v>0</v>
      </c>
      <c r="I38" s="165">
        <f>80000-40000</f>
        <v>40000</v>
      </c>
      <c r="J38" s="164"/>
      <c r="K38" s="167" t="s">
        <v>11</v>
      </c>
      <c r="L38" s="168">
        <v>65000</v>
      </c>
      <c r="M38" s="169"/>
      <c r="N38" s="87" t="s">
        <v>12</v>
      </c>
    </row>
    <row r="39" spans="1:14" s="55" customFormat="1" ht="17.25" customHeight="1">
      <c r="A39" s="185"/>
      <c r="B39" s="185"/>
      <c r="C39" s="186"/>
      <c r="D39" s="187"/>
      <c r="E39" s="87"/>
      <c r="F39" s="174"/>
      <c r="G39" s="165"/>
      <c r="H39" s="175"/>
      <c r="I39" s="165"/>
      <c r="J39" s="174"/>
      <c r="K39" s="176" t="s">
        <v>13</v>
      </c>
      <c r="L39" s="189"/>
      <c r="M39" s="178"/>
      <c r="N39" s="87"/>
    </row>
    <row r="40" spans="1:14" s="55" customFormat="1" ht="30" customHeight="1">
      <c r="A40" s="185"/>
      <c r="B40" s="185"/>
      <c r="C40" s="186"/>
      <c r="D40" s="187"/>
      <c r="E40" s="87"/>
      <c r="F40" s="179"/>
      <c r="G40" s="165"/>
      <c r="H40" s="180"/>
      <c r="I40" s="165"/>
      <c r="J40" s="181"/>
      <c r="K40" s="182" t="s">
        <v>14</v>
      </c>
      <c r="L40" s="190"/>
      <c r="M40" s="184"/>
      <c r="N40" s="87"/>
    </row>
    <row r="41" spans="1:15" s="149" customFormat="1" ht="17.25" customHeight="1">
      <c r="A41" s="185">
        <v>10</v>
      </c>
      <c r="B41" s="185">
        <v>600</v>
      </c>
      <c r="C41" s="186">
        <v>60014</v>
      </c>
      <c r="D41" s="187" t="s">
        <v>15</v>
      </c>
      <c r="E41" s="87" t="s">
        <v>96</v>
      </c>
      <c r="F41" s="191">
        <f>G41</f>
        <v>45000</v>
      </c>
      <c r="G41" s="192">
        <f>I41+J41+L41+L42+L43+M41</f>
        <v>45000</v>
      </c>
      <c r="H41" s="188">
        <v>0</v>
      </c>
      <c r="I41" s="165"/>
      <c r="J41" s="164"/>
      <c r="K41" s="167" t="s">
        <v>11</v>
      </c>
      <c r="L41" s="168"/>
      <c r="M41" s="169"/>
      <c r="N41" s="87" t="s">
        <v>63</v>
      </c>
      <c r="O41" s="55"/>
    </row>
    <row r="42" spans="1:15" s="149" customFormat="1" ht="17.25" customHeight="1">
      <c r="A42" s="185"/>
      <c r="B42" s="185"/>
      <c r="C42" s="186"/>
      <c r="D42" s="187"/>
      <c r="E42" s="87"/>
      <c r="F42" s="191"/>
      <c r="G42" s="192"/>
      <c r="H42" s="175"/>
      <c r="I42" s="165"/>
      <c r="J42" s="174"/>
      <c r="K42" s="176" t="s">
        <v>13</v>
      </c>
      <c r="L42" s="189">
        <v>45000</v>
      </c>
      <c r="M42" s="178"/>
      <c r="N42" s="87"/>
      <c r="O42" s="55"/>
    </row>
    <row r="43" spans="1:15" s="149" customFormat="1" ht="30" customHeight="1">
      <c r="A43" s="185"/>
      <c r="B43" s="185"/>
      <c r="C43" s="186"/>
      <c r="D43" s="187"/>
      <c r="E43" s="87"/>
      <c r="F43" s="191"/>
      <c r="G43" s="192"/>
      <c r="H43" s="180"/>
      <c r="I43" s="165"/>
      <c r="J43" s="181"/>
      <c r="K43" s="182" t="s">
        <v>14</v>
      </c>
      <c r="L43" s="190"/>
      <c r="M43" s="184"/>
      <c r="N43" s="87"/>
      <c r="O43" s="55"/>
    </row>
    <row r="44" spans="1:14" s="55" customFormat="1" ht="28.5" customHeight="1">
      <c r="A44" s="193" t="s">
        <v>55</v>
      </c>
      <c r="B44" s="194"/>
      <c r="C44" s="194"/>
      <c r="D44" s="194"/>
      <c r="E44" s="195"/>
      <c r="F44" s="196"/>
      <c r="G44" s="197"/>
      <c r="H44" s="198"/>
      <c r="I44" s="197"/>
      <c r="J44" s="199"/>
      <c r="K44" s="200"/>
      <c r="L44" s="201"/>
      <c r="M44" s="201"/>
      <c r="N44" s="202"/>
    </row>
    <row r="45" spans="1:15" s="135" customFormat="1" ht="17.25" customHeight="1">
      <c r="A45" s="203">
        <v>11</v>
      </c>
      <c r="B45" s="121">
        <v>600</v>
      </c>
      <c r="C45" s="121">
        <v>60014</v>
      </c>
      <c r="D45" s="122" t="s">
        <v>18</v>
      </c>
      <c r="E45" s="204" t="s">
        <v>48</v>
      </c>
      <c r="F45" s="179">
        <f>G45</f>
        <v>200000</v>
      </c>
      <c r="G45" s="179">
        <f>I45+J45+J46+L45+L46+L47+M45</f>
        <v>200000</v>
      </c>
      <c r="H45" s="188">
        <v>0</v>
      </c>
      <c r="I45" s="179">
        <v>100000</v>
      </c>
      <c r="J45" s="179"/>
      <c r="K45" s="167" t="s">
        <v>11</v>
      </c>
      <c r="L45" s="205"/>
      <c r="M45" s="206"/>
      <c r="N45" s="87" t="s">
        <v>12</v>
      </c>
      <c r="O45" s="207"/>
    </row>
    <row r="46" spans="1:15" s="135" customFormat="1" ht="16.5">
      <c r="A46" s="170"/>
      <c r="B46" s="170"/>
      <c r="C46" s="170"/>
      <c r="D46" s="172"/>
      <c r="E46" s="173"/>
      <c r="F46" s="174"/>
      <c r="G46" s="174"/>
      <c r="H46" s="175"/>
      <c r="I46" s="174"/>
      <c r="J46" s="174"/>
      <c r="K46" s="176" t="s">
        <v>13</v>
      </c>
      <c r="L46" s="208">
        <v>100000</v>
      </c>
      <c r="M46" s="209"/>
      <c r="N46" s="87"/>
      <c r="O46" s="207"/>
    </row>
    <row r="47" spans="1:15" s="135" customFormat="1" ht="16.5">
      <c r="A47" s="210"/>
      <c r="B47" s="210"/>
      <c r="C47" s="210"/>
      <c r="D47" s="211"/>
      <c r="E47" s="212"/>
      <c r="F47" s="213"/>
      <c r="G47" s="213"/>
      <c r="H47" s="180"/>
      <c r="I47" s="213"/>
      <c r="J47" s="213"/>
      <c r="K47" s="182" t="s">
        <v>14</v>
      </c>
      <c r="L47" s="214"/>
      <c r="M47" s="215"/>
      <c r="N47" s="87"/>
      <c r="O47" s="207"/>
    </row>
    <row r="48" spans="1:14" s="55" customFormat="1" ht="17.25" customHeight="1">
      <c r="A48" s="121">
        <v>12</v>
      </c>
      <c r="B48" s="121">
        <v>600</v>
      </c>
      <c r="C48" s="121">
        <v>60014</v>
      </c>
      <c r="D48" s="122" t="s">
        <v>18</v>
      </c>
      <c r="E48" s="123" t="s">
        <v>49</v>
      </c>
      <c r="F48" s="179">
        <f>G48</f>
        <v>200000</v>
      </c>
      <c r="G48" s="179">
        <f>I48+J48+J49+L48+L49+L50+M48</f>
        <v>200000</v>
      </c>
      <c r="H48" s="188">
        <v>0</v>
      </c>
      <c r="I48" s="179">
        <v>100000</v>
      </c>
      <c r="J48" s="179"/>
      <c r="K48" s="167" t="s">
        <v>11</v>
      </c>
      <c r="L48" s="205"/>
      <c r="M48" s="216"/>
      <c r="N48" s="87" t="s">
        <v>12</v>
      </c>
    </row>
    <row r="49" spans="1:14" s="55" customFormat="1" ht="25.5" customHeight="1">
      <c r="A49" s="170"/>
      <c r="B49" s="170"/>
      <c r="C49" s="170"/>
      <c r="D49" s="172"/>
      <c r="E49" s="173"/>
      <c r="F49" s="174"/>
      <c r="G49" s="174"/>
      <c r="H49" s="175"/>
      <c r="I49" s="174"/>
      <c r="J49" s="174"/>
      <c r="K49" s="176" t="s">
        <v>13</v>
      </c>
      <c r="L49" s="208">
        <v>100000</v>
      </c>
      <c r="M49" s="178"/>
      <c r="N49" s="87"/>
    </row>
    <row r="50" spans="1:14" s="55" customFormat="1" ht="25.5" customHeight="1">
      <c r="A50" s="210"/>
      <c r="B50" s="210"/>
      <c r="C50" s="210"/>
      <c r="D50" s="211"/>
      <c r="E50" s="217"/>
      <c r="F50" s="218"/>
      <c r="G50" s="213"/>
      <c r="H50" s="180"/>
      <c r="I50" s="218"/>
      <c r="J50" s="218"/>
      <c r="K50" s="182" t="s">
        <v>14</v>
      </c>
      <c r="L50" s="214"/>
      <c r="M50" s="219"/>
      <c r="N50" s="87"/>
    </row>
    <row r="51" spans="1:15" s="135" customFormat="1" ht="15" customHeight="1">
      <c r="A51" s="121">
        <v>13</v>
      </c>
      <c r="B51" s="127">
        <v>600</v>
      </c>
      <c r="C51" s="123">
        <v>60014</v>
      </c>
      <c r="D51" s="78" t="s">
        <v>18</v>
      </c>
      <c r="E51" s="129" t="s">
        <v>50</v>
      </c>
      <c r="F51" s="165">
        <f>G51</f>
        <v>200000</v>
      </c>
      <c r="G51" s="165">
        <f>I51+J51+J52+L51+L52+L53+M51</f>
        <v>200000</v>
      </c>
      <c r="H51" s="188">
        <v>0</v>
      </c>
      <c r="I51" s="165">
        <v>100000</v>
      </c>
      <c r="J51" s="165"/>
      <c r="K51" s="167" t="s">
        <v>11</v>
      </c>
      <c r="L51" s="205"/>
      <c r="M51" s="220"/>
      <c r="N51" s="87" t="s">
        <v>12</v>
      </c>
      <c r="O51" s="207"/>
    </row>
    <row r="52" spans="1:15" s="135" customFormat="1" ht="16.5">
      <c r="A52" s="170"/>
      <c r="B52" s="77"/>
      <c r="C52" s="173"/>
      <c r="D52" s="78"/>
      <c r="E52" s="79"/>
      <c r="F52" s="165"/>
      <c r="G52" s="165"/>
      <c r="H52" s="175"/>
      <c r="I52" s="165"/>
      <c r="J52" s="165"/>
      <c r="K52" s="176" t="s">
        <v>13</v>
      </c>
      <c r="L52" s="208">
        <v>100000</v>
      </c>
      <c r="M52" s="221"/>
      <c r="N52" s="87"/>
      <c r="O52" s="207"/>
    </row>
    <row r="53" spans="1:15" s="135" customFormat="1" ht="16.5">
      <c r="A53" s="210"/>
      <c r="B53" s="139"/>
      <c r="C53" s="212"/>
      <c r="D53" s="122"/>
      <c r="E53" s="141"/>
      <c r="F53" s="165"/>
      <c r="G53" s="165"/>
      <c r="H53" s="180"/>
      <c r="I53" s="165"/>
      <c r="J53" s="165"/>
      <c r="K53" s="182" t="s">
        <v>14</v>
      </c>
      <c r="L53" s="214"/>
      <c r="M53" s="222"/>
      <c r="N53" s="87"/>
      <c r="O53" s="207"/>
    </row>
    <row r="54" spans="1:15" s="135" customFormat="1" ht="15" customHeight="1">
      <c r="A54" s="121">
        <v>14</v>
      </c>
      <c r="B54" s="77">
        <v>600</v>
      </c>
      <c r="C54" s="123">
        <v>60014</v>
      </c>
      <c r="D54" s="78" t="s">
        <v>18</v>
      </c>
      <c r="E54" s="129" t="s">
        <v>51</v>
      </c>
      <c r="F54" s="164">
        <f>G54</f>
        <v>192884</v>
      </c>
      <c r="G54" s="165">
        <f>I54+J54+J55+L54+L55+L56+M54</f>
        <v>192884</v>
      </c>
      <c r="H54" s="188">
        <v>8118</v>
      </c>
      <c r="I54" s="164">
        <f>100000-6813-214-89</f>
        <v>92884</v>
      </c>
      <c r="J54" s="164"/>
      <c r="K54" s="167" t="s">
        <v>11</v>
      </c>
      <c r="L54" s="223"/>
      <c r="M54" s="224"/>
      <c r="N54" s="212" t="s">
        <v>12</v>
      </c>
      <c r="O54" s="207"/>
    </row>
    <row r="55" spans="1:15" s="135" customFormat="1" ht="16.5">
      <c r="A55" s="170"/>
      <c r="B55" s="77"/>
      <c r="C55" s="173"/>
      <c r="D55" s="78"/>
      <c r="E55" s="79"/>
      <c r="F55" s="165"/>
      <c r="G55" s="165"/>
      <c r="H55" s="175"/>
      <c r="I55" s="165"/>
      <c r="J55" s="165"/>
      <c r="K55" s="176" t="s">
        <v>13</v>
      </c>
      <c r="L55" s="177">
        <v>100000</v>
      </c>
      <c r="M55" s="225"/>
      <c r="N55" s="79"/>
      <c r="O55" s="207"/>
    </row>
    <row r="56" spans="1:15" s="135" customFormat="1" ht="16.5">
      <c r="A56" s="210"/>
      <c r="B56" s="77"/>
      <c r="C56" s="212"/>
      <c r="D56" s="78"/>
      <c r="E56" s="141"/>
      <c r="F56" s="181"/>
      <c r="G56" s="165"/>
      <c r="H56" s="180"/>
      <c r="I56" s="181"/>
      <c r="J56" s="181"/>
      <c r="K56" s="182" t="s">
        <v>14</v>
      </c>
      <c r="L56" s="226"/>
      <c r="M56" s="227"/>
      <c r="N56" s="123"/>
      <c r="O56" s="207"/>
    </row>
    <row r="57" spans="1:14" s="55" customFormat="1" ht="15" customHeight="1">
      <c r="A57" s="121">
        <v>15</v>
      </c>
      <c r="B57" s="77">
        <v>600</v>
      </c>
      <c r="C57" s="163">
        <v>60014</v>
      </c>
      <c r="D57" s="78" t="s">
        <v>18</v>
      </c>
      <c r="E57" s="123" t="s">
        <v>52</v>
      </c>
      <c r="F57" s="165">
        <v>60000</v>
      </c>
      <c r="G57" s="165">
        <v>60000</v>
      </c>
      <c r="H57" s="188">
        <v>0</v>
      </c>
      <c r="I57" s="165">
        <v>60000</v>
      </c>
      <c r="J57" s="165"/>
      <c r="K57" s="167"/>
      <c r="L57" s="228"/>
      <c r="M57" s="229"/>
      <c r="N57" s="79" t="s">
        <v>12</v>
      </c>
    </row>
    <row r="58" spans="1:14" s="55" customFormat="1" ht="28.5" customHeight="1">
      <c r="A58" s="210"/>
      <c r="B58" s="121"/>
      <c r="C58" s="230"/>
      <c r="D58" s="122"/>
      <c r="E58" s="217"/>
      <c r="F58" s="179"/>
      <c r="G58" s="165"/>
      <c r="H58" s="180"/>
      <c r="I58" s="165"/>
      <c r="J58" s="179"/>
      <c r="K58" s="182"/>
      <c r="L58" s="231"/>
      <c r="M58" s="232"/>
      <c r="N58" s="123"/>
    </row>
    <row r="59" spans="1:14" s="55" customFormat="1" ht="15" customHeight="1">
      <c r="A59" s="121">
        <v>16</v>
      </c>
      <c r="B59" s="77">
        <v>600</v>
      </c>
      <c r="C59" s="77">
        <v>60014</v>
      </c>
      <c r="D59" s="78" t="s">
        <v>18</v>
      </c>
      <c r="E59" s="79" t="s">
        <v>74</v>
      </c>
      <c r="F59" s="165">
        <f>G59</f>
        <v>100000</v>
      </c>
      <c r="G59" s="165">
        <f>I59+J59+L59+L61+M59+L60</f>
        <v>100000</v>
      </c>
      <c r="H59" s="188">
        <v>0</v>
      </c>
      <c r="I59" s="165">
        <v>50000</v>
      </c>
      <c r="J59" s="165"/>
      <c r="K59" s="167" t="s">
        <v>11</v>
      </c>
      <c r="L59" s="228"/>
      <c r="M59" s="229"/>
      <c r="N59" s="79" t="s">
        <v>12</v>
      </c>
    </row>
    <row r="60" spans="1:14" s="55" customFormat="1" ht="16.5">
      <c r="A60" s="170"/>
      <c r="B60" s="77"/>
      <c r="C60" s="77"/>
      <c r="D60" s="78"/>
      <c r="E60" s="79"/>
      <c r="F60" s="165"/>
      <c r="G60" s="165"/>
      <c r="H60" s="175"/>
      <c r="I60" s="165"/>
      <c r="J60" s="165"/>
      <c r="K60" s="176" t="s">
        <v>13</v>
      </c>
      <c r="L60" s="177">
        <v>50000</v>
      </c>
      <c r="M60" s="229"/>
      <c r="N60" s="79"/>
    </row>
    <row r="61" spans="1:14" s="55" customFormat="1" ht="16.5">
      <c r="A61" s="233"/>
      <c r="B61" s="77"/>
      <c r="C61" s="77"/>
      <c r="D61" s="122"/>
      <c r="E61" s="123"/>
      <c r="F61" s="179"/>
      <c r="G61" s="165"/>
      <c r="H61" s="180"/>
      <c r="I61" s="179"/>
      <c r="J61" s="179"/>
      <c r="K61" s="182" t="s">
        <v>14</v>
      </c>
      <c r="L61" s="231"/>
      <c r="M61" s="232"/>
      <c r="N61" s="123"/>
    </row>
    <row r="62" spans="1:14" s="55" customFormat="1" ht="15" customHeight="1">
      <c r="A62" s="121">
        <v>17</v>
      </c>
      <c r="B62" s="77">
        <v>600</v>
      </c>
      <c r="C62" s="77">
        <v>60014</v>
      </c>
      <c r="D62" s="78" t="s">
        <v>18</v>
      </c>
      <c r="E62" s="79" t="s">
        <v>82</v>
      </c>
      <c r="F62" s="165">
        <v>50000</v>
      </c>
      <c r="G62" s="165">
        <f>I62+J62+L62+L64+M62+L63</f>
        <v>50000</v>
      </c>
      <c r="H62" s="188">
        <v>0</v>
      </c>
      <c r="I62" s="165">
        <v>50000</v>
      </c>
      <c r="J62" s="165"/>
      <c r="K62" s="167"/>
      <c r="L62" s="228"/>
      <c r="M62" s="229"/>
      <c r="N62" s="79" t="s">
        <v>12</v>
      </c>
    </row>
    <row r="63" spans="1:14" s="55" customFormat="1" ht="16.5">
      <c r="A63" s="170"/>
      <c r="B63" s="77"/>
      <c r="C63" s="77"/>
      <c r="D63" s="78"/>
      <c r="E63" s="79"/>
      <c r="F63" s="165"/>
      <c r="G63" s="165"/>
      <c r="H63" s="175"/>
      <c r="I63" s="165"/>
      <c r="J63" s="165"/>
      <c r="K63" s="176"/>
      <c r="L63" s="177"/>
      <c r="M63" s="229"/>
      <c r="N63" s="79"/>
    </row>
    <row r="64" spans="1:14" s="55" customFormat="1" ht="16.5">
      <c r="A64" s="233"/>
      <c r="B64" s="77"/>
      <c r="C64" s="77"/>
      <c r="D64" s="122"/>
      <c r="E64" s="123"/>
      <c r="F64" s="179"/>
      <c r="G64" s="165"/>
      <c r="H64" s="234"/>
      <c r="I64" s="179"/>
      <c r="J64" s="179"/>
      <c r="K64" s="182"/>
      <c r="L64" s="231"/>
      <c r="M64" s="232"/>
      <c r="N64" s="123"/>
    </row>
    <row r="65" spans="1:15" s="149" customFormat="1" ht="18" customHeight="1">
      <c r="A65" s="235" t="s">
        <v>21</v>
      </c>
      <c r="B65" s="235"/>
      <c r="C65" s="235"/>
      <c r="D65" s="235"/>
      <c r="E65" s="235"/>
      <c r="F65" s="236">
        <f>SUM(F11:F64)</f>
        <v>43455599.64</v>
      </c>
      <c r="G65" s="236">
        <f>SUM(G11:G64)</f>
        <v>18153307</v>
      </c>
      <c r="H65" s="237">
        <f>SUM(H11:H64)</f>
        <v>1508347.82</v>
      </c>
      <c r="I65" s="236">
        <f>SUM(I11:I64)</f>
        <v>1192861</v>
      </c>
      <c r="J65" s="236">
        <f>SUM(J11:J64)</f>
        <v>4748043</v>
      </c>
      <c r="K65" s="238"/>
      <c r="L65" s="239">
        <f>SUM(L11:L64)</f>
        <v>5445780</v>
      </c>
      <c r="M65" s="236">
        <f>SUM(M11:M64)</f>
        <v>6766623</v>
      </c>
      <c r="N65" s="240"/>
      <c r="O65" s="55"/>
    </row>
    <row r="66" spans="1:15" s="135" customFormat="1" ht="19.5" customHeight="1">
      <c r="A66" s="235"/>
      <c r="B66" s="235"/>
      <c r="C66" s="235"/>
      <c r="D66" s="235"/>
      <c r="E66" s="235"/>
      <c r="F66" s="236"/>
      <c r="G66" s="236"/>
      <c r="H66" s="237"/>
      <c r="I66" s="236"/>
      <c r="J66" s="236"/>
      <c r="K66" s="241"/>
      <c r="L66" s="242"/>
      <c r="M66" s="236"/>
      <c r="N66" s="87"/>
      <c r="O66" s="207"/>
    </row>
    <row r="67" spans="1:15" s="135" customFormat="1" ht="19.5" customHeight="1">
      <c r="A67" s="243"/>
      <c r="B67" s="243"/>
      <c r="C67" s="244" t="s">
        <v>58</v>
      </c>
      <c r="D67" s="244"/>
      <c r="E67" s="244"/>
      <c r="F67" s="245"/>
      <c r="G67" s="246"/>
      <c r="H67" s="247"/>
      <c r="I67" s="248"/>
      <c r="J67" s="249"/>
      <c r="K67" s="250"/>
      <c r="L67" s="251"/>
      <c r="M67" s="249"/>
      <c r="N67" s="252"/>
      <c r="O67" s="207"/>
    </row>
    <row r="68" spans="1:14" s="55" customFormat="1" ht="39.75" customHeight="1">
      <c r="A68" s="73" t="s">
        <v>16</v>
      </c>
      <c r="B68" s="53" t="s">
        <v>60</v>
      </c>
      <c r="C68" s="53"/>
      <c r="D68" s="53"/>
      <c r="E68" s="53"/>
      <c r="F68" s="253"/>
      <c r="G68" s="254"/>
      <c r="H68" s="255"/>
      <c r="I68" s="254"/>
      <c r="J68" s="254"/>
      <c r="K68" s="256"/>
      <c r="L68" s="256"/>
      <c r="M68" s="254"/>
      <c r="N68" s="257"/>
    </row>
    <row r="69" spans="1:14" s="207" customFormat="1" ht="15" customHeight="1">
      <c r="A69" s="77">
        <v>18</v>
      </c>
      <c r="B69" s="77">
        <v>750</v>
      </c>
      <c r="C69" s="77">
        <v>75020</v>
      </c>
      <c r="D69" s="258" t="s">
        <v>36</v>
      </c>
      <c r="E69" s="259" t="s">
        <v>56</v>
      </c>
      <c r="F69" s="260">
        <v>955992</v>
      </c>
      <c r="G69" s="261">
        <f>I69+J69+L69+L70+L71+M69</f>
        <v>893823</v>
      </c>
      <c r="H69" s="262">
        <v>715082</v>
      </c>
      <c r="I69" s="263">
        <f>134823-5000</f>
        <v>129823</v>
      </c>
      <c r="J69" s="264"/>
      <c r="K69" s="265"/>
      <c r="L69" s="266"/>
      <c r="M69" s="267">
        <v>764000</v>
      </c>
      <c r="N69" s="268" t="s">
        <v>71</v>
      </c>
    </row>
    <row r="70" spans="1:14" s="207" customFormat="1" ht="16.5">
      <c r="A70" s="77"/>
      <c r="B70" s="77"/>
      <c r="C70" s="77"/>
      <c r="D70" s="258"/>
      <c r="E70" s="259"/>
      <c r="F70" s="269"/>
      <c r="G70" s="270"/>
      <c r="H70" s="271"/>
      <c r="I70" s="174"/>
      <c r="J70" s="272"/>
      <c r="K70" s="273"/>
      <c r="L70" s="274"/>
      <c r="M70" s="275"/>
      <c r="N70" s="268"/>
    </row>
    <row r="71" spans="1:14" s="207" customFormat="1" ht="26.25" customHeight="1">
      <c r="A71" s="77"/>
      <c r="B71" s="77"/>
      <c r="C71" s="77"/>
      <c r="D71" s="258"/>
      <c r="E71" s="259"/>
      <c r="F71" s="276"/>
      <c r="G71" s="277"/>
      <c r="H71" s="278"/>
      <c r="I71" s="218"/>
      <c r="J71" s="279"/>
      <c r="K71" s="280"/>
      <c r="L71" s="281"/>
      <c r="M71" s="282"/>
      <c r="N71" s="268"/>
    </row>
    <row r="72" spans="1:15" s="149" customFormat="1" ht="20.25" customHeight="1">
      <c r="A72" s="121">
        <v>19</v>
      </c>
      <c r="B72" s="121">
        <v>801</v>
      </c>
      <c r="C72" s="121">
        <v>80130</v>
      </c>
      <c r="D72" s="122" t="s">
        <v>68</v>
      </c>
      <c r="E72" s="123" t="s">
        <v>53</v>
      </c>
      <c r="F72" s="283" t="s">
        <v>106</v>
      </c>
      <c r="G72" s="284">
        <f>I72+J72+L72+L73+L74+M72</f>
        <v>2947080</v>
      </c>
      <c r="H72" s="262">
        <v>7690.48</v>
      </c>
      <c r="I72" s="284">
        <v>18000</v>
      </c>
      <c r="J72" s="285">
        <f>381913+15000-15000</f>
        <v>381913</v>
      </c>
      <c r="K72" s="265"/>
      <c r="L72" s="286"/>
      <c r="M72" s="287">
        <f>2547167</f>
        <v>2547167</v>
      </c>
      <c r="N72" s="123" t="s">
        <v>63</v>
      </c>
      <c r="O72" s="288"/>
    </row>
    <row r="73" spans="1:15" s="149" customFormat="1" ht="20.25" customHeight="1">
      <c r="A73" s="170"/>
      <c r="B73" s="170"/>
      <c r="C73" s="170"/>
      <c r="D73" s="172"/>
      <c r="E73" s="173"/>
      <c r="F73" s="289"/>
      <c r="G73" s="284"/>
      <c r="H73" s="271"/>
      <c r="I73" s="284"/>
      <c r="J73" s="285"/>
      <c r="K73" s="273"/>
      <c r="L73" s="274"/>
      <c r="M73" s="287"/>
      <c r="N73" s="173"/>
      <c r="O73" s="288"/>
    </row>
    <row r="74" spans="1:15" s="149" customFormat="1" ht="18.75" customHeight="1">
      <c r="A74" s="210"/>
      <c r="B74" s="170"/>
      <c r="C74" s="170"/>
      <c r="D74" s="211"/>
      <c r="E74" s="212"/>
      <c r="F74" s="290"/>
      <c r="G74" s="291"/>
      <c r="H74" s="292"/>
      <c r="I74" s="291"/>
      <c r="J74" s="293"/>
      <c r="K74" s="280"/>
      <c r="L74" s="281"/>
      <c r="M74" s="294"/>
      <c r="N74" s="212"/>
      <c r="O74" s="288"/>
    </row>
    <row r="75" spans="1:14" s="207" customFormat="1" ht="13.5" customHeight="1">
      <c r="A75" s="295">
        <v>20</v>
      </c>
      <c r="B75" s="185">
        <v>851</v>
      </c>
      <c r="C75" s="185">
        <v>85111</v>
      </c>
      <c r="D75" s="296" t="s">
        <v>36</v>
      </c>
      <c r="E75" s="297" t="s">
        <v>34</v>
      </c>
      <c r="F75" s="298">
        <v>112348980</v>
      </c>
      <c r="G75" s="298">
        <f>G79+G82</f>
        <v>10849995</v>
      </c>
      <c r="H75" s="299">
        <f>H79+H82</f>
        <v>0</v>
      </c>
      <c r="I75" s="298">
        <f>I79+I82</f>
        <v>0</v>
      </c>
      <c r="J75" s="298">
        <f>J79+J82</f>
        <v>1614932</v>
      </c>
      <c r="K75" s="265"/>
      <c r="L75" s="266"/>
      <c r="M75" s="300">
        <f>M79+M82</f>
        <v>9235063</v>
      </c>
      <c r="N75" s="301" t="s">
        <v>22</v>
      </c>
    </row>
    <row r="76" spans="1:14" s="207" customFormat="1" ht="16.5">
      <c r="A76" s="302"/>
      <c r="B76" s="185"/>
      <c r="C76" s="185"/>
      <c r="D76" s="296"/>
      <c r="E76" s="297"/>
      <c r="F76" s="298"/>
      <c r="G76" s="298"/>
      <c r="H76" s="303"/>
      <c r="I76" s="298"/>
      <c r="J76" s="298"/>
      <c r="K76" s="273"/>
      <c r="L76" s="274"/>
      <c r="M76" s="298"/>
      <c r="N76" s="304"/>
    </row>
    <row r="77" spans="1:14" s="207" customFormat="1" ht="16.5">
      <c r="A77" s="302"/>
      <c r="B77" s="185"/>
      <c r="C77" s="185"/>
      <c r="D77" s="296"/>
      <c r="E77" s="297"/>
      <c r="F77" s="298"/>
      <c r="G77" s="298"/>
      <c r="H77" s="303"/>
      <c r="I77" s="298"/>
      <c r="J77" s="298"/>
      <c r="K77" s="273"/>
      <c r="L77" s="274"/>
      <c r="M77" s="298"/>
      <c r="N77" s="304"/>
    </row>
    <row r="78" spans="1:14" s="207" customFormat="1" ht="16.5">
      <c r="A78" s="302"/>
      <c r="B78" s="185"/>
      <c r="C78" s="185"/>
      <c r="D78" s="296"/>
      <c r="E78" s="305" t="s">
        <v>35</v>
      </c>
      <c r="F78" s="306"/>
      <c r="G78" s="306"/>
      <c r="H78" s="307"/>
      <c r="I78" s="306"/>
      <c r="J78" s="306"/>
      <c r="K78" s="308"/>
      <c r="L78" s="309"/>
      <c r="M78" s="306"/>
      <c r="N78" s="310"/>
    </row>
    <row r="79" spans="1:14" s="207" customFormat="1" ht="16.5">
      <c r="A79" s="302"/>
      <c r="B79" s="185"/>
      <c r="C79" s="185"/>
      <c r="D79" s="311" t="s">
        <v>36</v>
      </c>
      <c r="E79" s="312" t="s">
        <v>32</v>
      </c>
      <c r="F79" s="313">
        <v>6944936</v>
      </c>
      <c r="G79" s="313">
        <f>I79+J79+L79+L80+L81+M79</f>
        <v>6933834</v>
      </c>
      <c r="H79" s="314">
        <v>0</v>
      </c>
      <c r="I79" s="313"/>
      <c r="J79" s="313">
        <v>1036398</v>
      </c>
      <c r="K79" s="315"/>
      <c r="L79" s="316"/>
      <c r="M79" s="313">
        <v>5897436</v>
      </c>
      <c r="N79" s="79" t="s">
        <v>63</v>
      </c>
    </row>
    <row r="80" spans="1:14" s="207" customFormat="1" ht="16.5">
      <c r="A80" s="302"/>
      <c r="B80" s="185"/>
      <c r="C80" s="185"/>
      <c r="D80" s="317"/>
      <c r="E80" s="312"/>
      <c r="F80" s="313"/>
      <c r="G80" s="313"/>
      <c r="H80" s="303"/>
      <c r="I80" s="313"/>
      <c r="J80" s="313"/>
      <c r="K80" s="273"/>
      <c r="L80" s="274"/>
      <c r="M80" s="313"/>
      <c r="N80" s="79"/>
    </row>
    <row r="81" spans="1:14" s="207" customFormat="1" ht="35.25" customHeight="1">
      <c r="A81" s="302"/>
      <c r="B81" s="185"/>
      <c r="C81" s="185"/>
      <c r="D81" s="318"/>
      <c r="E81" s="312"/>
      <c r="F81" s="319"/>
      <c r="G81" s="319"/>
      <c r="H81" s="307"/>
      <c r="I81" s="319"/>
      <c r="J81" s="319"/>
      <c r="K81" s="308"/>
      <c r="L81" s="309"/>
      <c r="M81" s="313"/>
      <c r="N81" s="79"/>
    </row>
    <row r="82" spans="1:14" s="207" customFormat="1" ht="16.5">
      <c r="A82" s="302"/>
      <c r="B82" s="185"/>
      <c r="C82" s="185"/>
      <c r="D82" s="320" t="s">
        <v>36</v>
      </c>
      <c r="E82" s="312" t="s">
        <v>33</v>
      </c>
      <c r="F82" s="321">
        <f>G82+10000</f>
        <v>3926161</v>
      </c>
      <c r="G82" s="321">
        <f>J82+M82+I82</f>
        <v>3916161</v>
      </c>
      <c r="H82" s="322">
        <v>0</v>
      </c>
      <c r="I82" s="321"/>
      <c r="J82" s="321">
        <f>578994-460</f>
        <v>578534</v>
      </c>
      <c r="K82" s="315"/>
      <c r="L82" s="316"/>
      <c r="M82" s="313">
        <v>3337627</v>
      </c>
      <c r="N82" s="79" t="s">
        <v>63</v>
      </c>
    </row>
    <row r="83" spans="1:14" s="207" customFormat="1" ht="16.5">
      <c r="A83" s="302"/>
      <c r="B83" s="185"/>
      <c r="C83" s="185"/>
      <c r="D83" s="317"/>
      <c r="E83" s="312"/>
      <c r="F83" s="323"/>
      <c r="G83" s="323"/>
      <c r="H83" s="324"/>
      <c r="I83" s="323"/>
      <c r="J83" s="323"/>
      <c r="K83" s="273"/>
      <c r="L83" s="274"/>
      <c r="M83" s="313"/>
      <c r="N83" s="79"/>
    </row>
    <row r="84" spans="1:14" s="207" customFormat="1" ht="31.5" customHeight="1">
      <c r="A84" s="325"/>
      <c r="B84" s="185"/>
      <c r="C84" s="185"/>
      <c r="D84" s="317"/>
      <c r="E84" s="326"/>
      <c r="F84" s="323"/>
      <c r="G84" s="323"/>
      <c r="H84" s="327"/>
      <c r="I84" s="323"/>
      <c r="J84" s="323"/>
      <c r="K84" s="280"/>
      <c r="L84" s="281"/>
      <c r="M84" s="321"/>
      <c r="N84" s="79"/>
    </row>
    <row r="85" spans="1:14" s="55" customFormat="1" ht="17.25">
      <c r="A85" s="328"/>
      <c r="B85" s="328"/>
      <c r="C85" s="329" t="s">
        <v>61</v>
      </c>
      <c r="D85" s="68"/>
      <c r="E85" s="69"/>
      <c r="F85" s="330"/>
      <c r="G85" s="330"/>
      <c r="H85" s="331"/>
      <c r="I85" s="330"/>
      <c r="J85" s="332"/>
      <c r="K85" s="333"/>
      <c r="L85" s="333"/>
      <c r="M85" s="334"/>
      <c r="N85" s="335"/>
    </row>
    <row r="86" spans="1:14" s="55" customFormat="1" ht="39.75" customHeight="1">
      <c r="A86" s="73">
        <v>21</v>
      </c>
      <c r="B86" s="335">
        <v>750</v>
      </c>
      <c r="C86" s="335">
        <v>75020</v>
      </c>
      <c r="D86" s="335">
        <v>6050</v>
      </c>
      <c r="E86" s="336" t="s">
        <v>79</v>
      </c>
      <c r="F86" s="337">
        <v>500000</v>
      </c>
      <c r="G86" s="337">
        <f>I86+J86+L86+M86</f>
        <v>500000</v>
      </c>
      <c r="H86" s="338">
        <v>0</v>
      </c>
      <c r="I86" s="337"/>
      <c r="J86" s="337">
        <v>500000</v>
      </c>
      <c r="K86" s="339"/>
      <c r="L86" s="340"/>
      <c r="M86" s="337"/>
      <c r="N86" s="257" t="s">
        <v>71</v>
      </c>
    </row>
    <row r="87" spans="1:15" s="55" customFormat="1" ht="15" customHeight="1">
      <c r="A87" s="77">
        <v>22</v>
      </c>
      <c r="B87" s="185">
        <v>801</v>
      </c>
      <c r="C87" s="185">
        <v>80102</v>
      </c>
      <c r="D87" s="341" t="s">
        <v>18</v>
      </c>
      <c r="E87" s="342" t="s">
        <v>91</v>
      </c>
      <c r="F87" s="300">
        <f>G87</f>
        <v>120000</v>
      </c>
      <c r="G87" s="343">
        <f>I87+J87+L87+L88+L89+M87</f>
        <v>120000</v>
      </c>
      <c r="H87" s="344">
        <v>0</v>
      </c>
      <c r="I87" s="345">
        <v>60000</v>
      </c>
      <c r="J87" s="346"/>
      <c r="K87" s="265" t="s">
        <v>11</v>
      </c>
      <c r="L87" s="286">
        <v>60000</v>
      </c>
      <c r="M87" s="80"/>
      <c r="N87" s="79" t="s">
        <v>90</v>
      </c>
      <c r="O87" s="288"/>
    </row>
    <row r="88" spans="1:15" s="55" customFormat="1" ht="16.5">
      <c r="A88" s="77"/>
      <c r="B88" s="185"/>
      <c r="C88" s="185"/>
      <c r="D88" s="347"/>
      <c r="E88" s="348"/>
      <c r="F88" s="298"/>
      <c r="G88" s="349"/>
      <c r="H88" s="350"/>
      <c r="I88" s="351"/>
      <c r="J88" s="349"/>
      <c r="K88" s="273" t="s">
        <v>13</v>
      </c>
      <c r="L88" s="274"/>
      <c r="M88" s="80"/>
      <c r="N88" s="79"/>
      <c r="O88" s="288"/>
    </row>
    <row r="89" spans="1:15" s="55" customFormat="1" ht="37.5" customHeight="1">
      <c r="A89" s="77"/>
      <c r="B89" s="185"/>
      <c r="C89" s="185"/>
      <c r="D89" s="352"/>
      <c r="E89" s="353"/>
      <c r="F89" s="354"/>
      <c r="G89" s="355"/>
      <c r="H89" s="356"/>
      <c r="I89" s="357"/>
      <c r="J89" s="355"/>
      <c r="K89" s="280" t="s">
        <v>14</v>
      </c>
      <c r="L89" s="281"/>
      <c r="M89" s="80"/>
      <c r="N89" s="79"/>
      <c r="O89" s="288"/>
    </row>
    <row r="90" spans="1:15" s="55" customFormat="1" ht="15" customHeight="1">
      <c r="A90" s="77">
        <v>23</v>
      </c>
      <c r="B90" s="185">
        <v>801</v>
      </c>
      <c r="C90" s="185">
        <v>80130</v>
      </c>
      <c r="D90" s="341" t="s">
        <v>18</v>
      </c>
      <c r="E90" s="342" t="s">
        <v>57</v>
      </c>
      <c r="F90" s="300">
        <f>1426477.63+30000+5600</f>
        <v>1462077.63</v>
      </c>
      <c r="G90" s="343">
        <f>I90+1339534+L90+L91+L92</f>
        <v>1362144</v>
      </c>
      <c r="H90" s="344">
        <v>626122.75</v>
      </c>
      <c r="I90" s="345">
        <f>5600+17010</f>
        <v>22610</v>
      </c>
      <c r="J90" s="346" t="s">
        <v>103</v>
      </c>
      <c r="K90" s="265"/>
      <c r="L90" s="286"/>
      <c r="M90" s="80"/>
      <c r="N90" s="79" t="s">
        <v>63</v>
      </c>
      <c r="O90" s="288"/>
    </row>
    <row r="91" spans="1:15" s="55" customFormat="1" ht="16.5">
      <c r="A91" s="77"/>
      <c r="B91" s="185"/>
      <c r="C91" s="185"/>
      <c r="D91" s="347"/>
      <c r="E91" s="348"/>
      <c r="F91" s="298"/>
      <c r="G91" s="349"/>
      <c r="H91" s="350"/>
      <c r="I91" s="351"/>
      <c r="J91" s="349"/>
      <c r="K91" s="273"/>
      <c r="L91" s="274"/>
      <c r="M91" s="80"/>
      <c r="N91" s="79"/>
      <c r="O91" s="288"/>
    </row>
    <row r="92" spans="1:15" s="55" customFormat="1" ht="37.5" customHeight="1">
      <c r="A92" s="77"/>
      <c r="B92" s="185"/>
      <c r="C92" s="185"/>
      <c r="D92" s="352"/>
      <c r="E92" s="353"/>
      <c r="F92" s="354"/>
      <c r="G92" s="358"/>
      <c r="H92" s="359"/>
      <c r="I92" s="357"/>
      <c r="J92" s="355"/>
      <c r="K92" s="280"/>
      <c r="L92" s="281"/>
      <c r="M92" s="80"/>
      <c r="N92" s="79"/>
      <c r="O92" s="288"/>
    </row>
    <row r="93" spans="1:14" s="55" customFormat="1" ht="15.75" customHeight="1">
      <c r="A93" s="77">
        <v>24</v>
      </c>
      <c r="B93" s="77">
        <v>801</v>
      </c>
      <c r="C93" s="77">
        <v>80130</v>
      </c>
      <c r="D93" s="78" t="s">
        <v>18</v>
      </c>
      <c r="E93" s="79" t="s">
        <v>43</v>
      </c>
      <c r="F93" s="80">
        <f>G93</f>
        <v>465000</v>
      </c>
      <c r="G93" s="270">
        <f>I93+J93+L93+L94+L95+M93</f>
        <v>465000</v>
      </c>
      <c r="H93" s="360">
        <v>15000</v>
      </c>
      <c r="I93" s="80">
        <v>15000</v>
      </c>
      <c r="J93" s="80">
        <v>250000</v>
      </c>
      <c r="K93" s="265" t="s">
        <v>11</v>
      </c>
      <c r="L93" s="85">
        <v>200000</v>
      </c>
      <c r="M93" s="80"/>
      <c r="N93" s="79" t="s">
        <v>63</v>
      </c>
    </row>
    <row r="94" spans="1:14" s="55" customFormat="1" ht="16.5">
      <c r="A94" s="77"/>
      <c r="B94" s="77"/>
      <c r="C94" s="77"/>
      <c r="D94" s="78"/>
      <c r="E94" s="79"/>
      <c r="F94" s="80"/>
      <c r="G94" s="270"/>
      <c r="H94" s="271"/>
      <c r="I94" s="80"/>
      <c r="J94" s="80"/>
      <c r="K94" s="273" t="s">
        <v>13</v>
      </c>
      <c r="L94" s="361"/>
      <c r="M94" s="80"/>
      <c r="N94" s="79"/>
    </row>
    <row r="95" spans="1:14" s="55" customFormat="1" ht="16.5">
      <c r="A95" s="77"/>
      <c r="B95" s="77"/>
      <c r="C95" s="77"/>
      <c r="D95" s="78"/>
      <c r="E95" s="79"/>
      <c r="F95" s="80"/>
      <c r="G95" s="270"/>
      <c r="H95" s="292"/>
      <c r="I95" s="80"/>
      <c r="J95" s="80"/>
      <c r="K95" s="280" t="s">
        <v>14</v>
      </c>
      <c r="L95" s="362"/>
      <c r="M95" s="80"/>
      <c r="N95" s="79"/>
    </row>
    <row r="96" spans="1:14" s="55" customFormat="1" ht="15" customHeight="1">
      <c r="A96" s="77">
        <v>25</v>
      </c>
      <c r="B96" s="77">
        <v>801</v>
      </c>
      <c r="C96" s="121">
        <v>80130</v>
      </c>
      <c r="D96" s="122" t="s">
        <v>18</v>
      </c>
      <c r="E96" s="79" t="s">
        <v>47</v>
      </c>
      <c r="F96" s="80">
        <f>G96</f>
        <v>461500</v>
      </c>
      <c r="G96" s="270">
        <f>I96+J96+L96+L97+L98+M96</f>
        <v>461500</v>
      </c>
      <c r="H96" s="360">
        <v>11500</v>
      </c>
      <c r="I96" s="80">
        <v>11500</v>
      </c>
      <c r="J96" s="80">
        <v>250000</v>
      </c>
      <c r="K96" s="265" t="s">
        <v>11</v>
      </c>
      <c r="L96" s="85">
        <v>200000</v>
      </c>
      <c r="M96" s="80"/>
      <c r="N96" s="79" t="s">
        <v>63</v>
      </c>
    </row>
    <row r="97" spans="1:14" s="55" customFormat="1" ht="16.5">
      <c r="A97" s="77"/>
      <c r="B97" s="77"/>
      <c r="C97" s="170"/>
      <c r="D97" s="172"/>
      <c r="E97" s="79"/>
      <c r="F97" s="80"/>
      <c r="G97" s="270"/>
      <c r="H97" s="271"/>
      <c r="I97" s="80"/>
      <c r="J97" s="80"/>
      <c r="K97" s="273" t="s">
        <v>13</v>
      </c>
      <c r="L97" s="361"/>
      <c r="M97" s="80"/>
      <c r="N97" s="79"/>
    </row>
    <row r="98" spans="1:14" s="55" customFormat="1" ht="16.5">
      <c r="A98" s="77"/>
      <c r="B98" s="77"/>
      <c r="C98" s="210"/>
      <c r="D98" s="211"/>
      <c r="E98" s="79"/>
      <c r="F98" s="80"/>
      <c r="G98" s="270"/>
      <c r="H98" s="278"/>
      <c r="I98" s="80"/>
      <c r="J98" s="80"/>
      <c r="K98" s="280" t="s">
        <v>14</v>
      </c>
      <c r="L98" s="362"/>
      <c r="M98" s="80"/>
      <c r="N98" s="79"/>
    </row>
    <row r="99" spans="1:14" s="55" customFormat="1" ht="15" customHeight="1">
      <c r="A99" s="210">
        <v>26</v>
      </c>
      <c r="B99" s="121">
        <v>851</v>
      </c>
      <c r="C99" s="121">
        <v>85111</v>
      </c>
      <c r="D99" s="258" t="s">
        <v>89</v>
      </c>
      <c r="E99" s="363" t="s">
        <v>100</v>
      </c>
      <c r="F99" s="364">
        <f>G99</f>
        <v>12933</v>
      </c>
      <c r="G99" s="365">
        <f>I99+J99+L99+L100+L101+M99</f>
        <v>12933</v>
      </c>
      <c r="H99" s="366">
        <v>12933</v>
      </c>
      <c r="I99" s="364">
        <v>12933</v>
      </c>
      <c r="J99" s="323"/>
      <c r="K99" s="367"/>
      <c r="L99" s="286"/>
      <c r="M99" s="119"/>
      <c r="N99" s="79" t="s">
        <v>63</v>
      </c>
    </row>
    <row r="100" spans="1:14" s="55" customFormat="1" ht="16.5">
      <c r="A100" s="77"/>
      <c r="B100" s="170"/>
      <c r="C100" s="170"/>
      <c r="D100" s="258"/>
      <c r="E100" s="348"/>
      <c r="F100" s="364"/>
      <c r="G100" s="365"/>
      <c r="H100" s="368"/>
      <c r="I100" s="364"/>
      <c r="J100" s="323"/>
      <c r="K100" s="273"/>
      <c r="L100" s="274"/>
      <c r="M100" s="119"/>
      <c r="N100" s="79"/>
    </row>
    <row r="101" spans="1:14" s="55" customFormat="1" ht="29.25" customHeight="1">
      <c r="A101" s="77"/>
      <c r="B101" s="210"/>
      <c r="C101" s="210"/>
      <c r="D101" s="258"/>
      <c r="E101" s="369"/>
      <c r="F101" s="364"/>
      <c r="G101" s="365"/>
      <c r="H101" s="370"/>
      <c r="I101" s="364"/>
      <c r="J101" s="323"/>
      <c r="K101" s="280"/>
      <c r="L101" s="281"/>
      <c r="M101" s="119"/>
      <c r="N101" s="79"/>
    </row>
    <row r="102" spans="1:14" s="55" customFormat="1" ht="15" customHeight="1">
      <c r="A102" s="210">
        <v>27</v>
      </c>
      <c r="B102" s="121">
        <v>851</v>
      </c>
      <c r="C102" s="121">
        <v>85111</v>
      </c>
      <c r="D102" s="258" t="s">
        <v>89</v>
      </c>
      <c r="E102" s="363" t="s">
        <v>99</v>
      </c>
      <c r="F102" s="364">
        <f>G102</f>
        <v>5000000</v>
      </c>
      <c r="G102" s="365">
        <f>I102+J102+L102+L103+L104+M102</f>
        <v>5000000</v>
      </c>
      <c r="H102" s="371">
        <v>0</v>
      </c>
      <c r="I102" s="364"/>
      <c r="J102" s="323">
        <v>5000000</v>
      </c>
      <c r="K102" s="367"/>
      <c r="L102" s="286"/>
      <c r="M102" s="119"/>
      <c r="N102" s="79" t="s">
        <v>63</v>
      </c>
    </row>
    <row r="103" spans="1:14" s="55" customFormat="1" ht="16.5">
      <c r="A103" s="77"/>
      <c r="B103" s="170"/>
      <c r="C103" s="170"/>
      <c r="D103" s="258"/>
      <c r="E103" s="348"/>
      <c r="F103" s="364"/>
      <c r="G103" s="365"/>
      <c r="H103" s="372"/>
      <c r="I103" s="364"/>
      <c r="J103" s="323"/>
      <c r="K103" s="273"/>
      <c r="L103" s="274"/>
      <c r="M103" s="119"/>
      <c r="N103" s="79"/>
    </row>
    <row r="104" spans="1:14" s="55" customFormat="1" ht="39.75" customHeight="1">
      <c r="A104" s="77"/>
      <c r="B104" s="210"/>
      <c r="C104" s="210"/>
      <c r="D104" s="258"/>
      <c r="E104" s="369"/>
      <c r="F104" s="364"/>
      <c r="G104" s="365"/>
      <c r="H104" s="373"/>
      <c r="I104" s="364"/>
      <c r="J104" s="323"/>
      <c r="K104" s="280"/>
      <c r="L104" s="281"/>
      <c r="M104" s="119"/>
      <c r="N104" s="79"/>
    </row>
    <row r="105" spans="1:14" s="55" customFormat="1" ht="16.5">
      <c r="A105" s="185">
        <v>28</v>
      </c>
      <c r="B105" s="185">
        <v>853</v>
      </c>
      <c r="C105" s="185">
        <v>85311</v>
      </c>
      <c r="D105" s="374" t="s">
        <v>18</v>
      </c>
      <c r="E105" s="87" t="s">
        <v>97</v>
      </c>
      <c r="F105" s="323">
        <f>G105</f>
        <v>72190</v>
      </c>
      <c r="G105" s="375">
        <f>I105+J105+L105+L106+L107+M105</f>
        <v>72190</v>
      </c>
      <c r="H105" s="366">
        <v>4920</v>
      </c>
      <c r="I105" s="376">
        <f>5000+13038+8056</f>
        <v>26094</v>
      </c>
      <c r="J105" s="323">
        <f>19557-6056</f>
        <v>13501</v>
      </c>
      <c r="K105" s="377" t="s">
        <v>11</v>
      </c>
      <c r="L105" s="333"/>
      <c r="M105" s="323"/>
      <c r="N105" s="378" t="s">
        <v>63</v>
      </c>
    </row>
    <row r="106" spans="1:14" s="55" customFormat="1" ht="16.5">
      <c r="A106" s="185"/>
      <c r="B106" s="185"/>
      <c r="C106" s="185"/>
      <c r="D106" s="374"/>
      <c r="E106" s="87"/>
      <c r="F106" s="323"/>
      <c r="G106" s="379"/>
      <c r="H106" s="368"/>
      <c r="I106" s="380"/>
      <c r="J106" s="323"/>
      <c r="K106" s="333" t="s">
        <v>13</v>
      </c>
      <c r="L106" s="333">
        <v>32595</v>
      </c>
      <c r="M106" s="323"/>
      <c r="N106" s="378"/>
    </row>
    <row r="107" spans="1:14" s="149" customFormat="1" ht="28.5" customHeight="1">
      <c r="A107" s="185"/>
      <c r="B107" s="185"/>
      <c r="C107" s="185"/>
      <c r="D107" s="374"/>
      <c r="E107" s="87"/>
      <c r="F107" s="323"/>
      <c r="G107" s="381"/>
      <c r="H107" s="382"/>
      <c r="I107" s="383"/>
      <c r="J107" s="323"/>
      <c r="K107" s="333" t="s">
        <v>14</v>
      </c>
      <c r="L107" s="384"/>
      <c r="M107" s="323"/>
      <c r="N107" s="378"/>
    </row>
    <row r="108" spans="1:14" s="55" customFormat="1" ht="16.5">
      <c r="A108" s="121">
        <v>29</v>
      </c>
      <c r="B108" s="121">
        <v>900</v>
      </c>
      <c r="C108" s="121">
        <v>90019</v>
      </c>
      <c r="D108" s="385" t="s">
        <v>18</v>
      </c>
      <c r="E108" s="79" t="s">
        <v>42</v>
      </c>
      <c r="F108" s="386">
        <v>77000</v>
      </c>
      <c r="G108" s="270">
        <v>77000</v>
      </c>
      <c r="H108" s="387">
        <v>0</v>
      </c>
      <c r="I108" s="270">
        <v>77000</v>
      </c>
      <c r="J108" s="388"/>
      <c r="K108" s="367"/>
      <c r="L108" s="286"/>
      <c r="M108" s="124"/>
      <c r="N108" s="123" t="s">
        <v>63</v>
      </c>
    </row>
    <row r="109" spans="1:14" s="55" customFormat="1" ht="16.5">
      <c r="A109" s="170"/>
      <c r="B109" s="170"/>
      <c r="C109" s="170"/>
      <c r="D109" s="389"/>
      <c r="E109" s="79"/>
      <c r="F109" s="390"/>
      <c r="G109" s="270"/>
      <c r="H109" s="391"/>
      <c r="I109" s="270"/>
      <c r="J109" s="392"/>
      <c r="K109" s="273"/>
      <c r="L109" s="274"/>
      <c r="M109" s="393"/>
      <c r="N109" s="173"/>
    </row>
    <row r="110" spans="1:14" s="55" customFormat="1" ht="16.5">
      <c r="A110" s="210"/>
      <c r="B110" s="210"/>
      <c r="C110" s="210"/>
      <c r="D110" s="394"/>
      <c r="E110" s="79"/>
      <c r="F110" s="395"/>
      <c r="G110" s="270"/>
      <c r="H110" s="396"/>
      <c r="I110" s="270"/>
      <c r="J110" s="397"/>
      <c r="K110" s="280"/>
      <c r="L110" s="281"/>
      <c r="M110" s="393"/>
      <c r="N110" s="212"/>
    </row>
    <row r="111" spans="1:14" s="55" customFormat="1" ht="17.25">
      <c r="A111" s="398"/>
      <c r="B111" s="399"/>
      <c r="C111" s="68" t="s">
        <v>59</v>
      </c>
      <c r="D111" s="68"/>
      <c r="E111" s="69"/>
      <c r="F111" s="400"/>
      <c r="G111" s="401"/>
      <c r="H111" s="402"/>
      <c r="I111" s="401"/>
      <c r="J111" s="403"/>
      <c r="K111" s="404"/>
      <c r="L111" s="159"/>
      <c r="M111" s="405"/>
      <c r="N111" s="406"/>
    </row>
    <row r="112" spans="1:14" s="207" customFormat="1" ht="15" customHeight="1">
      <c r="A112" s="77">
        <v>30</v>
      </c>
      <c r="B112" s="77">
        <v>801</v>
      </c>
      <c r="C112" s="77">
        <v>80120</v>
      </c>
      <c r="D112" s="258" t="s">
        <v>18</v>
      </c>
      <c r="E112" s="79" t="s">
        <v>78</v>
      </c>
      <c r="F112" s="80">
        <v>120000</v>
      </c>
      <c r="G112" s="407">
        <f>I112+J112+L112+L113+L114+M112</f>
        <v>120000</v>
      </c>
      <c r="H112" s="387">
        <v>0</v>
      </c>
      <c r="I112" s="407">
        <v>60000</v>
      </c>
      <c r="J112" s="408"/>
      <c r="K112" s="409" t="s">
        <v>11</v>
      </c>
      <c r="L112" s="91"/>
      <c r="M112" s="80"/>
      <c r="N112" s="79" t="s">
        <v>63</v>
      </c>
    </row>
    <row r="113" spans="1:14" s="207" customFormat="1" ht="16.5">
      <c r="A113" s="77"/>
      <c r="B113" s="77"/>
      <c r="C113" s="77"/>
      <c r="D113" s="258"/>
      <c r="E113" s="79"/>
      <c r="F113" s="80"/>
      <c r="G113" s="407"/>
      <c r="H113" s="391"/>
      <c r="I113" s="407"/>
      <c r="J113" s="408"/>
      <c r="K113" s="273" t="s">
        <v>13</v>
      </c>
      <c r="L113" s="361">
        <v>60000</v>
      </c>
      <c r="M113" s="80"/>
      <c r="N113" s="79"/>
    </row>
    <row r="114" spans="1:14" s="207" customFormat="1" ht="24" customHeight="1">
      <c r="A114" s="121"/>
      <c r="B114" s="121"/>
      <c r="C114" s="121"/>
      <c r="D114" s="410"/>
      <c r="E114" s="123"/>
      <c r="F114" s="110"/>
      <c r="G114" s="411"/>
      <c r="H114" s="396"/>
      <c r="I114" s="411"/>
      <c r="J114" s="412"/>
      <c r="K114" s="273" t="s">
        <v>14</v>
      </c>
      <c r="L114" s="361"/>
      <c r="M114" s="80"/>
      <c r="N114" s="123"/>
    </row>
    <row r="115" spans="1:14" s="55" customFormat="1" ht="15" customHeight="1">
      <c r="A115" s="77">
        <v>31</v>
      </c>
      <c r="B115" s="77">
        <v>801</v>
      </c>
      <c r="C115" s="77">
        <v>80130</v>
      </c>
      <c r="D115" s="258" t="s">
        <v>18</v>
      </c>
      <c r="E115" s="79" t="s">
        <v>92</v>
      </c>
      <c r="F115" s="80">
        <f>G115</f>
        <v>30000</v>
      </c>
      <c r="G115" s="407">
        <f>I115+J115+L115+L116+L117+M115</f>
        <v>30000</v>
      </c>
      <c r="H115" s="360">
        <v>27250</v>
      </c>
      <c r="I115" s="407">
        <v>30000</v>
      </c>
      <c r="J115" s="80"/>
      <c r="K115" s="84"/>
      <c r="L115" s="85"/>
      <c r="M115" s="80"/>
      <c r="N115" s="79" t="s">
        <v>63</v>
      </c>
    </row>
    <row r="116" spans="1:14" s="55" customFormat="1" ht="16.5">
      <c r="A116" s="77"/>
      <c r="B116" s="77"/>
      <c r="C116" s="77"/>
      <c r="D116" s="258"/>
      <c r="E116" s="79"/>
      <c r="F116" s="80"/>
      <c r="G116" s="407"/>
      <c r="H116" s="271"/>
      <c r="I116" s="407"/>
      <c r="J116" s="80"/>
      <c r="K116" s="104"/>
      <c r="L116" s="361"/>
      <c r="M116" s="80"/>
      <c r="N116" s="79"/>
    </row>
    <row r="117" spans="1:14" s="55" customFormat="1" ht="24" customHeight="1">
      <c r="A117" s="121"/>
      <c r="B117" s="121"/>
      <c r="C117" s="121"/>
      <c r="D117" s="410"/>
      <c r="E117" s="123"/>
      <c r="F117" s="110"/>
      <c r="G117" s="411"/>
      <c r="H117" s="292"/>
      <c r="I117" s="411"/>
      <c r="J117" s="110"/>
      <c r="K117" s="94"/>
      <c r="L117" s="362"/>
      <c r="M117" s="80"/>
      <c r="N117" s="123"/>
    </row>
    <row r="118" spans="1:14" s="55" customFormat="1" ht="15" customHeight="1">
      <c r="A118" s="77">
        <v>32</v>
      </c>
      <c r="B118" s="77">
        <v>852</v>
      </c>
      <c r="C118" s="121">
        <v>85201</v>
      </c>
      <c r="D118" s="122" t="s">
        <v>18</v>
      </c>
      <c r="E118" s="79" t="s">
        <v>88</v>
      </c>
      <c r="F118" s="80">
        <f>G118</f>
        <v>61490</v>
      </c>
      <c r="G118" s="270">
        <f>I118+J118</f>
        <v>61490</v>
      </c>
      <c r="H118" s="360">
        <v>12490</v>
      </c>
      <c r="I118" s="413">
        <f>52690+8800</f>
        <v>61490</v>
      </c>
      <c r="J118" s="80"/>
      <c r="K118" s="409"/>
      <c r="L118" s="91"/>
      <c r="M118" s="80"/>
      <c r="N118" s="79" t="s">
        <v>63</v>
      </c>
    </row>
    <row r="119" spans="1:14" s="55" customFormat="1" ht="16.5">
      <c r="A119" s="77"/>
      <c r="B119" s="77"/>
      <c r="C119" s="170"/>
      <c r="D119" s="172"/>
      <c r="E119" s="79"/>
      <c r="F119" s="80"/>
      <c r="G119" s="270"/>
      <c r="H119" s="271"/>
      <c r="I119" s="413"/>
      <c r="J119" s="80"/>
      <c r="K119" s="273"/>
      <c r="L119" s="361"/>
      <c r="M119" s="80"/>
      <c r="N119" s="79"/>
    </row>
    <row r="120" spans="1:14" s="55" customFormat="1" ht="33.75" customHeight="1">
      <c r="A120" s="77"/>
      <c r="B120" s="77"/>
      <c r="C120" s="210"/>
      <c r="D120" s="211"/>
      <c r="E120" s="79"/>
      <c r="F120" s="80"/>
      <c r="G120" s="270"/>
      <c r="H120" s="292"/>
      <c r="I120" s="413"/>
      <c r="J120" s="80"/>
      <c r="K120" s="280"/>
      <c r="L120" s="362"/>
      <c r="M120" s="80"/>
      <c r="N120" s="79"/>
    </row>
    <row r="121" spans="1:14" s="55" customFormat="1" ht="15" customHeight="1">
      <c r="A121" s="414">
        <v>33</v>
      </c>
      <c r="B121" s="414">
        <v>852</v>
      </c>
      <c r="C121" s="414">
        <v>85202</v>
      </c>
      <c r="D121" s="415" t="s">
        <v>18</v>
      </c>
      <c r="E121" s="416" t="s">
        <v>93</v>
      </c>
      <c r="F121" s="92">
        <v>10000</v>
      </c>
      <c r="G121" s="292">
        <f>I121+J121+L121+L122+L123+M121</f>
        <v>10000</v>
      </c>
      <c r="H121" s="387">
        <v>0</v>
      </c>
      <c r="I121" s="175">
        <v>10000</v>
      </c>
      <c r="J121" s="115"/>
      <c r="K121" s="417"/>
      <c r="L121" s="91"/>
      <c r="M121" s="115"/>
      <c r="N121" s="79" t="s">
        <v>71</v>
      </c>
    </row>
    <row r="122" spans="1:14" s="55" customFormat="1" ht="16.5">
      <c r="A122" s="414"/>
      <c r="B122" s="414"/>
      <c r="C122" s="414"/>
      <c r="D122" s="415"/>
      <c r="E122" s="416"/>
      <c r="F122" s="82"/>
      <c r="G122" s="418"/>
      <c r="H122" s="391"/>
      <c r="I122" s="175"/>
      <c r="J122" s="80"/>
      <c r="K122" s="104"/>
      <c r="L122" s="361"/>
      <c r="M122" s="80"/>
      <c r="N122" s="79"/>
    </row>
    <row r="123" spans="1:14" s="55" customFormat="1" ht="16.5">
      <c r="A123" s="419"/>
      <c r="B123" s="419"/>
      <c r="C123" s="419"/>
      <c r="D123" s="420"/>
      <c r="E123" s="421"/>
      <c r="F123" s="81"/>
      <c r="G123" s="360"/>
      <c r="H123" s="422"/>
      <c r="I123" s="175"/>
      <c r="J123" s="110"/>
      <c r="K123" s="423"/>
      <c r="L123" s="152"/>
      <c r="M123" s="110"/>
      <c r="N123" s="123"/>
    </row>
    <row r="124" spans="1:14" s="55" customFormat="1" ht="12.75" customHeight="1">
      <c r="A124" s="235" t="s">
        <v>23</v>
      </c>
      <c r="B124" s="235"/>
      <c r="C124" s="235"/>
      <c r="D124" s="235"/>
      <c r="E124" s="235"/>
      <c r="F124" s="236">
        <f>SUM(F65:F71)+SUM(F79:F106)+2997316</f>
        <v>66373705.269999996</v>
      </c>
      <c r="G124" s="424">
        <f>SUM(G65:G123)-G75</f>
        <v>41136462</v>
      </c>
      <c r="H124" s="425">
        <f>SUM(H65:H123)-H75</f>
        <v>2941336.0500000003</v>
      </c>
      <c r="I124" s="424">
        <f>SUM(I65:I106)-I79-I82</f>
        <v>1488821</v>
      </c>
      <c r="J124" s="424">
        <f>SUM(J65:J123)-J75+1339534</f>
        <v>14097923</v>
      </c>
      <c r="K124" s="236"/>
      <c r="L124" s="236">
        <f>SUM(L65:L123)</f>
        <v>5998375</v>
      </c>
      <c r="M124" s="236">
        <f>SUM(M65:M123)-M75</f>
        <v>19312853</v>
      </c>
      <c r="N124" s="323" t="s">
        <v>24</v>
      </c>
    </row>
    <row r="125" spans="1:14" s="55" customFormat="1" ht="28.5" customHeight="1">
      <c r="A125" s="235"/>
      <c r="B125" s="235"/>
      <c r="C125" s="235"/>
      <c r="D125" s="235"/>
      <c r="E125" s="235"/>
      <c r="F125" s="236"/>
      <c r="G125" s="426"/>
      <c r="H125" s="427"/>
      <c r="I125" s="426"/>
      <c r="J125" s="426"/>
      <c r="K125" s="236"/>
      <c r="L125" s="236"/>
      <c r="M125" s="236"/>
      <c r="N125" s="323"/>
    </row>
    <row r="126" spans="1:14" s="55" customFormat="1" ht="28.5" customHeight="1">
      <c r="A126" s="428" t="s">
        <v>108</v>
      </c>
      <c r="B126" s="429"/>
      <c r="C126" s="429"/>
      <c r="D126" s="429"/>
      <c r="E126" s="429"/>
      <c r="F126" s="245"/>
      <c r="G126" s="245"/>
      <c r="H126" s="430"/>
      <c r="I126" s="245"/>
      <c r="J126" s="245"/>
      <c r="K126" s="245"/>
      <c r="L126" s="245"/>
      <c r="M126" s="245"/>
      <c r="N126" s="431"/>
    </row>
    <row r="127" spans="1:14" s="55" customFormat="1" ht="28.5" customHeight="1">
      <c r="A127" s="432" t="s">
        <v>109</v>
      </c>
      <c r="B127" s="433"/>
      <c r="C127" s="433"/>
      <c r="D127" s="433"/>
      <c r="E127" s="433"/>
      <c r="F127" s="434"/>
      <c r="G127" s="434"/>
      <c r="H127" s="435"/>
      <c r="I127" s="434"/>
      <c r="J127" s="434"/>
      <c r="K127" s="436"/>
      <c r="L127" s="434"/>
      <c r="M127" s="434"/>
      <c r="N127" s="431"/>
    </row>
    <row r="128" spans="1:14" s="55" customFormat="1" ht="28.5" customHeight="1">
      <c r="A128" s="469" t="s">
        <v>64</v>
      </c>
      <c r="B128" s="470"/>
      <c r="C128" s="470"/>
      <c r="D128" s="470"/>
      <c r="E128" s="470"/>
      <c r="F128" s="470"/>
      <c r="G128" s="470"/>
      <c r="H128" s="470"/>
      <c r="I128" s="470"/>
      <c r="J128" s="470"/>
      <c r="K128" s="470"/>
      <c r="L128" s="470"/>
      <c r="M128" s="470"/>
      <c r="N128" s="471"/>
    </row>
    <row r="129" spans="1:14" s="55" customFormat="1" ht="34.5" customHeight="1">
      <c r="A129" s="437">
        <v>1</v>
      </c>
      <c r="B129" s="437">
        <v>600</v>
      </c>
      <c r="C129" s="437">
        <v>60014</v>
      </c>
      <c r="D129" s="437">
        <v>6060</v>
      </c>
      <c r="E129" s="438" t="s">
        <v>44</v>
      </c>
      <c r="F129" s="439">
        <v>35000</v>
      </c>
      <c r="G129" s="439">
        <f>I129+J129+L129+M129</f>
        <v>35000</v>
      </c>
      <c r="H129" s="440">
        <v>34987.35</v>
      </c>
      <c r="I129" s="439">
        <v>35000</v>
      </c>
      <c r="J129" s="437"/>
      <c r="K129" s="339"/>
      <c r="L129" s="441"/>
      <c r="M129" s="442"/>
      <c r="N129" s="437" t="s">
        <v>12</v>
      </c>
    </row>
    <row r="130" spans="1:14" s="55" customFormat="1" ht="34.5" customHeight="1">
      <c r="A130" s="437">
        <v>2</v>
      </c>
      <c r="B130" s="437">
        <v>750</v>
      </c>
      <c r="C130" s="437">
        <v>75020</v>
      </c>
      <c r="D130" s="437">
        <v>6060</v>
      </c>
      <c r="E130" s="438" t="s">
        <v>62</v>
      </c>
      <c r="F130" s="439">
        <f>G130</f>
        <v>145881</v>
      </c>
      <c r="G130" s="439">
        <f>I130</f>
        <v>145881</v>
      </c>
      <c r="H130" s="443">
        <v>145881</v>
      </c>
      <c r="I130" s="439">
        <f>50000+21000+6000+36600+12000+6000+10400+3881</f>
        <v>145881</v>
      </c>
      <c r="J130" s="437"/>
      <c r="K130" s="339"/>
      <c r="L130" s="441"/>
      <c r="M130" s="437"/>
      <c r="N130" s="437" t="s">
        <v>63</v>
      </c>
    </row>
    <row r="131" spans="1:14" s="55" customFormat="1" ht="34.5" customHeight="1">
      <c r="A131" s="437">
        <v>3</v>
      </c>
      <c r="B131" s="437">
        <v>750</v>
      </c>
      <c r="C131" s="437">
        <v>75020</v>
      </c>
      <c r="D131" s="437">
        <v>6060</v>
      </c>
      <c r="E131" s="438" t="s">
        <v>73</v>
      </c>
      <c r="F131" s="439">
        <v>8000</v>
      </c>
      <c r="G131" s="439">
        <f>I131+J131+L131+M131</f>
        <v>8000</v>
      </c>
      <c r="H131" s="443">
        <v>8000</v>
      </c>
      <c r="I131" s="439">
        <v>8000</v>
      </c>
      <c r="J131" s="437"/>
      <c r="K131" s="404"/>
      <c r="L131" s="441"/>
      <c r="M131" s="444"/>
      <c r="N131" s="437" t="s">
        <v>63</v>
      </c>
    </row>
    <row r="132" spans="1:15" s="135" customFormat="1" ht="39" customHeight="1">
      <c r="A132" s="73">
        <v>4</v>
      </c>
      <c r="B132" s="73">
        <v>700</v>
      </c>
      <c r="C132" s="73">
        <v>70005</v>
      </c>
      <c r="D132" s="445" t="s">
        <v>81</v>
      </c>
      <c r="E132" s="335" t="s">
        <v>80</v>
      </c>
      <c r="F132" s="446">
        <v>456000</v>
      </c>
      <c r="G132" s="447">
        <v>456000</v>
      </c>
      <c r="H132" s="448">
        <v>456000</v>
      </c>
      <c r="I132" s="446">
        <v>456000</v>
      </c>
      <c r="J132" s="449"/>
      <c r="K132" s="450"/>
      <c r="L132" s="451"/>
      <c r="M132" s="452"/>
      <c r="N132" s="453" t="s">
        <v>63</v>
      </c>
      <c r="O132" s="454"/>
    </row>
    <row r="133" spans="1:14" s="55" customFormat="1" ht="34.5" customHeight="1">
      <c r="A133" s="437">
        <v>5</v>
      </c>
      <c r="B133" s="437">
        <v>801</v>
      </c>
      <c r="C133" s="437">
        <v>80130</v>
      </c>
      <c r="D133" s="437">
        <v>6060</v>
      </c>
      <c r="E133" s="438" t="s">
        <v>83</v>
      </c>
      <c r="F133" s="439">
        <v>8570</v>
      </c>
      <c r="G133" s="439">
        <f>I133+J133+L133+M133</f>
        <v>8570</v>
      </c>
      <c r="H133" s="440">
        <v>8570</v>
      </c>
      <c r="I133" s="439">
        <v>8570</v>
      </c>
      <c r="J133" s="437"/>
      <c r="K133" s="404"/>
      <c r="L133" s="441"/>
      <c r="M133" s="444"/>
      <c r="N133" s="437" t="s">
        <v>84</v>
      </c>
    </row>
    <row r="134" spans="1:14" s="55" customFormat="1" ht="34.5" customHeight="1">
      <c r="A134" s="73">
        <v>6</v>
      </c>
      <c r="B134" s="73">
        <v>852</v>
      </c>
      <c r="C134" s="73">
        <v>85202</v>
      </c>
      <c r="D134" s="73">
        <v>6060</v>
      </c>
      <c r="E134" s="335" t="s">
        <v>101</v>
      </c>
      <c r="F134" s="446">
        <f>G134</f>
        <v>22800</v>
      </c>
      <c r="G134" s="455">
        <f>I134</f>
        <v>22800</v>
      </c>
      <c r="H134" s="338">
        <v>0</v>
      </c>
      <c r="I134" s="453">
        <f>8226+14574</f>
        <v>22800</v>
      </c>
      <c r="J134" s="73"/>
      <c r="K134" s="456"/>
      <c r="L134" s="457"/>
      <c r="M134" s="328"/>
      <c r="N134" s="73" t="s">
        <v>102</v>
      </c>
    </row>
    <row r="135" spans="1:14" s="55" customFormat="1" ht="45.75" customHeight="1">
      <c r="A135" s="73">
        <v>7</v>
      </c>
      <c r="B135" s="73">
        <v>852</v>
      </c>
      <c r="C135" s="73">
        <v>85218</v>
      </c>
      <c r="D135" s="73">
        <v>6060</v>
      </c>
      <c r="E135" s="335" t="s">
        <v>72</v>
      </c>
      <c r="F135" s="446">
        <v>4500</v>
      </c>
      <c r="G135" s="455">
        <v>4500</v>
      </c>
      <c r="H135" s="440">
        <v>4489.99</v>
      </c>
      <c r="I135" s="453">
        <v>4500</v>
      </c>
      <c r="J135" s="73"/>
      <c r="K135" s="456"/>
      <c r="L135" s="457"/>
      <c r="M135" s="328"/>
      <c r="N135" s="73" t="s">
        <v>41</v>
      </c>
    </row>
    <row r="136" spans="1:14" s="55" customFormat="1" ht="34.5" customHeight="1">
      <c r="A136" s="73">
        <v>8</v>
      </c>
      <c r="B136" s="73">
        <v>853</v>
      </c>
      <c r="C136" s="73">
        <v>85333</v>
      </c>
      <c r="D136" s="73">
        <v>6060</v>
      </c>
      <c r="E136" s="335" t="s">
        <v>94</v>
      </c>
      <c r="F136" s="446">
        <f>G136</f>
        <v>30800</v>
      </c>
      <c r="G136" s="431">
        <f>I136+J136+L136+M136</f>
        <v>30800</v>
      </c>
      <c r="H136" s="440">
        <v>27273.72</v>
      </c>
      <c r="I136" s="453">
        <v>30800</v>
      </c>
      <c r="J136" s="73"/>
      <c r="K136" s="456"/>
      <c r="L136" s="457"/>
      <c r="M136" s="328"/>
      <c r="N136" s="73" t="s">
        <v>95</v>
      </c>
    </row>
    <row r="137" spans="1:14" s="55" customFormat="1" ht="28.5" customHeight="1">
      <c r="A137" s="52" t="s">
        <v>25</v>
      </c>
      <c r="B137" s="52"/>
      <c r="C137" s="52"/>
      <c r="D137" s="52"/>
      <c r="E137" s="52"/>
      <c r="F137" s="458">
        <f>SUM(F129:F136)</f>
        <v>711551</v>
      </c>
      <c r="G137" s="458">
        <f>SUM(G129:G136)</f>
        <v>711551</v>
      </c>
      <c r="H137" s="459">
        <f>SUM(H129:H136)</f>
        <v>685202.0599999999</v>
      </c>
      <c r="I137" s="458">
        <f>SUM(I129:I136)</f>
        <v>711551</v>
      </c>
      <c r="J137" s="458">
        <f>SUM(J130:J134)</f>
        <v>0</v>
      </c>
      <c r="K137" s="460"/>
      <c r="L137" s="461">
        <f>SUM(L130:L134)</f>
        <v>0</v>
      </c>
      <c r="M137" s="458">
        <f>SUM(M130:M134)</f>
        <v>0</v>
      </c>
      <c r="N137" s="462" t="s">
        <v>24</v>
      </c>
    </row>
    <row r="138" spans="1:14" s="55" customFormat="1" ht="23.25" customHeight="1">
      <c r="A138" s="52" t="s">
        <v>26</v>
      </c>
      <c r="B138" s="52"/>
      <c r="C138" s="52"/>
      <c r="D138" s="52"/>
      <c r="E138" s="52"/>
      <c r="F138" s="458">
        <f>300000+200000</f>
        <v>500000</v>
      </c>
      <c r="G138" s="458">
        <f>I138</f>
        <v>264178</v>
      </c>
      <c r="H138" s="459"/>
      <c r="I138" s="463">
        <f>200000+100000+200000-13530-5600-5000-52690-10000-5565-30000-12933-30800-13038-(8226+14574)-17010-8800-8056</f>
        <v>264178</v>
      </c>
      <c r="J138" s="458"/>
      <c r="K138" s="464"/>
      <c r="L138" s="461"/>
      <c r="M138" s="461"/>
      <c r="N138" s="465" t="s">
        <v>22</v>
      </c>
    </row>
    <row r="139" spans="1:14" s="55" customFormat="1" ht="46.5" customHeight="1">
      <c r="A139" s="466"/>
      <c r="B139" s="56" t="s">
        <v>85</v>
      </c>
      <c r="C139" s="468"/>
      <c r="D139" s="468"/>
      <c r="E139" s="61"/>
      <c r="F139" s="458">
        <v>260000</v>
      </c>
      <c r="G139" s="458">
        <f>I139</f>
        <v>260000</v>
      </c>
      <c r="H139" s="459"/>
      <c r="I139" s="458">
        <v>260000</v>
      </c>
      <c r="J139" s="458"/>
      <c r="K139" s="464"/>
      <c r="L139" s="461"/>
      <c r="M139" s="461"/>
      <c r="N139" s="465" t="s">
        <v>22</v>
      </c>
    </row>
    <row r="140" spans="1:14" s="55" customFormat="1" ht="30" customHeight="1">
      <c r="A140" s="52" t="s">
        <v>27</v>
      </c>
      <c r="B140" s="52"/>
      <c r="C140" s="52"/>
      <c r="D140" s="52"/>
      <c r="E140" s="52"/>
      <c r="F140" s="458">
        <f>F124+F138+F137+F139</f>
        <v>67845256.27</v>
      </c>
      <c r="G140" s="458">
        <f>G124+G138+G137+G139</f>
        <v>42372191</v>
      </c>
      <c r="H140" s="459">
        <f>H124+H138+H137+H139</f>
        <v>3626538.1100000003</v>
      </c>
      <c r="I140" s="458">
        <f>I124+I138+I137+I139</f>
        <v>2724550</v>
      </c>
      <c r="J140" s="458">
        <f>J124+J138+J137</f>
        <v>14097923</v>
      </c>
      <c r="K140" s="464"/>
      <c r="L140" s="461">
        <f>L124+L138+L137</f>
        <v>5998375</v>
      </c>
      <c r="M140" s="461">
        <f>M124+M138+M137</f>
        <v>19312853</v>
      </c>
      <c r="N140" s="73" t="s">
        <v>24</v>
      </c>
    </row>
    <row r="141" spans="1:14" ht="15.75">
      <c r="A141" s="4" t="s">
        <v>28</v>
      </c>
      <c r="B141" s="4"/>
      <c r="C141" s="4"/>
      <c r="D141" s="4"/>
      <c r="E141" s="4"/>
      <c r="F141" s="4"/>
      <c r="G141" s="4"/>
      <c r="H141" s="29"/>
      <c r="I141" s="4"/>
      <c r="J141" s="4"/>
      <c r="K141" s="4"/>
      <c r="L141" s="4"/>
      <c r="M141" s="4"/>
      <c r="N141" s="4"/>
    </row>
    <row r="142" spans="1:14" ht="15.75">
      <c r="A142" s="4" t="s">
        <v>29</v>
      </c>
      <c r="B142" s="4"/>
      <c r="C142" s="4"/>
      <c r="D142" s="4"/>
      <c r="E142" s="4"/>
      <c r="F142" s="4"/>
      <c r="G142" s="4"/>
      <c r="H142" s="29"/>
      <c r="I142" s="4"/>
      <c r="J142" s="4"/>
      <c r="K142" s="4"/>
      <c r="L142" s="4"/>
      <c r="M142" s="4"/>
      <c r="N142" s="4" t="s">
        <v>30</v>
      </c>
    </row>
    <row r="143" spans="1:14" ht="15.75">
      <c r="A143" s="50" t="s">
        <v>31</v>
      </c>
      <c r="B143" s="50"/>
      <c r="C143" s="50"/>
      <c r="D143" s="50"/>
      <c r="E143" s="50"/>
      <c r="F143" s="50"/>
      <c r="G143" s="50"/>
      <c r="H143" s="50"/>
      <c r="I143" s="50"/>
      <c r="J143" s="4"/>
      <c r="K143" s="4"/>
      <c r="L143" s="4"/>
      <c r="M143" s="4"/>
      <c r="N143" s="4"/>
    </row>
    <row r="144" spans="1:14" ht="16.5">
      <c r="A144" s="49"/>
      <c r="B144" s="49"/>
      <c r="C144" s="49"/>
      <c r="D144" s="49"/>
      <c r="E144" s="49"/>
      <c r="F144" s="8"/>
      <c r="G144" s="8"/>
      <c r="H144" s="30"/>
      <c r="I144" s="8"/>
      <c r="J144" s="4"/>
      <c r="K144" s="4"/>
      <c r="L144" s="4"/>
      <c r="M144" s="4"/>
      <c r="N144" s="4"/>
    </row>
    <row r="145" spans="1:14" ht="20.25">
      <c r="A145" s="48"/>
      <c r="B145" s="48"/>
      <c r="C145" s="48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</row>
    <row r="146" spans="1:14" ht="15" customHeight="1">
      <c r="A146" s="38"/>
      <c r="B146" s="38"/>
      <c r="C146" s="38"/>
      <c r="D146" s="46"/>
      <c r="E146" s="40"/>
      <c r="F146" s="41"/>
      <c r="G146" s="41"/>
      <c r="H146" s="31"/>
      <c r="I146" s="41"/>
      <c r="J146" s="41"/>
      <c r="K146" s="16"/>
      <c r="L146" s="16"/>
      <c r="M146" s="41"/>
      <c r="N146" s="40"/>
    </row>
    <row r="147" spans="1:14" ht="15.75">
      <c r="A147" s="38"/>
      <c r="B147" s="38"/>
      <c r="C147" s="38"/>
      <c r="D147" s="46"/>
      <c r="E147" s="40"/>
      <c r="F147" s="41"/>
      <c r="G147" s="41"/>
      <c r="H147" s="31"/>
      <c r="I147" s="41"/>
      <c r="J147" s="41"/>
      <c r="K147" s="13"/>
      <c r="L147" s="16"/>
      <c r="M147" s="41"/>
      <c r="N147" s="40"/>
    </row>
    <row r="148" spans="1:14" ht="15.75">
      <c r="A148" s="38"/>
      <c r="B148" s="38"/>
      <c r="C148" s="38"/>
      <c r="D148" s="46"/>
      <c r="E148" s="40"/>
      <c r="F148" s="41"/>
      <c r="G148" s="41"/>
      <c r="H148" s="31"/>
      <c r="I148" s="41"/>
      <c r="J148" s="41"/>
      <c r="K148" s="13"/>
      <c r="L148" s="16"/>
      <c r="M148" s="41"/>
      <c r="N148" s="40"/>
    </row>
    <row r="149" spans="1:14" s="2" customFormat="1" ht="15" customHeight="1">
      <c r="A149" s="38"/>
      <c r="B149" s="38"/>
      <c r="C149" s="38"/>
      <c r="D149" s="46"/>
      <c r="E149" s="40"/>
      <c r="F149" s="41"/>
      <c r="G149" s="41"/>
      <c r="H149" s="31"/>
      <c r="I149" s="41"/>
      <c r="J149" s="37"/>
      <c r="K149" s="17"/>
      <c r="L149" s="17"/>
      <c r="M149" s="37"/>
      <c r="N149" s="40"/>
    </row>
    <row r="150" spans="1:14" s="2" customFormat="1" ht="15.75">
      <c r="A150" s="38"/>
      <c r="B150" s="38"/>
      <c r="C150" s="38"/>
      <c r="D150" s="46"/>
      <c r="E150" s="40"/>
      <c r="F150" s="41"/>
      <c r="G150" s="41"/>
      <c r="H150" s="31"/>
      <c r="I150" s="41"/>
      <c r="J150" s="37"/>
      <c r="K150" s="18"/>
      <c r="L150" s="17"/>
      <c r="M150" s="37"/>
      <c r="N150" s="40"/>
    </row>
    <row r="151" spans="1:14" s="2" customFormat="1" ht="15.75">
      <c r="A151" s="38"/>
      <c r="B151" s="38"/>
      <c r="C151" s="38"/>
      <c r="D151" s="46"/>
      <c r="E151" s="40"/>
      <c r="F151" s="41"/>
      <c r="G151" s="41"/>
      <c r="H151" s="31"/>
      <c r="I151" s="41"/>
      <c r="J151" s="37"/>
      <c r="K151" s="18"/>
      <c r="L151" s="17"/>
      <c r="M151" s="37"/>
      <c r="N151" s="40"/>
    </row>
    <row r="152" spans="1:15" s="3" customFormat="1" ht="15" customHeight="1">
      <c r="A152" s="38"/>
      <c r="B152" s="38"/>
      <c r="C152" s="38"/>
      <c r="D152" s="46"/>
      <c r="E152" s="40"/>
      <c r="F152" s="41"/>
      <c r="G152" s="41"/>
      <c r="H152" s="31"/>
      <c r="I152" s="41"/>
      <c r="J152" s="47"/>
      <c r="K152" s="19"/>
      <c r="L152" s="19"/>
      <c r="M152" s="47"/>
      <c r="N152" s="40"/>
      <c r="O152" s="1"/>
    </row>
    <row r="153" spans="1:15" s="9" customFormat="1" ht="15.75">
      <c r="A153" s="38"/>
      <c r="B153" s="38"/>
      <c r="C153" s="38"/>
      <c r="D153" s="46"/>
      <c r="E153" s="40"/>
      <c r="F153" s="41"/>
      <c r="G153" s="41"/>
      <c r="H153" s="31"/>
      <c r="I153" s="41"/>
      <c r="J153" s="47"/>
      <c r="K153" s="20"/>
      <c r="L153" s="19"/>
      <c r="M153" s="47"/>
      <c r="N153" s="40"/>
      <c r="O153" s="5"/>
    </row>
    <row r="154" spans="1:15" s="10" customFormat="1" ht="15.75">
      <c r="A154" s="38"/>
      <c r="B154" s="38"/>
      <c r="C154" s="38"/>
      <c r="D154" s="46"/>
      <c r="E154" s="40"/>
      <c r="F154" s="41"/>
      <c r="G154" s="41"/>
      <c r="H154" s="31"/>
      <c r="I154" s="41"/>
      <c r="J154" s="47"/>
      <c r="K154" s="20"/>
      <c r="L154" s="19"/>
      <c r="M154" s="47"/>
      <c r="N154" s="40"/>
      <c r="O154" s="6"/>
    </row>
    <row r="155" spans="1:14" s="2" customFormat="1" ht="15" customHeight="1">
      <c r="A155" s="38"/>
      <c r="B155" s="38"/>
      <c r="C155" s="38"/>
      <c r="D155" s="46"/>
      <c r="E155" s="40"/>
      <c r="F155" s="41"/>
      <c r="G155" s="41"/>
      <c r="H155" s="31"/>
      <c r="I155" s="41"/>
      <c r="J155" s="41"/>
      <c r="K155" s="16"/>
      <c r="L155" s="16"/>
      <c r="M155" s="41"/>
      <c r="N155" s="40"/>
    </row>
    <row r="156" spans="1:14" s="2" customFormat="1" ht="15.75">
      <c r="A156" s="38"/>
      <c r="B156" s="38"/>
      <c r="C156" s="38"/>
      <c r="D156" s="46"/>
      <c r="E156" s="40"/>
      <c r="F156" s="41"/>
      <c r="G156" s="41"/>
      <c r="H156" s="31"/>
      <c r="I156" s="41"/>
      <c r="J156" s="41"/>
      <c r="K156" s="13"/>
      <c r="L156" s="13"/>
      <c r="M156" s="41"/>
      <c r="N156" s="40"/>
    </row>
    <row r="157" spans="1:14" s="2" customFormat="1" ht="15.75" customHeight="1">
      <c r="A157" s="38"/>
      <c r="B157" s="38"/>
      <c r="C157" s="38"/>
      <c r="D157" s="46"/>
      <c r="E157" s="40"/>
      <c r="F157" s="41"/>
      <c r="G157" s="41"/>
      <c r="H157" s="31"/>
      <c r="I157" s="41"/>
      <c r="J157" s="41"/>
      <c r="K157" s="13"/>
      <c r="L157" s="13"/>
      <c r="M157" s="41"/>
      <c r="N157" s="40"/>
    </row>
    <row r="158" spans="1:18" ht="16.5" customHeight="1">
      <c r="A158" s="38"/>
      <c r="B158" s="38"/>
      <c r="C158" s="38"/>
      <c r="D158" s="46"/>
      <c r="E158" s="40"/>
      <c r="F158" s="41"/>
      <c r="G158" s="41"/>
      <c r="H158" s="31"/>
      <c r="I158" s="35"/>
      <c r="J158" s="41"/>
      <c r="K158" s="16"/>
      <c r="L158" s="12"/>
      <c r="M158" s="38"/>
      <c r="N158" s="40"/>
      <c r="O158" s="24"/>
      <c r="P158" s="25"/>
      <c r="Q158" s="25"/>
      <c r="R158" s="25"/>
    </row>
    <row r="159" spans="1:18" ht="15.75">
      <c r="A159" s="38"/>
      <c r="B159" s="38"/>
      <c r="C159" s="38"/>
      <c r="D159" s="46"/>
      <c r="E159" s="40"/>
      <c r="F159" s="41"/>
      <c r="G159" s="41"/>
      <c r="H159" s="31"/>
      <c r="I159" s="35"/>
      <c r="J159" s="41"/>
      <c r="K159" s="13"/>
      <c r="L159" s="15"/>
      <c r="M159" s="38"/>
      <c r="N159" s="40"/>
      <c r="O159" s="24"/>
      <c r="P159" s="25"/>
      <c r="Q159" s="25"/>
      <c r="R159" s="25"/>
    </row>
    <row r="160" spans="1:18" ht="15.75">
      <c r="A160" s="38"/>
      <c r="B160" s="38"/>
      <c r="C160" s="38"/>
      <c r="D160" s="46"/>
      <c r="E160" s="40"/>
      <c r="F160" s="41"/>
      <c r="G160" s="41"/>
      <c r="H160" s="31"/>
      <c r="I160" s="35"/>
      <c r="J160" s="41"/>
      <c r="K160" s="13"/>
      <c r="L160" s="13"/>
      <c r="M160" s="38"/>
      <c r="N160" s="40"/>
      <c r="O160" s="24"/>
      <c r="P160" s="25"/>
      <c r="Q160" s="25"/>
      <c r="R160" s="25"/>
    </row>
    <row r="161" spans="1:18" s="11" customFormat="1" ht="15.75">
      <c r="A161" s="38"/>
      <c r="B161" s="38"/>
      <c r="C161" s="38"/>
      <c r="D161" s="46"/>
      <c r="E161" s="40"/>
      <c r="F161" s="41"/>
      <c r="G161" s="41"/>
      <c r="H161" s="31"/>
      <c r="I161" s="35"/>
      <c r="J161" s="41"/>
      <c r="K161" s="16"/>
      <c r="L161" s="13"/>
      <c r="M161" s="38"/>
      <c r="N161" s="40"/>
      <c r="O161" s="24"/>
      <c r="P161" s="25"/>
      <c r="Q161" s="25"/>
      <c r="R161" s="25"/>
    </row>
    <row r="162" spans="1:18" s="11" customFormat="1" ht="15.75">
      <c r="A162" s="38"/>
      <c r="B162" s="38"/>
      <c r="C162" s="38"/>
      <c r="D162" s="46"/>
      <c r="E162" s="40"/>
      <c r="F162" s="41"/>
      <c r="G162" s="41"/>
      <c r="H162" s="31"/>
      <c r="I162" s="35"/>
      <c r="J162" s="41"/>
      <c r="K162" s="13"/>
      <c r="L162" s="13"/>
      <c r="M162" s="38"/>
      <c r="N162" s="40"/>
      <c r="O162" s="24"/>
      <c r="P162" s="25"/>
      <c r="Q162" s="25"/>
      <c r="R162" s="25"/>
    </row>
    <row r="163" spans="1:18" s="11" customFormat="1" ht="15.75">
      <c r="A163" s="38"/>
      <c r="B163" s="38"/>
      <c r="C163" s="38"/>
      <c r="D163" s="46"/>
      <c r="E163" s="40"/>
      <c r="F163" s="41"/>
      <c r="G163" s="41"/>
      <c r="H163" s="31"/>
      <c r="I163" s="35"/>
      <c r="J163" s="41"/>
      <c r="K163" s="13"/>
      <c r="L163" s="13"/>
      <c r="M163" s="38"/>
      <c r="N163" s="40"/>
      <c r="O163" s="24"/>
      <c r="P163" s="25"/>
      <c r="Q163" s="25"/>
      <c r="R163" s="25"/>
    </row>
    <row r="164" spans="1:18" ht="15.75">
      <c r="A164" s="38"/>
      <c r="B164" s="38"/>
      <c r="C164" s="45"/>
      <c r="D164" s="46"/>
      <c r="E164" s="40"/>
      <c r="F164" s="35"/>
      <c r="G164" s="35"/>
      <c r="H164" s="32"/>
      <c r="I164" s="35"/>
      <c r="J164" s="35"/>
      <c r="K164" s="21"/>
      <c r="L164" s="15"/>
      <c r="M164" s="35"/>
      <c r="N164" s="40"/>
      <c r="O164" s="24"/>
      <c r="P164" s="25"/>
      <c r="Q164" s="25"/>
      <c r="R164" s="25"/>
    </row>
    <row r="165" spans="1:18" ht="15.75">
      <c r="A165" s="38"/>
      <c r="B165" s="38"/>
      <c r="C165" s="45"/>
      <c r="D165" s="46"/>
      <c r="E165" s="40"/>
      <c r="F165" s="35"/>
      <c r="G165" s="35"/>
      <c r="H165" s="32"/>
      <c r="I165" s="35"/>
      <c r="J165" s="35"/>
      <c r="K165" s="22"/>
      <c r="L165" s="15"/>
      <c r="M165" s="35"/>
      <c r="N165" s="40"/>
      <c r="O165" s="24"/>
      <c r="P165" s="25"/>
      <c r="Q165" s="25"/>
      <c r="R165" s="25"/>
    </row>
    <row r="166" spans="1:18" ht="15.75">
      <c r="A166" s="38"/>
      <c r="B166" s="38"/>
      <c r="C166" s="45"/>
      <c r="D166" s="46"/>
      <c r="E166" s="40"/>
      <c r="F166" s="35"/>
      <c r="G166" s="35"/>
      <c r="H166" s="32"/>
      <c r="I166" s="35"/>
      <c r="J166" s="35"/>
      <c r="K166" s="22"/>
      <c r="L166" s="22"/>
      <c r="M166" s="35"/>
      <c r="N166" s="40"/>
      <c r="O166" s="24"/>
      <c r="P166" s="25"/>
      <c r="Q166" s="25"/>
      <c r="R166" s="25"/>
    </row>
    <row r="167" spans="1:18" ht="15.75">
      <c r="A167" s="38"/>
      <c r="B167" s="38"/>
      <c r="C167" s="38"/>
      <c r="D167" s="46"/>
      <c r="E167" s="40"/>
      <c r="F167" s="35"/>
      <c r="G167" s="35"/>
      <c r="H167" s="32"/>
      <c r="I167" s="35"/>
      <c r="J167" s="35"/>
      <c r="K167" s="21"/>
      <c r="L167" s="15"/>
      <c r="M167" s="35"/>
      <c r="N167" s="40"/>
      <c r="O167" s="24"/>
      <c r="P167" s="25"/>
      <c r="Q167" s="25"/>
      <c r="R167" s="25"/>
    </row>
    <row r="168" spans="1:18" ht="15.75">
      <c r="A168" s="38"/>
      <c r="B168" s="38"/>
      <c r="C168" s="38"/>
      <c r="D168" s="46"/>
      <c r="E168" s="40"/>
      <c r="F168" s="35"/>
      <c r="G168" s="35"/>
      <c r="H168" s="32"/>
      <c r="I168" s="35"/>
      <c r="J168" s="35"/>
      <c r="K168" s="22"/>
      <c r="L168" s="15"/>
      <c r="M168" s="35"/>
      <c r="N168" s="40"/>
      <c r="O168" s="24"/>
      <c r="P168" s="25"/>
      <c r="Q168" s="25"/>
      <c r="R168" s="25"/>
    </row>
    <row r="169" spans="1:18" ht="15.75">
      <c r="A169" s="38"/>
      <c r="B169" s="38"/>
      <c r="C169" s="38"/>
      <c r="D169" s="46"/>
      <c r="E169" s="40"/>
      <c r="F169" s="35"/>
      <c r="G169" s="35"/>
      <c r="H169" s="32"/>
      <c r="I169" s="35"/>
      <c r="J169" s="35"/>
      <c r="K169" s="22"/>
      <c r="L169" s="22"/>
      <c r="M169" s="35"/>
      <c r="N169" s="40"/>
      <c r="O169" s="24"/>
      <c r="P169" s="25"/>
      <c r="Q169" s="25"/>
      <c r="R169" s="25"/>
    </row>
    <row r="170" spans="1:18" ht="15.75" customHeight="1">
      <c r="A170" s="38"/>
      <c r="B170" s="38"/>
      <c r="C170" s="38"/>
      <c r="D170" s="46"/>
      <c r="E170" s="38"/>
      <c r="F170" s="35"/>
      <c r="G170" s="35"/>
      <c r="H170" s="32"/>
      <c r="I170" s="35"/>
      <c r="J170" s="35"/>
      <c r="K170" s="21"/>
      <c r="L170" s="15"/>
      <c r="M170" s="35"/>
      <c r="N170" s="40"/>
      <c r="O170" s="24"/>
      <c r="P170" s="25"/>
      <c r="Q170" s="25"/>
      <c r="R170" s="25"/>
    </row>
    <row r="171" spans="1:18" ht="15.75">
      <c r="A171" s="38"/>
      <c r="B171" s="38"/>
      <c r="C171" s="38"/>
      <c r="D171" s="46"/>
      <c r="E171" s="38"/>
      <c r="F171" s="35"/>
      <c r="G171" s="35"/>
      <c r="H171" s="32"/>
      <c r="I171" s="35"/>
      <c r="J171" s="35"/>
      <c r="K171" s="22"/>
      <c r="L171" s="15"/>
      <c r="M171" s="35"/>
      <c r="N171" s="40"/>
      <c r="O171" s="24"/>
      <c r="P171" s="25"/>
      <c r="Q171" s="25"/>
      <c r="R171" s="25"/>
    </row>
    <row r="172" spans="1:18" ht="15.75">
      <c r="A172" s="38"/>
      <c r="B172" s="38"/>
      <c r="C172" s="38"/>
      <c r="D172" s="46"/>
      <c r="E172" s="38"/>
      <c r="F172" s="35"/>
      <c r="G172" s="35"/>
      <c r="H172" s="32"/>
      <c r="I172" s="35"/>
      <c r="J172" s="35"/>
      <c r="K172" s="22"/>
      <c r="L172" s="22"/>
      <c r="M172" s="35"/>
      <c r="N172" s="40"/>
      <c r="O172" s="24"/>
      <c r="P172" s="25"/>
      <c r="Q172" s="25"/>
      <c r="R172" s="25"/>
    </row>
    <row r="173" spans="1:18" ht="15.75" customHeight="1">
      <c r="A173" s="38"/>
      <c r="B173" s="38"/>
      <c r="C173" s="38"/>
      <c r="D173" s="46"/>
      <c r="E173" s="38"/>
      <c r="F173" s="35"/>
      <c r="G173" s="35"/>
      <c r="H173" s="32"/>
      <c r="I173" s="35"/>
      <c r="J173" s="35"/>
      <c r="K173" s="21"/>
      <c r="L173" s="15"/>
      <c r="M173" s="35"/>
      <c r="N173" s="40"/>
      <c r="O173" s="24"/>
      <c r="P173" s="25"/>
      <c r="Q173" s="25"/>
      <c r="R173" s="25"/>
    </row>
    <row r="174" spans="1:18" ht="15.75">
      <c r="A174" s="38"/>
      <c r="B174" s="38"/>
      <c r="C174" s="38"/>
      <c r="D174" s="46"/>
      <c r="E174" s="38"/>
      <c r="F174" s="35"/>
      <c r="G174" s="35"/>
      <c r="H174" s="32"/>
      <c r="I174" s="35"/>
      <c r="J174" s="35"/>
      <c r="K174" s="22"/>
      <c r="L174" s="15"/>
      <c r="M174" s="35"/>
      <c r="N174" s="40"/>
      <c r="O174" s="24"/>
      <c r="P174" s="25"/>
      <c r="Q174" s="25"/>
      <c r="R174" s="25"/>
    </row>
    <row r="175" spans="1:18" ht="15.75">
      <c r="A175" s="38"/>
      <c r="B175" s="38"/>
      <c r="C175" s="38"/>
      <c r="D175" s="46"/>
      <c r="E175" s="38"/>
      <c r="F175" s="35"/>
      <c r="G175" s="35"/>
      <c r="H175" s="32"/>
      <c r="I175" s="35"/>
      <c r="J175" s="35"/>
      <c r="K175" s="22"/>
      <c r="L175" s="22"/>
      <c r="M175" s="35"/>
      <c r="N175" s="40"/>
      <c r="O175" s="24"/>
      <c r="P175" s="25"/>
      <c r="Q175" s="25"/>
      <c r="R175" s="25"/>
    </row>
    <row r="176" spans="1:14" s="6" customFormat="1" ht="15" customHeight="1">
      <c r="A176" s="38"/>
      <c r="B176" s="38"/>
      <c r="C176" s="38"/>
      <c r="D176" s="46"/>
      <c r="E176" s="40"/>
      <c r="F176" s="35"/>
      <c r="G176" s="35"/>
      <c r="H176" s="32"/>
      <c r="I176" s="35"/>
      <c r="J176" s="35"/>
      <c r="K176" s="21"/>
      <c r="L176" s="21"/>
      <c r="M176" s="35"/>
      <c r="N176" s="40"/>
    </row>
    <row r="177" spans="1:14" s="6" customFormat="1" ht="18" customHeight="1">
      <c r="A177" s="38"/>
      <c r="B177" s="38"/>
      <c r="C177" s="38"/>
      <c r="D177" s="46"/>
      <c r="E177" s="40"/>
      <c r="F177" s="35"/>
      <c r="G177" s="35"/>
      <c r="H177" s="32"/>
      <c r="I177" s="35"/>
      <c r="J177" s="35"/>
      <c r="K177" s="22"/>
      <c r="L177" s="21"/>
      <c r="M177" s="35"/>
      <c r="N177" s="40"/>
    </row>
    <row r="178" spans="1:17" s="6" customFormat="1" ht="18" customHeight="1">
      <c r="A178" s="38"/>
      <c r="B178" s="38"/>
      <c r="C178" s="38"/>
      <c r="D178" s="46"/>
      <c r="E178" s="40"/>
      <c r="F178" s="35"/>
      <c r="G178" s="35"/>
      <c r="H178" s="32"/>
      <c r="I178" s="35"/>
      <c r="J178" s="35"/>
      <c r="K178" s="22"/>
      <c r="L178" s="21"/>
      <c r="M178" s="35"/>
      <c r="N178" s="40"/>
      <c r="Q178" s="7"/>
    </row>
    <row r="179" spans="1:18" ht="15.75" customHeight="1">
      <c r="A179" s="38"/>
      <c r="B179" s="38"/>
      <c r="C179" s="38"/>
      <c r="D179" s="46"/>
      <c r="E179" s="38"/>
      <c r="F179" s="35"/>
      <c r="G179" s="35"/>
      <c r="H179" s="32"/>
      <c r="I179" s="35"/>
      <c r="J179" s="35"/>
      <c r="K179" s="21"/>
      <c r="L179" s="15"/>
      <c r="M179" s="35"/>
      <c r="N179" s="40"/>
      <c r="O179" s="24"/>
      <c r="P179" s="25"/>
      <c r="Q179" s="25"/>
      <c r="R179" s="25"/>
    </row>
    <row r="180" spans="1:18" ht="15.75">
      <c r="A180" s="38"/>
      <c r="B180" s="38"/>
      <c r="C180" s="38"/>
      <c r="D180" s="46"/>
      <c r="E180" s="38"/>
      <c r="F180" s="35"/>
      <c r="G180" s="35"/>
      <c r="H180" s="32"/>
      <c r="I180" s="35"/>
      <c r="J180" s="35"/>
      <c r="K180" s="22"/>
      <c r="L180" s="15"/>
      <c r="M180" s="35"/>
      <c r="N180" s="40"/>
      <c r="O180" s="24"/>
      <c r="P180" s="25"/>
      <c r="Q180" s="25"/>
      <c r="R180" s="25"/>
    </row>
    <row r="181" spans="1:18" ht="15.75">
      <c r="A181" s="38"/>
      <c r="B181" s="38"/>
      <c r="C181" s="38"/>
      <c r="D181" s="46"/>
      <c r="E181" s="38"/>
      <c r="F181" s="35"/>
      <c r="G181" s="35"/>
      <c r="H181" s="32"/>
      <c r="I181" s="35"/>
      <c r="J181" s="35"/>
      <c r="K181" s="22"/>
      <c r="L181" s="22"/>
      <c r="M181" s="35"/>
      <c r="N181" s="40"/>
      <c r="O181" s="24"/>
      <c r="P181" s="25"/>
      <c r="Q181" s="25"/>
      <c r="R181" s="25"/>
    </row>
    <row r="182" spans="1:14" s="6" customFormat="1" ht="15" customHeight="1">
      <c r="A182" s="38"/>
      <c r="B182" s="38"/>
      <c r="C182" s="38"/>
      <c r="D182" s="46"/>
      <c r="E182" s="40"/>
      <c r="F182" s="35"/>
      <c r="G182" s="35"/>
      <c r="H182" s="32"/>
      <c r="I182" s="35"/>
      <c r="J182" s="35"/>
      <c r="K182" s="21"/>
      <c r="L182" s="21"/>
      <c r="M182" s="35"/>
      <c r="N182" s="40"/>
    </row>
    <row r="183" spans="1:14" s="6" customFormat="1" ht="18" customHeight="1">
      <c r="A183" s="38"/>
      <c r="B183" s="38"/>
      <c r="C183" s="38"/>
      <c r="D183" s="46"/>
      <c r="E183" s="40"/>
      <c r="F183" s="35"/>
      <c r="G183" s="35"/>
      <c r="H183" s="32"/>
      <c r="I183" s="35"/>
      <c r="J183" s="35"/>
      <c r="K183" s="22"/>
      <c r="L183" s="21"/>
      <c r="M183" s="35"/>
      <c r="N183" s="40"/>
    </row>
    <row r="184" spans="1:17" s="6" customFormat="1" ht="18" customHeight="1">
      <c r="A184" s="38"/>
      <c r="B184" s="38"/>
      <c r="C184" s="38"/>
      <c r="D184" s="46"/>
      <c r="E184" s="40"/>
      <c r="F184" s="35"/>
      <c r="G184" s="35"/>
      <c r="H184" s="32"/>
      <c r="I184" s="35"/>
      <c r="J184" s="35"/>
      <c r="K184" s="22"/>
      <c r="L184" s="21"/>
      <c r="M184" s="35"/>
      <c r="N184" s="40"/>
      <c r="Q184" s="7"/>
    </row>
    <row r="185" spans="1:17" s="6" customFormat="1" ht="15" customHeight="1">
      <c r="A185" s="38"/>
      <c r="B185" s="38"/>
      <c r="C185" s="38"/>
      <c r="D185" s="46"/>
      <c r="E185" s="40"/>
      <c r="F185" s="35"/>
      <c r="G185" s="35"/>
      <c r="H185" s="32"/>
      <c r="I185" s="35"/>
      <c r="J185" s="35"/>
      <c r="K185" s="21"/>
      <c r="L185" s="21"/>
      <c r="M185" s="35"/>
      <c r="N185" s="40"/>
      <c r="Q185" s="7"/>
    </row>
    <row r="186" spans="1:14" s="6" customFormat="1" ht="15.75">
      <c r="A186" s="38"/>
      <c r="B186" s="38"/>
      <c r="C186" s="38"/>
      <c r="D186" s="46"/>
      <c r="E186" s="40"/>
      <c r="F186" s="35"/>
      <c r="G186" s="35"/>
      <c r="H186" s="32"/>
      <c r="I186" s="35"/>
      <c r="J186" s="35"/>
      <c r="K186" s="22"/>
      <c r="L186" s="21"/>
      <c r="M186" s="35"/>
      <c r="N186" s="40"/>
    </row>
    <row r="187" spans="1:14" ht="15.75">
      <c r="A187" s="38"/>
      <c r="B187" s="38"/>
      <c r="C187" s="38"/>
      <c r="D187" s="46"/>
      <c r="E187" s="40"/>
      <c r="F187" s="35"/>
      <c r="G187" s="35"/>
      <c r="H187" s="32"/>
      <c r="I187" s="35"/>
      <c r="J187" s="35"/>
      <c r="K187" s="22"/>
      <c r="L187" s="21"/>
      <c r="M187" s="35"/>
      <c r="N187" s="40"/>
    </row>
    <row r="188" spans="1:14" ht="15" customHeight="1">
      <c r="A188" s="38"/>
      <c r="B188" s="38"/>
      <c r="C188" s="45"/>
      <c r="D188" s="46"/>
      <c r="E188" s="40"/>
      <c r="F188" s="41"/>
      <c r="G188" s="41"/>
      <c r="H188" s="31"/>
      <c r="I188" s="41"/>
      <c r="J188" s="41"/>
      <c r="K188" s="16"/>
      <c r="L188" s="16"/>
      <c r="M188" s="41"/>
      <c r="N188" s="40"/>
    </row>
    <row r="189" spans="1:14" ht="15.75">
      <c r="A189" s="38"/>
      <c r="B189" s="38"/>
      <c r="C189" s="45"/>
      <c r="D189" s="46"/>
      <c r="E189" s="40"/>
      <c r="F189" s="41"/>
      <c r="G189" s="41"/>
      <c r="H189" s="31"/>
      <c r="I189" s="41"/>
      <c r="J189" s="41"/>
      <c r="K189" s="13"/>
      <c r="L189" s="16"/>
      <c r="M189" s="41"/>
      <c r="N189" s="40"/>
    </row>
    <row r="190" spans="1:14" ht="15.75">
      <c r="A190" s="38"/>
      <c r="B190" s="38"/>
      <c r="C190" s="45"/>
      <c r="D190" s="46"/>
      <c r="E190" s="40"/>
      <c r="F190" s="41"/>
      <c r="G190" s="41"/>
      <c r="H190" s="31"/>
      <c r="I190" s="41"/>
      <c r="J190" s="41"/>
      <c r="K190" s="13"/>
      <c r="L190" s="16"/>
      <c r="M190" s="41"/>
      <c r="N190" s="40"/>
    </row>
    <row r="191" spans="1:14" s="2" customFormat="1" ht="15" customHeight="1">
      <c r="A191" s="38"/>
      <c r="B191" s="38"/>
      <c r="C191" s="38"/>
      <c r="D191" s="39"/>
      <c r="E191" s="40"/>
      <c r="F191" s="41"/>
      <c r="G191" s="44"/>
      <c r="H191" s="33"/>
      <c r="I191" s="35"/>
      <c r="J191" s="37"/>
      <c r="K191" s="16"/>
      <c r="L191" s="16"/>
      <c r="M191" s="41"/>
      <c r="N191" s="40"/>
    </row>
    <row r="192" spans="1:14" s="2" customFormat="1" ht="15.75">
      <c r="A192" s="38"/>
      <c r="B192" s="38"/>
      <c r="C192" s="38"/>
      <c r="D192" s="39"/>
      <c r="E192" s="40"/>
      <c r="F192" s="41"/>
      <c r="G192" s="44"/>
      <c r="H192" s="33"/>
      <c r="I192" s="35"/>
      <c r="J192" s="37"/>
      <c r="K192" s="13"/>
      <c r="L192" s="13"/>
      <c r="M192" s="41"/>
      <c r="N192" s="40"/>
    </row>
    <row r="193" spans="1:14" s="2" customFormat="1" ht="15.75">
      <c r="A193" s="38"/>
      <c r="B193" s="38"/>
      <c r="C193" s="38"/>
      <c r="D193" s="39"/>
      <c r="E193" s="40"/>
      <c r="F193" s="41"/>
      <c r="G193" s="44"/>
      <c r="H193" s="33"/>
      <c r="I193" s="35"/>
      <c r="J193" s="37"/>
      <c r="K193" s="13"/>
      <c r="L193" s="13"/>
      <c r="M193" s="41"/>
      <c r="N193" s="40"/>
    </row>
    <row r="194" spans="1:14" s="2" customFormat="1" ht="15" customHeight="1">
      <c r="A194" s="38"/>
      <c r="B194" s="38"/>
      <c r="C194" s="38"/>
      <c r="D194" s="39"/>
      <c r="E194" s="40"/>
      <c r="F194" s="41"/>
      <c r="G194" s="41"/>
      <c r="H194" s="31"/>
      <c r="I194" s="35"/>
      <c r="J194" s="37"/>
      <c r="K194" s="16"/>
      <c r="L194" s="16"/>
      <c r="M194" s="41"/>
      <c r="N194" s="40"/>
    </row>
    <row r="195" spans="1:14" s="2" customFormat="1" ht="15.75">
      <c r="A195" s="38"/>
      <c r="B195" s="38"/>
      <c r="C195" s="42"/>
      <c r="D195" s="39"/>
      <c r="E195" s="40"/>
      <c r="F195" s="41"/>
      <c r="G195" s="41"/>
      <c r="H195" s="31"/>
      <c r="I195" s="35"/>
      <c r="J195" s="37"/>
      <c r="K195" s="13"/>
      <c r="L195" s="13"/>
      <c r="M195" s="41"/>
      <c r="N195" s="40"/>
    </row>
    <row r="196" spans="1:14" s="2" customFormat="1" ht="15.75">
      <c r="A196" s="38"/>
      <c r="B196" s="38"/>
      <c r="C196" s="42"/>
      <c r="D196" s="39"/>
      <c r="E196" s="40"/>
      <c r="F196" s="41"/>
      <c r="G196" s="41"/>
      <c r="H196" s="31"/>
      <c r="I196" s="35"/>
      <c r="J196" s="37"/>
      <c r="K196" s="13"/>
      <c r="L196" s="13"/>
      <c r="M196" s="41"/>
      <c r="N196" s="40"/>
    </row>
    <row r="197" spans="1:14" s="2" customFormat="1" ht="15" customHeight="1">
      <c r="A197" s="38"/>
      <c r="B197" s="38"/>
      <c r="C197" s="40"/>
      <c r="D197" s="39"/>
      <c r="E197" s="40"/>
      <c r="F197" s="41"/>
      <c r="G197" s="41"/>
      <c r="H197" s="31"/>
      <c r="I197" s="35"/>
      <c r="J197" s="37"/>
      <c r="K197" s="16"/>
      <c r="L197" s="16"/>
      <c r="M197" s="41"/>
      <c r="N197" s="40"/>
    </row>
    <row r="198" spans="1:14" s="2" customFormat="1" ht="15.75">
      <c r="A198" s="38"/>
      <c r="B198" s="38"/>
      <c r="C198" s="43"/>
      <c r="D198" s="39"/>
      <c r="E198" s="40"/>
      <c r="F198" s="41"/>
      <c r="G198" s="41"/>
      <c r="H198" s="31"/>
      <c r="I198" s="35"/>
      <c r="J198" s="37"/>
      <c r="K198" s="13"/>
      <c r="L198" s="13"/>
      <c r="M198" s="41"/>
      <c r="N198" s="40"/>
    </row>
    <row r="199" spans="1:14" s="2" customFormat="1" ht="15.75">
      <c r="A199" s="38"/>
      <c r="B199" s="38"/>
      <c r="C199" s="43"/>
      <c r="D199" s="39"/>
      <c r="E199" s="40"/>
      <c r="F199" s="41"/>
      <c r="G199" s="41"/>
      <c r="H199" s="31"/>
      <c r="I199" s="35"/>
      <c r="J199" s="37"/>
      <c r="K199" s="13"/>
      <c r="L199" s="13"/>
      <c r="M199" s="41"/>
      <c r="N199" s="40"/>
    </row>
    <row r="200" spans="1:14" s="2" customFormat="1" ht="15" customHeight="1">
      <c r="A200" s="38"/>
      <c r="B200" s="38"/>
      <c r="C200" s="40"/>
      <c r="D200" s="39"/>
      <c r="E200" s="40"/>
      <c r="F200" s="41"/>
      <c r="G200" s="41"/>
      <c r="H200" s="31"/>
      <c r="I200" s="35"/>
      <c r="J200" s="37"/>
      <c r="K200" s="16"/>
      <c r="L200" s="16"/>
      <c r="M200" s="41"/>
      <c r="N200" s="40"/>
    </row>
    <row r="201" spans="1:14" s="2" customFormat="1" ht="15.75">
      <c r="A201" s="38"/>
      <c r="B201" s="38"/>
      <c r="C201" s="43"/>
      <c r="D201" s="39"/>
      <c r="E201" s="40"/>
      <c r="F201" s="41"/>
      <c r="G201" s="41"/>
      <c r="H201" s="31"/>
      <c r="I201" s="35"/>
      <c r="J201" s="37"/>
      <c r="K201" s="13"/>
      <c r="L201" s="13"/>
      <c r="M201" s="41"/>
      <c r="N201" s="40"/>
    </row>
    <row r="202" spans="1:14" s="2" customFormat="1" ht="46.5" customHeight="1">
      <c r="A202" s="38"/>
      <c r="B202" s="38"/>
      <c r="C202" s="43"/>
      <c r="D202" s="39"/>
      <c r="E202" s="40"/>
      <c r="F202" s="41"/>
      <c r="G202" s="41"/>
      <c r="H202" s="31"/>
      <c r="I202" s="35"/>
      <c r="J202" s="37"/>
      <c r="K202" s="13"/>
      <c r="L202" s="13"/>
      <c r="M202" s="41"/>
      <c r="N202" s="40"/>
    </row>
    <row r="203" spans="1:14" s="2" customFormat="1" ht="15" customHeight="1">
      <c r="A203" s="38"/>
      <c r="B203" s="38"/>
      <c r="C203" s="40"/>
      <c r="D203" s="39"/>
      <c r="E203" s="40"/>
      <c r="F203" s="41"/>
      <c r="G203" s="41"/>
      <c r="H203" s="31"/>
      <c r="I203" s="35"/>
      <c r="J203" s="37"/>
      <c r="K203" s="16"/>
      <c r="L203" s="16"/>
      <c r="M203" s="41"/>
      <c r="N203" s="40"/>
    </row>
    <row r="204" spans="1:14" s="2" customFormat="1" ht="15.75">
      <c r="A204" s="38"/>
      <c r="B204" s="38"/>
      <c r="C204" s="43"/>
      <c r="D204" s="39"/>
      <c r="E204" s="40"/>
      <c r="F204" s="41"/>
      <c r="G204" s="41"/>
      <c r="H204" s="31"/>
      <c r="I204" s="35"/>
      <c r="J204" s="37"/>
      <c r="K204" s="13"/>
      <c r="L204" s="13"/>
      <c r="M204" s="41"/>
      <c r="N204" s="40"/>
    </row>
    <row r="205" spans="1:14" s="2" customFormat="1" ht="15.75">
      <c r="A205" s="38"/>
      <c r="B205" s="38"/>
      <c r="C205" s="43"/>
      <c r="D205" s="39"/>
      <c r="E205" s="40"/>
      <c r="F205" s="41"/>
      <c r="G205" s="41"/>
      <c r="H205" s="31"/>
      <c r="I205" s="35"/>
      <c r="J205" s="37"/>
      <c r="K205" s="13"/>
      <c r="L205" s="13"/>
      <c r="M205" s="41"/>
      <c r="N205" s="40"/>
    </row>
    <row r="206" spans="1:14" s="2" customFormat="1" ht="15" customHeight="1">
      <c r="A206" s="38"/>
      <c r="B206" s="38"/>
      <c r="C206" s="38"/>
      <c r="D206" s="39"/>
      <c r="E206" s="40"/>
      <c r="F206" s="41"/>
      <c r="G206" s="41"/>
      <c r="H206" s="31"/>
      <c r="I206" s="35"/>
      <c r="J206" s="37"/>
      <c r="K206" s="16"/>
      <c r="L206" s="16"/>
      <c r="M206" s="41"/>
      <c r="N206" s="40"/>
    </row>
    <row r="207" spans="1:14" s="2" customFormat="1" ht="15.75">
      <c r="A207" s="38"/>
      <c r="B207" s="38"/>
      <c r="C207" s="42"/>
      <c r="D207" s="39"/>
      <c r="E207" s="40"/>
      <c r="F207" s="41"/>
      <c r="G207" s="41"/>
      <c r="H207" s="31"/>
      <c r="I207" s="35"/>
      <c r="J207" s="37"/>
      <c r="K207" s="13"/>
      <c r="L207" s="13"/>
      <c r="M207" s="41"/>
      <c r="N207" s="40"/>
    </row>
    <row r="208" spans="1:14" s="2" customFormat="1" ht="15.75">
      <c r="A208" s="38"/>
      <c r="B208" s="38"/>
      <c r="C208" s="42"/>
      <c r="D208" s="39"/>
      <c r="E208" s="40"/>
      <c r="F208" s="41"/>
      <c r="G208" s="41"/>
      <c r="H208" s="31"/>
      <c r="I208" s="35"/>
      <c r="J208" s="37"/>
      <c r="K208" s="13"/>
      <c r="L208" s="13"/>
      <c r="M208" s="41"/>
      <c r="N208" s="40"/>
    </row>
    <row r="209" spans="1:14" s="2" customFormat="1" ht="15" customHeight="1">
      <c r="A209" s="38"/>
      <c r="B209" s="38"/>
      <c r="C209" s="38"/>
      <c r="D209" s="39"/>
      <c r="E209" s="38"/>
      <c r="F209" s="41"/>
      <c r="G209" s="41"/>
      <c r="H209" s="31"/>
      <c r="I209" s="35"/>
      <c r="J209" s="37"/>
      <c r="K209" s="16"/>
      <c r="L209" s="16"/>
      <c r="M209" s="41"/>
      <c r="N209" s="40"/>
    </row>
    <row r="210" spans="1:14" s="2" customFormat="1" ht="11.25" customHeight="1">
      <c r="A210" s="38"/>
      <c r="B210" s="38"/>
      <c r="C210" s="42"/>
      <c r="D210" s="39"/>
      <c r="E210" s="38"/>
      <c r="F210" s="41"/>
      <c r="G210" s="41"/>
      <c r="H210" s="31"/>
      <c r="I210" s="35"/>
      <c r="J210" s="37"/>
      <c r="K210" s="13"/>
      <c r="L210" s="13"/>
      <c r="M210" s="41"/>
      <c r="N210" s="40"/>
    </row>
    <row r="211" spans="1:14" s="2" customFormat="1" ht="15" customHeight="1">
      <c r="A211" s="38"/>
      <c r="B211" s="38"/>
      <c r="C211" s="38"/>
      <c r="D211" s="39"/>
      <c r="E211" s="38"/>
      <c r="F211" s="41"/>
      <c r="G211" s="41"/>
      <c r="H211" s="31"/>
      <c r="I211" s="35"/>
      <c r="J211" s="37"/>
      <c r="K211" s="16"/>
      <c r="L211" s="16"/>
      <c r="M211" s="41"/>
      <c r="N211" s="40"/>
    </row>
    <row r="212" spans="1:14" s="2" customFormat="1" ht="11.25" customHeight="1">
      <c r="A212" s="38"/>
      <c r="B212" s="38"/>
      <c r="C212" s="42"/>
      <c r="D212" s="39"/>
      <c r="E212" s="38"/>
      <c r="F212" s="41"/>
      <c r="G212" s="41"/>
      <c r="H212" s="31"/>
      <c r="I212" s="35"/>
      <c r="J212" s="37"/>
      <c r="K212" s="13"/>
      <c r="L212" s="13"/>
      <c r="M212" s="41"/>
      <c r="N212" s="40"/>
    </row>
    <row r="213" spans="1:14" s="2" customFormat="1" ht="15" customHeight="1">
      <c r="A213" s="38"/>
      <c r="B213" s="38"/>
      <c r="C213" s="38"/>
      <c r="D213" s="39"/>
      <c r="E213" s="40"/>
      <c r="F213" s="41"/>
      <c r="G213" s="41"/>
      <c r="H213" s="31"/>
      <c r="I213" s="35"/>
      <c r="J213" s="37"/>
      <c r="K213" s="16"/>
      <c r="L213" s="16"/>
      <c r="M213" s="41"/>
      <c r="N213" s="40"/>
    </row>
    <row r="214" spans="1:14" s="2" customFormat="1" ht="15.75">
      <c r="A214" s="38"/>
      <c r="B214" s="38"/>
      <c r="C214" s="42"/>
      <c r="D214" s="39"/>
      <c r="E214" s="40"/>
      <c r="F214" s="41"/>
      <c r="G214" s="41"/>
      <c r="H214" s="31"/>
      <c r="I214" s="35"/>
      <c r="J214" s="37"/>
      <c r="K214" s="13"/>
      <c r="L214" s="13"/>
      <c r="M214" s="41"/>
      <c r="N214" s="40"/>
    </row>
    <row r="215" spans="1:14" s="2" customFormat="1" ht="15" customHeight="1">
      <c r="A215" s="38"/>
      <c r="B215" s="38"/>
      <c r="C215" s="38"/>
      <c r="D215" s="39"/>
      <c r="E215" s="40"/>
      <c r="F215" s="41"/>
      <c r="G215" s="41"/>
      <c r="H215" s="31"/>
      <c r="I215" s="35"/>
      <c r="J215" s="37"/>
      <c r="K215" s="16"/>
      <c r="L215" s="16"/>
      <c r="M215" s="41"/>
      <c r="N215" s="40"/>
    </row>
    <row r="216" spans="1:14" s="2" customFormat="1" ht="15.75">
      <c r="A216" s="38"/>
      <c r="B216" s="38"/>
      <c r="C216" s="42"/>
      <c r="D216" s="39"/>
      <c r="E216" s="40"/>
      <c r="F216" s="41"/>
      <c r="G216" s="41"/>
      <c r="H216" s="31"/>
      <c r="I216" s="35"/>
      <c r="J216" s="37"/>
      <c r="K216" s="13"/>
      <c r="L216" s="13"/>
      <c r="M216" s="41"/>
      <c r="N216" s="40"/>
    </row>
    <row r="217" spans="1:14" s="2" customFormat="1" ht="27" customHeight="1">
      <c r="A217" s="38"/>
      <c r="B217" s="38"/>
      <c r="C217" s="42"/>
      <c r="D217" s="39"/>
      <c r="E217" s="40"/>
      <c r="F217" s="41"/>
      <c r="G217" s="41"/>
      <c r="H217" s="31"/>
      <c r="I217" s="35"/>
      <c r="J217" s="37"/>
      <c r="K217" s="13"/>
      <c r="L217" s="13"/>
      <c r="M217" s="41"/>
      <c r="N217" s="40"/>
    </row>
    <row r="218" spans="1:14" s="2" customFormat="1" ht="15" customHeight="1">
      <c r="A218" s="38"/>
      <c r="B218" s="38"/>
      <c r="C218" s="40"/>
      <c r="D218" s="39"/>
      <c r="E218" s="40"/>
      <c r="F218" s="41"/>
      <c r="G218" s="41"/>
      <c r="H218" s="31"/>
      <c r="I218" s="35"/>
      <c r="J218" s="37"/>
      <c r="K218" s="16"/>
      <c r="L218" s="16"/>
      <c r="M218" s="41"/>
      <c r="N218" s="40"/>
    </row>
    <row r="219" spans="1:14" s="2" customFormat="1" ht="15.75">
      <c r="A219" s="38"/>
      <c r="B219" s="38"/>
      <c r="C219" s="42"/>
      <c r="D219" s="39"/>
      <c r="E219" s="40"/>
      <c r="F219" s="41"/>
      <c r="G219" s="41"/>
      <c r="H219" s="31"/>
      <c r="I219" s="35"/>
      <c r="J219" s="37"/>
      <c r="K219" s="13"/>
      <c r="L219" s="13"/>
      <c r="M219" s="41"/>
      <c r="N219" s="40"/>
    </row>
    <row r="220" spans="1:14" s="2" customFormat="1" ht="33.75" customHeight="1">
      <c r="A220" s="38"/>
      <c r="B220" s="38"/>
      <c r="C220" s="42"/>
      <c r="D220" s="39"/>
      <c r="E220" s="40"/>
      <c r="F220" s="41"/>
      <c r="G220" s="41"/>
      <c r="H220" s="31"/>
      <c r="I220" s="35"/>
      <c r="J220" s="37"/>
      <c r="K220" s="13"/>
      <c r="L220" s="13"/>
      <c r="M220" s="41"/>
      <c r="N220" s="40"/>
    </row>
    <row r="221" spans="1:14" s="2" customFormat="1" ht="15" customHeight="1">
      <c r="A221" s="38"/>
      <c r="B221" s="38"/>
      <c r="C221" s="38"/>
      <c r="D221" s="39"/>
      <c r="E221" s="40"/>
      <c r="F221" s="41"/>
      <c r="G221" s="41"/>
      <c r="H221" s="31"/>
      <c r="I221" s="35"/>
      <c r="J221" s="37"/>
      <c r="K221" s="16"/>
      <c r="L221" s="16"/>
      <c r="M221" s="41"/>
      <c r="N221" s="40"/>
    </row>
    <row r="222" spans="1:14" s="2" customFormat="1" ht="15.75">
      <c r="A222" s="38"/>
      <c r="B222" s="38"/>
      <c r="C222" s="42"/>
      <c r="D222" s="39"/>
      <c r="E222" s="40"/>
      <c r="F222" s="41"/>
      <c r="G222" s="41"/>
      <c r="H222" s="31"/>
      <c r="I222" s="35"/>
      <c r="J222" s="37"/>
      <c r="K222" s="13"/>
      <c r="L222" s="13"/>
      <c r="M222" s="41"/>
      <c r="N222" s="40"/>
    </row>
    <row r="223" spans="1:14" s="2" customFormat="1" ht="30" customHeight="1">
      <c r="A223" s="38"/>
      <c r="B223" s="38"/>
      <c r="C223" s="42"/>
      <c r="D223" s="39"/>
      <c r="E223" s="40"/>
      <c r="F223" s="41"/>
      <c r="G223" s="41"/>
      <c r="H223" s="31"/>
      <c r="I223" s="35"/>
      <c r="J223" s="37"/>
      <c r="K223" s="13"/>
      <c r="L223" s="13"/>
      <c r="M223" s="41"/>
      <c r="N223" s="40"/>
    </row>
    <row r="224" spans="1:14" s="2" customFormat="1" ht="15" customHeight="1">
      <c r="A224" s="38"/>
      <c r="B224" s="38"/>
      <c r="C224" s="40"/>
      <c r="D224" s="39"/>
      <c r="E224" s="40"/>
      <c r="F224" s="41"/>
      <c r="G224" s="41"/>
      <c r="H224" s="31"/>
      <c r="I224" s="35"/>
      <c r="J224" s="37"/>
      <c r="K224" s="16"/>
      <c r="L224" s="16"/>
      <c r="M224" s="41"/>
      <c r="N224" s="40"/>
    </row>
    <row r="225" spans="1:14" s="2" customFormat="1" ht="15.75">
      <c r="A225" s="38"/>
      <c r="B225" s="38"/>
      <c r="C225" s="43"/>
      <c r="D225" s="39"/>
      <c r="E225" s="40"/>
      <c r="F225" s="41"/>
      <c r="G225" s="41"/>
      <c r="H225" s="31"/>
      <c r="I225" s="35"/>
      <c r="J225" s="37"/>
      <c r="K225" s="13"/>
      <c r="L225" s="13"/>
      <c r="M225" s="41"/>
      <c r="N225" s="40"/>
    </row>
    <row r="226" spans="1:14" s="2" customFormat="1" ht="48.75" customHeight="1">
      <c r="A226" s="38"/>
      <c r="B226" s="38"/>
      <c r="C226" s="43"/>
      <c r="D226" s="39"/>
      <c r="E226" s="40"/>
      <c r="F226" s="41"/>
      <c r="G226" s="41"/>
      <c r="H226" s="31"/>
      <c r="I226" s="35"/>
      <c r="J226" s="37"/>
      <c r="K226" s="13"/>
      <c r="L226" s="13"/>
      <c r="M226" s="41"/>
      <c r="N226" s="40"/>
    </row>
    <row r="227" spans="1:14" s="2" customFormat="1" ht="15" customHeight="1">
      <c r="A227" s="38"/>
      <c r="B227" s="38"/>
      <c r="C227" s="38"/>
      <c r="D227" s="39"/>
      <c r="E227" s="40"/>
      <c r="F227" s="41"/>
      <c r="G227" s="41"/>
      <c r="H227" s="31"/>
      <c r="I227" s="35"/>
      <c r="J227" s="37"/>
      <c r="K227" s="16"/>
      <c r="L227" s="16"/>
      <c r="M227" s="41"/>
      <c r="N227" s="40"/>
    </row>
    <row r="228" spans="1:14" s="2" customFormat="1" ht="15.75">
      <c r="A228" s="38"/>
      <c r="B228" s="38"/>
      <c r="C228" s="42"/>
      <c r="D228" s="39"/>
      <c r="E228" s="40"/>
      <c r="F228" s="41"/>
      <c r="G228" s="41"/>
      <c r="H228" s="31"/>
      <c r="I228" s="35"/>
      <c r="J228" s="37"/>
      <c r="K228" s="13"/>
      <c r="L228" s="13"/>
      <c r="M228" s="41"/>
      <c r="N228" s="40"/>
    </row>
    <row r="229" spans="1:14" s="2" customFormat="1" ht="15.75">
      <c r="A229" s="38"/>
      <c r="B229" s="38"/>
      <c r="C229" s="42"/>
      <c r="D229" s="39"/>
      <c r="E229" s="40"/>
      <c r="F229" s="41"/>
      <c r="G229" s="41"/>
      <c r="H229" s="31"/>
      <c r="I229" s="35"/>
      <c r="J229" s="37"/>
      <c r="K229" s="13"/>
      <c r="L229" s="13"/>
      <c r="M229" s="41"/>
      <c r="N229" s="40"/>
    </row>
    <row r="230" spans="1:14" s="2" customFormat="1" ht="15" customHeight="1">
      <c r="A230" s="38"/>
      <c r="B230" s="38"/>
      <c r="C230" s="38"/>
      <c r="D230" s="39"/>
      <c r="E230" s="40"/>
      <c r="F230" s="41"/>
      <c r="G230" s="41"/>
      <c r="H230" s="31"/>
      <c r="I230" s="35"/>
      <c r="J230" s="37"/>
      <c r="K230" s="16"/>
      <c r="L230" s="16"/>
      <c r="M230" s="41"/>
      <c r="N230" s="40"/>
    </row>
    <row r="231" spans="1:14" s="2" customFormat="1" ht="15.75">
      <c r="A231" s="38"/>
      <c r="B231" s="38"/>
      <c r="C231" s="42"/>
      <c r="D231" s="39"/>
      <c r="E231" s="40"/>
      <c r="F231" s="41"/>
      <c r="G231" s="41"/>
      <c r="H231" s="31"/>
      <c r="I231" s="35"/>
      <c r="J231" s="37"/>
      <c r="K231" s="13"/>
      <c r="L231" s="13"/>
      <c r="M231" s="41"/>
      <c r="N231" s="40"/>
    </row>
    <row r="232" spans="1:14" s="2" customFormat="1" ht="49.5" customHeight="1">
      <c r="A232" s="38"/>
      <c r="B232" s="38"/>
      <c r="C232" s="42"/>
      <c r="D232" s="39"/>
      <c r="E232" s="40"/>
      <c r="F232" s="41"/>
      <c r="G232" s="41"/>
      <c r="H232" s="31"/>
      <c r="I232" s="35"/>
      <c r="J232" s="37"/>
      <c r="K232" s="13"/>
      <c r="L232" s="13"/>
      <c r="M232" s="41"/>
      <c r="N232" s="40"/>
    </row>
    <row r="233" spans="1:14" s="2" customFormat="1" ht="15" customHeight="1">
      <c r="A233" s="38"/>
      <c r="B233" s="38"/>
      <c r="C233" s="38"/>
      <c r="D233" s="39"/>
      <c r="E233" s="40"/>
      <c r="F233" s="41"/>
      <c r="G233" s="41"/>
      <c r="H233" s="31"/>
      <c r="I233" s="35"/>
      <c r="J233" s="37"/>
      <c r="K233" s="16"/>
      <c r="L233" s="16"/>
      <c r="M233" s="41"/>
      <c r="N233" s="40"/>
    </row>
    <row r="234" spans="1:14" s="2" customFormat="1" ht="15.75">
      <c r="A234" s="38"/>
      <c r="B234" s="38"/>
      <c r="C234" s="42"/>
      <c r="D234" s="39"/>
      <c r="E234" s="40"/>
      <c r="F234" s="41"/>
      <c r="G234" s="41"/>
      <c r="H234" s="31"/>
      <c r="I234" s="35"/>
      <c r="J234" s="37"/>
      <c r="K234" s="13"/>
      <c r="L234" s="13"/>
      <c r="M234" s="41"/>
      <c r="N234" s="40"/>
    </row>
    <row r="235" spans="1:14" s="2" customFormat="1" ht="48.75" customHeight="1">
      <c r="A235" s="38"/>
      <c r="B235" s="38"/>
      <c r="C235" s="42"/>
      <c r="D235" s="39"/>
      <c r="E235" s="40"/>
      <c r="F235" s="41"/>
      <c r="G235" s="41"/>
      <c r="H235" s="31"/>
      <c r="I235" s="35"/>
      <c r="J235" s="37"/>
      <c r="K235" s="13"/>
      <c r="L235" s="13"/>
      <c r="M235" s="41"/>
      <c r="N235" s="40"/>
    </row>
    <row r="236" spans="1:14" s="2" customFormat="1" ht="15" customHeight="1">
      <c r="A236" s="38"/>
      <c r="B236" s="38"/>
      <c r="C236" s="40"/>
      <c r="D236" s="39"/>
      <c r="E236" s="40"/>
      <c r="F236" s="41"/>
      <c r="G236" s="41"/>
      <c r="H236" s="31"/>
      <c r="I236" s="35"/>
      <c r="J236" s="37"/>
      <c r="K236" s="16"/>
      <c r="L236" s="16"/>
      <c r="M236" s="41"/>
      <c r="N236" s="40"/>
    </row>
    <row r="237" spans="1:14" s="2" customFormat="1" ht="15.75">
      <c r="A237" s="38"/>
      <c r="B237" s="38"/>
      <c r="C237" s="43"/>
      <c r="D237" s="39"/>
      <c r="E237" s="40"/>
      <c r="F237" s="41"/>
      <c r="G237" s="41"/>
      <c r="H237" s="31"/>
      <c r="I237" s="35"/>
      <c r="J237" s="37"/>
      <c r="K237" s="13"/>
      <c r="L237" s="13"/>
      <c r="M237" s="41"/>
      <c r="N237" s="40"/>
    </row>
    <row r="238" spans="1:14" s="2" customFormat="1" ht="27" customHeight="1">
      <c r="A238" s="38"/>
      <c r="B238" s="38"/>
      <c r="C238" s="43"/>
      <c r="D238" s="39"/>
      <c r="E238" s="40"/>
      <c r="F238" s="41"/>
      <c r="G238" s="41"/>
      <c r="H238" s="31"/>
      <c r="I238" s="35"/>
      <c r="J238" s="37"/>
      <c r="K238" s="13"/>
      <c r="L238" s="13"/>
      <c r="M238" s="41"/>
      <c r="N238" s="40"/>
    </row>
    <row r="239" spans="1:14" s="2" customFormat="1" ht="15" customHeight="1">
      <c r="A239" s="38"/>
      <c r="B239" s="38"/>
      <c r="C239" s="40"/>
      <c r="D239" s="39"/>
      <c r="E239" s="40"/>
      <c r="F239" s="41"/>
      <c r="G239" s="41"/>
      <c r="H239" s="31"/>
      <c r="I239" s="35"/>
      <c r="J239" s="37"/>
      <c r="K239" s="16"/>
      <c r="L239" s="16"/>
      <c r="M239" s="41"/>
      <c r="N239" s="40"/>
    </row>
    <row r="240" spans="1:14" s="2" customFormat="1" ht="15.75">
      <c r="A240" s="38"/>
      <c r="B240" s="38"/>
      <c r="C240" s="42"/>
      <c r="D240" s="39"/>
      <c r="E240" s="40"/>
      <c r="F240" s="41"/>
      <c r="G240" s="41"/>
      <c r="H240" s="31"/>
      <c r="I240" s="35"/>
      <c r="J240" s="37"/>
      <c r="K240" s="13"/>
      <c r="L240" s="13"/>
      <c r="M240" s="41"/>
      <c r="N240" s="40"/>
    </row>
    <row r="241" spans="1:14" s="2" customFormat="1" ht="33.75" customHeight="1">
      <c r="A241" s="38"/>
      <c r="B241" s="38"/>
      <c r="C241" s="42"/>
      <c r="D241" s="39"/>
      <c r="E241" s="40"/>
      <c r="F241" s="41"/>
      <c r="G241" s="41"/>
      <c r="H241" s="31"/>
      <c r="I241" s="35"/>
      <c r="J241" s="37"/>
      <c r="K241" s="13"/>
      <c r="L241" s="13"/>
      <c r="M241" s="41"/>
      <c r="N241" s="40"/>
    </row>
    <row r="242" spans="1:14" s="2" customFormat="1" ht="15" customHeight="1">
      <c r="A242" s="38"/>
      <c r="B242" s="38"/>
      <c r="C242" s="38"/>
      <c r="D242" s="39"/>
      <c r="E242" s="40"/>
      <c r="F242" s="41"/>
      <c r="G242" s="41"/>
      <c r="H242" s="31"/>
      <c r="I242" s="35"/>
      <c r="J242" s="37"/>
      <c r="K242" s="16"/>
      <c r="L242" s="16"/>
      <c r="M242" s="41"/>
      <c r="N242" s="40"/>
    </row>
    <row r="243" spans="1:14" s="2" customFormat="1" ht="15.75">
      <c r="A243" s="38"/>
      <c r="B243" s="38"/>
      <c r="C243" s="42"/>
      <c r="D243" s="39"/>
      <c r="E243" s="40"/>
      <c r="F243" s="41"/>
      <c r="G243" s="41"/>
      <c r="H243" s="31"/>
      <c r="I243" s="35"/>
      <c r="J243" s="37"/>
      <c r="K243" s="13"/>
      <c r="L243" s="13"/>
      <c r="M243" s="41"/>
      <c r="N243" s="40"/>
    </row>
    <row r="244" spans="1:14" s="2" customFormat="1" ht="15.75">
      <c r="A244" s="38"/>
      <c r="B244" s="38"/>
      <c r="C244" s="42"/>
      <c r="D244" s="39"/>
      <c r="E244" s="40"/>
      <c r="F244" s="41"/>
      <c r="G244" s="41"/>
      <c r="H244" s="31"/>
      <c r="I244" s="35"/>
      <c r="J244" s="37"/>
      <c r="K244" s="13"/>
      <c r="L244" s="13"/>
      <c r="M244" s="41"/>
      <c r="N244" s="40"/>
    </row>
    <row r="245" spans="1:14" ht="18.75">
      <c r="A245" s="36"/>
      <c r="B245" s="36"/>
      <c r="C245" s="36"/>
      <c r="D245" s="36"/>
      <c r="E245" s="36"/>
      <c r="F245" s="23"/>
      <c r="G245" s="23"/>
      <c r="H245" s="28"/>
      <c r="I245" s="23"/>
      <c r="J245" s="23"/>
      <c r="K245" s="23"/>
      <c r="L245" s="23"/>
      <c r="M245" s="23"/>
      <c r="N245" s="14"/>
    </row>
    <row r="246" spans="1:14" ht="12.75">
      <c r="A246" s="6"/>
      <c r="B246" s="6"/>
      <c r="C246" s="6"/>
      <c r="D246" s="6"/>
      <c r="E246" s="6"/>
      <c r="F246" s="6"/>
      <c r="G246" s="6"/>
      <c r="H246" s="34"/>
      <c r="I246" s="6"/>
      <c r="J246" s="6"/>
      <c r="K246" s="6"/>
      <c r="L246" s="6"/>
      <c r="M246" s="6"/>
      <c r="N246" s="6"/>
    </row>
    <row r="247" spans="1:14" ht="12.75">
      <c r="A247" s="6"/>
      <c r="B247" s="6"/>
      <c r="C247" s="6"/>
      <c r="D247" s="6"/>
      <c r="E247" s="6"/>
      <c r="F247" s="6"/>
      <c r="G247" s="6"/>
      <c r="H247" s="34"/>
      <c r="I247" s="6"/>
      <c r="J247" s="6"/>
      <c r="K247" s="6"/>
      <c r="L247" s="6"/>
      <c r="M247" s="6"/>
      <c r="N247" s="6"/>
    </row>
    <row r="248" spans="1:14" ht="12.75">
      <c r="A248" s="6"/>
      <c r="B248" s="6"/>
      <c r="C248" s="6"/>
      <c r="D248" s="6"/>
      <c r="E248" s="6"/>
      <c r="F248" s="6"/>
      <c r="G248" s="6"/>
      <c r="H248" s="34"/>
      <c r="I248" s="6"/>
      <c r="J248" s="6"/>
      <c r="K248" s="6"/>
      <c r="L248" s="6"/>
      <c r="M248" s="6"/>
      <c r="N248" s="6"/>
    </row>
    <row r="249" spans="1:14" ht="12.75">
      <c r="A249" s="6"/>
      <c r="B249" s="6"/>
      <c r="C249" s="6"/>
      <c r="D249" s="6"/>
      <c r="E249" s="6"/>
      <c r="F249" s="6"/>
      <c r="G249" s="6"/>
      <c r="H249" s="34"/>
      <c r="I249" s="6"/>
      <c r="J249" s="6"/>
      <c r="K249" s="6"/>
      <c r="L249" s="6"/>
      <c r="M249" s="6"/>
      <c r="N249" s="6"/>
    </row>
    <row r="250" spans="1:14" ht="12.75">
      <c r="A250" s="6"/>
      <c r="B250" s="6"/>
      <c r="C250" s="6"/>
      <c r="D250" s="6"/>
      <c r="E250" s="6"/>
      <c r="F250" s="6"/>
      <c r="G250" s="6"/>
      <c r="H250" s="34"/>
      <c r="I250" s="6"/>
      <c r="J250" s="6"/>
      <c r="K250" s="6"/>
      <c r="L250" s="6"/>
      <c r="M250" s="6"/>
      <c r="N250" s="6"/>
    </row>
    <row r="251" spans="1:14" ht="12.75">
      <c r="A251" s="6"/>
      <c r="B251" s="6"/>
      <c r="C251" s="6"/>
      <c r="D251" s="6"/>
      <c r="E251" s="6"/>
      <c r="F251" s="6"/>
      <c r="G251" s="6"/>
      <c r="H251" s="34"/>
      <c r="I251" s="6"/>
      <c r="J251" s="6"/>
      <c r="K251" s="6"/>
      <c r="L251" s="6"/>
      <c r="M251" s="6"/>
      <c r="N251" s="6"/>
    </row>
    <row r="252" spans="1:14" ht="12.75">
      <c r="A252" s="6"/>
      <c r="B252" s="6"/>
      <c r="C252" s="6"/>
      <c r="D252" s="6"/>
      <c r="E252" s="6"/>
      <c r="F252" s="6"/>
      <c r="G252" s="6"/>
      <c r="H252" s="34"/>
      <c r="I252" s="6"/>
      <c r="J252" s="6"/>
      <c r="K252" s="6"/>
      <c r="L252" s="6"/>
      <c r="M252" s="6"/>
      <c r="N252" s="6"/>
    </row>
    <row r="253" spans="1:14" ht="12.75">
      <c r="A253" s="6"/>
      <c r="B253" s="6"/>
      <c r="C253" s="6"/>
      <c r="D253" s="6"/>
      <c r="E253" s="6"/>
      <c r="F253" s="6"/>
      <c r="G253" s="6"/>
      <c r="H253" s="34"/>
      <c r="I253" s="6"/>
      <c r="J253" s="6"/>
      <c r="K253" s="6"/>
      <c r="L253" s="6"/>
      <c r="M253" s="6"/>
      <c r="N253" s="6"/>
    </row>
    <row r="254" spans="1:14" ht="12.75">
      <c r="A254" s="6"/>
      <c r="B254" s="6"/>
      <c r="C254" s="6"/>
      <c r="D254" s="6"/>
      <c r="E254" s="6"/>
      <c r="F254" s="6"/>
      <c r="G254" s="6"/>
      <c r="H254" s="34"/>
      <c r="I254" s="6"/>
      <c r="J254" s="6"/>
      <c r="K254" s="6"/>
      <c r="L254" s="6"/>
      <c r="M254" s="6"/>
      <c r="N254" s="6"/>
    </row>
    <row r="255" spans="1:14" ht="12.75">
      <c r="A255" s="6"/>
      <c r="B255" s="6"/>
      <c r="C255" s="6"/>
      <c r="D255" s="6"/>
      <c r="E255" s="6"/>
      <c r="F255" s="6"/>
      <c r="G255" s="6"/>
      <c r="H255" s="34"/>
      <c r="I255" s="6"/>
      <c r="J255" s="6"/>
      <c r="K255" s="6"/>
      <c r="L255" s="6"/>
      <c r="M255" s="6"/>
      <c r="N255" s="6"/>
    </row>
    <row r="256" spans="1:14" ht="12.75">
      <c r="A256" s="6"/>
      <c r="B256" s="6"/>
      <c r="C256" s="6"/>
      <c r="D256" s="6"/>
      <c r="E256" s="6"/>
      <c r="F256" s="6"/>
      <c r="G256" s="6"/>
      <c r="H256" s="34"/>
      <c r="I256" s="6"/>
      <c r="J256" s="6"/>
      <c r="K256" s="6"/>
      <c r="L256" s="6"/>
      <c r="M256" s="6"/>
      <c r="N256" s="6"/>
    </row>
    <row r="257" spans="1:14" ht="12.75">
      <c r="A257" s="6"/>
      <c r="B257" s="6"/>
      <c r="C257" s="6"/>
      <c r="D257" s="6"/>
      <c r="E257" s="6"/>
      <c r="F257" s="6"/>
      <c r="G257" s="6"/>
      <c r="H257" s="34"/>
      <c r="I257" s="6"/>
      <c r="J257" s="6"/>
      <c r="K257" s="6"/>
      <c r="L257" s="6"/>
      <c r="M257" s="6"/>
      <c r="N257" s="6"/>
    </row>
    <row r="258" spans="1:14" ht="12.75">
      <c r="A258" s="6"/>
      <c r="B258" s="6"/>
      <c r="C258" s="6"/>
      <c r="D258" s="6"/>
      <c r="E258" s="6"/>
      <c r="F258" s="6"/>
      <c r="G258" s="6"/>
      <c r="H258" s="34"/>
      <c r="I258" s="6"/>
      <c r="J258" s="6"/>
      <c r="K258" s="6"/>
      <c r="L258" s="6"/>
      <c r="M258" s="6"/>
      <c r="N258" s="6"/>
    </row>
    <row r="259" spans="1:14" ht="12.75">
      <c r="A259" s="6"/>
      <c r="B259" s="6"/>
      <c r="C259" s="6"/>
      <c r="D259" s="6"/>
      <c r="E259" s="6"/>
      <c r="F259" s="6"/>
      <c r="G259" s="6"/>
      <c r="H259" s="34"/>
      <c r="I259" s="6"/>
      <c r="J259" s="6"/>
      <c r="K259" s="6"/>
      <c r="L259" s="6"/>
      <c r="M259" s="6"/>
      <c r="N259" s="6"/>
    </row>
    <row r="260" spans="1:14" ht="12.75">
      <c r="A260" s="6"/>
      <c r="B260" s="6"/>
      <c r="C260" s="6"/>
      <c r="D260" s="6"/>
      <c r="E260" s="6"/>
      <c r="F260" s="6"/>
      <c r="G260" s="6"/>
      <c r="H260" s="34"/>
      <c r="I260" s="6"/>
      <c r="J260" s="6"/>
      <c r="K260" s="6"/>
      <c r="L260" s="6"/>
      <c r="M260" s="6"/>
      <c r="N260" s="6"/>
    </row>
    <row r="261" spans="1:14" ht="12.75">
      <c r="A261" s="6"/>
      <c r="B261" s="6"/>
      <c r="C261" s="6"/>
      <c r="D261" s="6"/>
      <c r="E261" s="6"/>
      <c r="F261" s="6"/>
      <c r="G261" s="6"/>
      <c r="H261" s="34"/>
      <c r="I261" s="6"/>
      <c r="J261" s="6"/>
      <c r="K261" s="6"/>
      <c r="L261" s="6"/>
      <c r="M261" s="6"/>
      <c r="N261" s="6"/>
    </row>
    <row r="262" spans="1:14" ht="12.75">
      <c r="A262" s="6"/>
      <c r="B262" s="6"/>
      <c r="C262" s="6"/>
      <c r="D262" s="6"/>
      <c r="E262" s="6"/>
      <c r="F262" s="6"/>
      <c r="G262" s="6"/>
      <c r="H262" s="34"/>
      <c r="I262" s="6"/>
      <c r="J262" s="6"/>
      <c r="K262" s="6"/>
      <c r="L262" s="6"/>
      <c r="M262" s="6"/>
      <c r="N262" s="6"/>
    </row>
    <row r="263" spans="1:14" ht="12.75">
      <c r="A263" s="6"/>
      <c r="B263" s="6"/>
      <c r="C263" s="6"/>
      <c r="D263" s="6"/>
      <c r="E263" s="6"/>
      <c r="F263" s="6"/>
      <c r="G263" s="6"/>
      <c r="H263" s="34"/>
      <c r="I263" s="6"/>
      <c r="J263" s="6"/>
      <c r="K263" s="6"/>
      <c r="L263" s="6"/>
      <c r="M263" s="6"/>
      <c r="N263" s="6"/>
    </row>
    <row r="264" spans="1:14" ht="12.75">
      <c r="A264" s="6"/>
      <c r="B264" s="6"/>
      <c r="C264" s="6"/>
      <c r="D264" s="6"/>
      <c r="E264" s="6"/>
      <c r="F264" s="6"/>
      <c r="G264" s="6"/>
      <c r="H264" s="34"/>
      <c r="I264" s="6"/>
      <c r="J264" s="6"/>
      <c r="K264" s="6"/>
      <c r="L264" s="6"/>
      <c r="M264" s="6"/>
      <c r="N264" s="6"/>
    </row>
    <row r="265" spans="1:14" ht="12.75">
      <c r="A265" s="6"/>
      <c r="B265" s="6"/>
      <c r="C265" s="6"/>
      <c r="D265" s="6"/>
      <c r="E265" s="6"/>
      <c r="F265" s="6"/>
      <c r="G265" s="6"/>
      <c r="H265" s="34"/>
      <c r="I265" s="6"/>
      <c r="J265" s="6"/>
      <c r="K265" s="6"/>
      <c r="L265" s="6"/>
      <c r="M265" s="6"/>
      <c r="N265" s="6"/>
    </row>
    <row r="266" spans="1:14" ht="12.75">
      <c r="A266" s="6"/>
      <c r="B266" s="6"/>
      <c r="C266" s="6"/>
      <c r="D266" s="6"/>
      <c r="E266" s="6"/>
      <c r="F266" s="6"/>
      <c r="G266" s="6"/>
      <c r="H266" s="34"/>
      <c r="I266" s="6"/>
      <c r="J266" s="6"/>
      <c r="K266" s="6"/>
      <c r="L266" s="6"/>
      <c r="M266" s="6"/>
      <c r="N266" s="6"/>
    </row>
    <row r="267" spans="1:14" ht="12.75">
      <c r="A267" s="6"/>
      <c r="B267" s="6"/>
      <c r="C267" s="6"/>
      <c r="D267" s="6"/>
      <c r="E267" s="6"/>
      <c r="F267" s="6"/>
      <c r="G267" s="6"/>
      <c r="H267" s="34"/>
      <c r="I267" s="6"/>
      <c r="J267" s="6"/>
      <c r="K267" s="6"/>
      <c r="L267" s="6"/>
      <c r="M267" s="6"/>
      <c r="N267" s="6"/>
    </row>
    <row r="268" spans="1:14" ht="12.75">
      <c r="A268" s="6"/>
      <c r="B268" s="6"/>
      <c r="C268" s="6"/>
      <c r="D268" s="6"/>
      <c r="E268" s="6"/>
      <c r="F268" s="6"/>
      <c r="G268" s="6"/>
      <c r="H268" s="34"/>
      <c r="I268" s="6"/>
      <c r="J268" s="6"/>
      <c r="K268" s="6"/>
      <c r="L268" s="6"/>
      <c r="M268" s="6"/>
      <c r="N268" s="6"/>
    </row>
    <row r="269" spans="1:14" ht="12.75">
      <c r="A269" s="6"/>
      <c r="B269" s="6"/>
      <c r="C269" s="6"/>
      <c r="D269" s="6"/>
      <c r="E269" s="6"/>
      <c r="F269" s="6"/>
      <c r="G269" s="6"/>
      <c r="H269" s="34"/>
      <c r="I269" s="6"/>
      <c r="J269" s="6"/>
      <c r="K269" s="6"/>
      <c r="L269" s="6"/>
      <c r="M269" s="6"/>
      <c r="N269" s="6"/>
    </row>
    <row r="270" spans="1:14" ht="12.75">
      <c r="A270" s="6"/>
      <c r="B270" s="6"/>
      <c r="C270" s="6"/>
      <c r="D270" s="6"/>
      <c r="E270" s="6"/>
      <c r="F270" s="6"/>
      <c r="G270" s="6"/>
      <c r="H270" s="34"/>
      <c r="I270" s="6"/>
      <c r="J270" s="6"/>
      <c r="K270" s="6"/>
      <c r="L270" s="6"/>
      <c r="M270" s="6"/>
      <c r="N270" s="6"/>
    </row>
    <row r="271" spans="1:14" ht="12.75">
      <c r="A271" s="6"/>
      <c r="B271" s="6"/>
      <c r="C271" s="6"/>
      <c r="D271" s="6"/>
      <c r="E271" s="6"/>
      <c r="F271" s="6"/>
      <c r="G271" s="6"/>
      <c r="H271" s="34"/>
      <c r="I271" s="6"/>
      <c r="J271" s="6"/>
      <c r="K271" s="6"/>
      <c r="L271" s="6"/>
      <c r="M271" s="6"/>
      <c r="N271" s="6"/>
    </row>
    <row r="272" spans="1:14" ht="12.75">
      <c r="A272" s="6"/>
      <c r="B272" s="6"/>
      <c r="C272" s="6"/>
      <c r="D272" s="6"/>
      <c r="E272" s="6"/>
      <c r="F272" s="6"/>
      <c r="G272" s="6"/>
      <c r="H272" s="34"/>
      <c r="I272" s="6"/>
      <c r="J272" s="6"/>
      <c r="K272" s="6"/>
      <c r="L272" s="6"/>
      <c r="M272" s="6"/>
      <c r="N272" s="6"/>
    </row>
    <row r="273" spans="1:14" ht="12.75">
      <c r="A273" s="6"/>
      <c r="B273" s="6"/>
      <c r="C273" s="6"/>
      <c r="D273" s="6"/>
      <c r="E273" s="6"/>
      <c r="F273" s="6"/>
      <c r="G273" s="6"/>
      <c r="H273" s="34"/>
      <c r="I273" s="6"/>
      <c r="J273" s="6"/>
      <c r="K273" s="6"/>
      <c r="L273" s="6"/>
      <c r="M273" s="6"/>
      <c r="N273" s="6"/>
    </row>
    <row r="274" spans="1:14" ht="12.75">
      <c r="A274" s="6"/>
      <c r="B274" s="6"/>
      <c r="C274" s="6"/>
      <c r="D274" s="6"/>
      <c r="E274" s="6"/>
      <c r="F274" s="6"/>
      <c r="G274" s="6"/>
      <c r="H274" s="34"/>
      <c r="I274" s="6"/>
      <c r="J274" s="6"/>
      <c r="K274" s="6"/>
      <c r="L274" s="6"/>
      <c r="M274" s="6"/>
      <c r="N274" s="6"/>
    </row>
    <row r="275" spans="1:14" ht="12.75">
      <c r="A275" s="6"/>
      <c r="B275" s="6"/>
      <c r="C275" s="6"/>
      <c r="D275" s="6"/>
      <c r="E275" s="6"/>
      <c r="F275" s="6"/>
      <c r="G275" s="6"/>
      <c r="H275" s="34"/>
      <c r="I275" s="6"/>
      <c r="J275" s="6"/>
      <c r="K275" s="6"/>
      <c r="L275" s="6"/>
      <c r="M275" s="6"/>
      <c r="N275" s="6"/>
    </row>
    <row r="276" spans="1:14" ht="12.75">
      <c r="A276" s="6"/>
      <c r="B276" s="6"/>
      <c r="C276" s="6"/>
      <c r="D276" s="6"/>
      <c r="E276" s="6"/>
      <c r="F276" s="6"/>
      <c r="G276" s="6"/>
      <c r="H276" s="34"/>
      <c r="I276" s="6"/>
      <c r="J276" s="6"/>
      <c r="K276" s="6"/>
      <c r="L276" s="6"/>
      <c r="M276" s="6"/>
      <c r="N276" s="6"/>
    </row>
    <row r="277" spans="1:14" ht="12.75">
      <c r="A277" s="6"/>
      <c r="B277" s="6"/>
      <c r="C277" s="6"/>
      <c r="D277" s="6"/>
      <c r="E277" s="6"/>
      <c r="F277" s="6"/>
      <c r="G277" s="6"/>
      <c r="H277" s="34"/>
      <c r="I277" s="6"/>
      <c r="J277" s="6"/>
      <c r="K277" s="6"/>
      <c r="L277" s="6"/>
      <c r="M277" s="6"/>
      <c r="N277" s="6"/>
    </row>
    <row r="278" spans="1:14" ht="12.75">
      <c r="A278" s="6"/>
      <c r="B278" s="6"/>
      <c r="C278" s="6"/>
      <c r="D278" s="6"/>
      <c r="E278" s="6"/>
      <c r="F278" s="6"/>
      <c r="G278" s="6"/>
      <c r="H278" s="34"/>
      <c r="I278" s="6"/>
      <c r="J278" s="6"/>
      <c r="K278" s="6"/>
      <c r="L278" s="6"/>
      <c r="M278" s="6"/>
      <c r="N278" s="6"/>
    </row>
    <row r="279" spans="1:14" ht="12.75">
      <c r="A279" s="6"/>
      <c r="B279" s="6"/>
      <c r="C279" s="6"/>
      <c r="D279" s="6"/>
      <c r="E279" s="6"/>
      <c r="F279" s="6"/>
      <c r="G279" s="6"/>
      <c r="H279" s="34"/>
      <c r="I279" s="6"/>
      <c r="J279" s="6"/>
      <c r="K279" s="6"/>
      <c r="L279" s="6"/>
      <c r="M279" s="6"/>
      <c r="N279" s="6"/>
    </row>
    <row r="280" spans="1:14" ht="12.75">
      <c r="A280" s="6"/>
      <c r="B280" s="6"/>
      <c r="C280" s="6"/>
      <c r="D280" s="6"/>
      <c r="E280" s="6"/>
      <c r="F280" s="6"/>
      <c r="G280" s="6"/>
      <c r="H280" s="34"/>
      <c r="I280" s="6"/>
      <c r="J280" s="6"/>
      <c r="K280" s="6"/>
      <c r="L280" s="6"/>
      <c r="M280" s="6"/>
      <c r="N280" s="6"/>
    </row>
    <row r="281" spans="1:14" ht="12.75">
      <c r="A281" s="6"/>
      <c r="B281" s="6"/>
      <c r="C281" s="6"/>
      <c r="D281" s="6"/>
      <c r="E281" s="6"/>
      <c r="F281" s="6"/>
      <c r="G281" s="6"/>
      <c r="H281" s="34"/>
      <c r="I281" s="6"/>
      <c r="J281" s="6"/>
      <c r="K281" s="6"/>
      <c r="L281" s="6"/>
      <c r="M281" s="6"/>
      <c r="N281" s="6"/>
    </row>
  </sheetData>
  <sheetProtection/>
  <mergeCells count="838">
    <mergeCell ref="H118:H120"/>
    <mergeCell ref="H124:H125"/>
    <mergeCell ref="H93:H95"/>
    <mergeCell ref="H96:H98"/>
    <mergeCell ref="H99:H101"/>
    <mergeCell ref="H102:H104"/>
    <mergeCell ref="H105:H107"/>
    <mergeCell ref="H108:H110"/>
    <mergeCell ref="H121:H123"/>
    <mergeCell ref="H75:H78"/>
    <mergeCell ref="H79:H81"/>
    <mergeCell ref="H82:H84"/>
    <mergeCell ref="H87:H89"/>
    <mergeCell ref="H112:H114"/>
    <mergeCell ref="H115:H117"/>
    <mergeCell ref="H51:H53"/>
    <mergeCell ref="H54:H56"/>
    <mergeCell ref="H57:H58"/>
    <mergeCell ref="H59:H61"/>
    <mergeCell ref="H62:H64"/>
    <mergeCell ref="H65:H66"/>
    <mergeCell ref="H31:H33"/>
    <mergeCell ref="H35:H37"/>
    <mergeCell ref="H38:H40"/>
    <mergeCell ref="H41:H43"/>
    <mergeCell ref="H45:H47"/>
    <mergeCell ref="H48:H50"/>
    <mergeCell ref="H4:H7"/>
    <mergeCell ref="H11:H13"/>
    <mergeCell ref="H15:H17"/>
    <mergeCell ref="H19:H21"/>
    <mergeCell ref="H22:H24"/>
    <mergeCell ref="H25:H27"/>
    <mergeCell ref="N102:N104"/>
    <mergeCell ref="A102:A104"/>
    <mergeCell ref="B102:B104"/>
    <mergeCell ref="C102:C104"/>
    <mergeCell ref="D102:D104"/>
    <mergeCell ref="E102:E104"/>
    <mergeCell ref="F102:F104"/>
    <mergeCell ref="G102:G104"/>
    <mergeCell ref="I102:I104"/>
    <mergeCell ref="A105:A107"/>
    <mergeCell ref="B105:B107"/>
    <mergeCell ref="C105:C107"/>
    <mergeCell ref="D105:D107"/>
    <mergeCell ref="E105:E107"/>
    <mergeCell ref="F105:F107"/>
    <mergeCell ref="N108:N110"/>
    <mergeCell ref="N105:N107"/>
    <mergeCell ref="G105:G107"/>
    <mergeCell ref="I105:I107"/>
    <mergeCell ref="M108:M110"/>
    <mergeCell ref="J105:J107"/>
    <mergeCell ref="M105:M107"/>
    <mergeCell ref="J108:J110"/>
    <mergeCell ref="I108:I110"/>
    <mergeCell ref="G108:G110"/>
    <mergeCell ref="A2:N2"/>
    <mergeCell ref="A3:A7"/>
    <mergeCell ref="B3:B7"/>
    <mergeCell ref="C3:C7"/>
    <mergeCell ref="D3:D7"/>
    <mergeCell ref="E3:E7"/>
    <mergeCell ref="F3:F7"/>
    <mergeCell ref="G3:M3"/>
    <mergeCell ref="N3:N7"/>
    <mergeCell ref="K8:L8"/>
    <mergeCell ref="C9:E9"/>
    <mergeCell ref="B10:E10"/>
    <mergeCell ref="K10:L10"/>
    <mergeCell ref="G4:G7"/>
    <mergeCell ref="I4:M4"/>
    <mergeCell ref="I5:I7"/>
    <mergeCell ref="J5:J7"/>
    <mergeCell ref="K5:L7"/>
    <mergeCell ref="M5:M7"/>
    <mergeCell ref="A19:A21"/>
    <mergeCell ref="B19:B21"/>
    <mergeCell ref="C19:C21"/>
    <mergeCell ref="D19:D21"/>
    <mergeCell ref="A11:A13"/>
    <mergeCell ref="B11:B13"/>
    <mergeCell ref="C11:C13"/>
    <mergeCell ref="D11:D13"/>
    <mergeCell ref="B14:E14"/>
    <mergeCell ref="A15:A17"/>
    <mergeCell ref="M11:M13"/>
    <mergeCell ref="N11:N13"/>
    <mergeCell ref="J12:J13"/>
    <mergeCell ref="E11:E13"/>
    <mergeCell ref="F11:F13"/>
    <mergeCell ref="G11:G13"/>
    <mergeCell ref="I11:I13"/>
    <mergeCell ref="B15:B17"/>
    <mergeCell ref="C15:C17"/>
    <mergeCell ref="D15:D17"/>
    <mergeCell ref="E15:E17"/>
    <mergeCell ref="N19:N21"/>
    <mergeCell ref="M15:M17"/>
    <mergeCell ref="N15:N17"/>
    <mergeCell ref="M19:M21"/>
    <mergeCell ref="F15:F17"/>
    <mergeCell ref="G15:G17"/>
    <mergeCell ref="N22:N24"/>
    <mergeCell ref="B18:E18"/>
    <mergeCell ref="E19:E21"/>
    <mergeCell ref="F19:F21"/>
    <mergeCell ref="J19:J21"/>
    <mergeCell ref="M22:M24"/>
    <mergeCell ref="I15:I17"/>
    <mergeCell ref="G19:G21"/>
    <mergeCell ref="I19:I21"/>
    <mergeCell ref="J15:J17"/>
    <mergeCell ref="E25:E27"/>
    <mergeCell ref="F25:F27"/>
    <mergeCell ref="E22:E24"/>
    <mergeCell ref="F22:F24"/>
    <mergeCell ref="A22:A24"/>
    <mergeCell ref="B22:B24"/>
    <mergeCell ref="C22:C24"/>
    <mergeCell ref="D22:D24"/>
    <mergeCell ref="A25:A27"/>
    <mergeCell ref="B25:B27"/>
    <mergeCell ref="J31:J33"/>
    <mergeCell ref="M31:M33"/>
    <mergeCell ref="G28:G30"/>
    <mergeCell ref="I28:I30"/>
    <mergeCell ref="M28:M30"/>
    <mergeCell ref="J22:J24"/>
    <mergeCell ref="J25:J27"/>
    <mergeCell ref="G22:G24"/>
    <mergeCell ref="I22:I24"/>
    <mergeCell ref="H28:H30"/>
    <mergeCell ref="G35:G37"/>
    <mergeCell ref="C25:C27"/>
    <mergeCell ref="D25:D27"/>
    <mergeCell ref="B28:B30"/>
    <mergeCell ref="C28:C30"/>
    <mergeCell ref="N31:N33"/>
    <mergeCell ref="M25:M27"/>
    <mergeCell ref="N25:N27"/>
    <mergeCell ref="G31:G33"/>
    <mergeCell ref="N28:N30"/>
    <mergeCell ref="A28:A30"/>
    <mergeCell ref="G25:G27"/>
    <mergeCell ref="I25:I27"/>
    <mergeCell ref="A31:A33"/>
    <mergeCell ref="B31:B33"/>
    <mergeCell ref="C31:C33"/>
    <mergeCell ref="D31:D33"/>
    <mergeCell ref="D28:D30"/>
    <mergeCell ref="F28:F30"/>
    <mergeCell ref="I31:I33"/>
    <mergeCell ref="E41:E43"/>
    <mergeCell ref="I41:I43"/>
    <mergeCell ref="C38:C40"/>
    <mergeCell ref="E35:E37"/>
    <mergeCell ref="E31:E33"/>
    <mergeCell ref="B34:E34"/>
    <mergeCell ref="D38:D40"/>
    <mergeCell ref="F31:F33"/>
    <mergeCell ref="C35:C37"/>
    <mergeCell ref="D35:D37"/>
    <mergeCell ref="I35:I37"/>
    <mergeCell ref="C48:C50"/>
    <mergeCell ref="D48:D50"/>
    <mergeCell ref="J41:J43"/>
    <mergeCell ref="M41:M43"/>
    <mergeCell ref="A41:A43"/>
    <mergeCell ref="B41:B43"/>
    <mergeCell ref="G41:G43"/>
    <mergeCell ref="C41:C43"/>
    <mergeCell ref="D41:D43"/>
    <mergeCell ref="J35:J37"/>
    <mergeCell ref="M35:M37"/>
    <mergeCell ref="N35:N37"/>
    <mergeCell ref="I48:I50"/>
    <mergeCell ref="G48:G50"/>
    <mergeCell ref="A35:A37"/>
    <mergeCell ref="B35:B37"/>
    <mergeCell ref="A38:A40"/>
    <mergeCell ref="B38:B40"/>
    <mergeCell ref="F35:F37"/>
    <mergeCell ref="N48:N50"/>
    <mergeCell ref="E45:E47"/>
    <mergeCell ref="F45:F47"/>
    <mergeCell ref="A44:E44"/>
    <mergeCell ref="F41:F43"/>
    <mergeCell ref="A45:A47"/>
    <mergeCell ref="B45:B47"/>
    <mergeCell ref="C45:C47"/>
    <mergeCell ref="D45:D47"/>
    <mergeCell ref="N41:N43"/>
    <mergeCell ref="G45:G47"/>
    <mergeCell ref="I45:I47"/>
    <mergeCell ref="J45:J47"/>
    <mergeCell ref="M45:M47"/>
    <mergeCell ref="A48:A50"/>
    <mergeCell ref="B48:B50"/>
    <mergeCell ref="F48:F50"/>
    <mergeCell ref="N45:N47"/>
    <mergeCell ref="J48:J50"/>
    <mergeCell ref="A51:A53"/>
    <mergeCell ref="B51:B53"/>
    <mergeCell ref="C51:C53"/>
    <mergeCell ref="D51:D53"/>
    <mergeCell ref="G51:G53"/>
    <mergeCell ref="M48:M50"/>
    <mergeCell ref="I51:I53"/>
    <mergeCell ref="E48:E50"/>
    <mergeCell ref="M57:M58"/>
    <mergeCell ref="N57:N58"/>
    <mergeCell ref="J51:J53"/>
    <mergeCell ref="M51:M53"/>
    <mergeCell ref="N51:N53"/>
    <mergeCell ref="J54:J56"/>
    <mergeCell ref="M54:M56"/>
    <mergeCell ref="N54:N56"/>
    <mergeCell ref="J57:J58"/>
    <mergeCell ref="A54:A56"/>
    <mergeCell ref="B54:B56"/>
    <mergeCell ref="C54:C56"/>
    <mergeCell ref="D54:D56"/>
    <mergeCell ref="I57:I58"/>
    <mergeCell ref="E54:E56"/>
    <mergeCell ref="F54:F56"/>
    <mergeCell ref="G54:G56"/>
    <mergeCell ref="I54:I56"/>
    <mergeCell ref="E57:E58"/>
    <mergeCell ref="F57:F58"/>
    <mergeCell ref="G57:G58"/>
    <mergeCell ref="E51:E53"/>
    <mergeCell ref="F51:F53"/>
    <mergeCell ref="A62:A64"/>
    <mergeCell ref="C57:C58"/>
    <mergeCell ref="D57:D58"/>
    <mergeCell ref="A59:A61"/>
    <mergeCell ref="B59:B61"/>
    <mergeCell ref="B57:B58"/>
    <mergeCell ref="B62:B64"/>
    <mergeCell ref="C62:C64"/>
    <mergeCell ref="D62:D64"/>
    <mergeCell ref="C59:C61"/>
    <mergeCell ref="D59:D61"/>
    <mergeCell ref="A57:A58"/>
    <mergeCell ref="A72:A74"/>
    <mergeCell ref="G62:G64"/>
    <mergeCell ref="B72:B74"/>
    <mergeCell ref="C72:C74"/>
    <mergeCell ref="D72:D74"/>
    <mergeCell ref="A69:A71"/>
    <mergeCell ref="B69:B71"/>
    <mergeCell ref="C69:C71"/>
    <mergeCell ref="C67:E67"/>
    <mergeCell ref="B68:E68"/>
    <mergeCell ref="E72:E74"/>
    <mergeCell ref="F72:F74"/>
    <mergeCell ref="G72:G74"/>
    <mergeCell ref="I72:I74"/>
    <mergeCell ref="J72:J74"/>
    <mergeCell ref="M72:M74"/>
    <mergeCell ref="H72:H74"/>
    <mergeCell ref="O72:O74"/>
    <mergeCell ref="B75:B84"/>
    <mergeCell ref="C75:C84"/>
    <mergeCell ref="D75:D78"/>
    <mergeCell ref="E75:E77"/>
    <mergeCell ref="F75:F78"/>
    <mergeCell ref="G75:G78"/>
    <mergeCell ref="I75:I78"/>
    <mergeCell ref="J75:J78"/>
    <mergeCell ref="N72:N74"/>
    <mergeCell ref="N82:N84"/>
    <mergeCell ref="M75:M78"/>
    <mergeCell ref="N75:N78"/>
    <mergeCell ref="D79:D81"/>
    <mergeCell ref="E79:E81"/>
    <mergeCell ref="F79:F81"/>
    <mergeCell ref="G79:G81"/>
    <mergeCell ref="I79:I81"/>
    <mergeCell ref="J79:J81"/>
    <mergeCell ref="M79:M81"/>
    <mergeCell ref="C93:C95"/>
    <mergeCell ref="C85:E85"/>
    <mergeCell ref="N79:N81"/>
    <mergeCell ref="D82:D84"/>
    <mergeCell ref="E82:E84"/>
    <mergeCell ref="F82:F84"/>
    <mergeCell ref="G82:G84"/>
    <mergeCell ref="I82:I84"/>
    <mergeCell ref="J82:J84"/>
    <mergeCell ref="M82:M84"/>
    <mergeCell ref="C90:C92"/>
    <mergeCell ref="D90:D92"/>
    <mergeCell ref="N93:N95"/>
    <mergeCell ref="A93:A95"/>
    <mergeCell ref="B93:B95"/>
    <mergeCell ref="J93:J95"/>
    <mergeCell ref="E93:E95"/>
    <mergeCell ref="F93:F95"/>
    <mergeCell ref="G93:G95"/>
    <mergeCell ref="I93:I95"/>
    <mergeCell ref="O90:O92"/>
    <mergeCell ref="F90:F92"/>
    <mergeCell ref="G90:G92"/>
    <mergeCell ref="I90:I92"/>
    <mergeCell ref="J90:J92"/>
    <mergeCell ref="E90:E92"/>
    <mergeCell ref="N90:N92"/>
    <mergeCell ref="M90:M92"/>
    <mergeCell ref="H90:H92"/>
    <mergeCell ref="C96:C98"/>
    <mergeCell ref="D96:D98"/>
    <mergeCell ref="J102:J104"/>
    <mergeCell ref="M102:M104"/>
    <mergeCell ref="F121:F123"/>
    <mergeCell ref="A112:A114"/>
    <mergeCell ref="B112:B114"/>
    <mergeCell ref="C112:C114"/>
    <mergeCell ref="D112:D114"/>
    <mergeCell ref="I121:I123"/>
    <mergeCell ref="N96:N98"/>
    <mergeCell ref="E96:E98"/>
    <mergeCell ref="F96:F98"/>
    <mergeCell ref="G96:G98"/>
    <mergeCell ref="I96:I98"/>
    <mergeCell ref="F124:F125"/>
    <mergeCell ref="N124:N125"/>
    <mergeCell ref="N121:N123"/>
    <mergeCell ref="L124:L125"/>
    <mergeCell ref="M121:M123"/>
    <mergeCell ref="A138:E138"/>
    <mergeCell ref="A143:I143"/>
    <mergeCell ref="B139:E139"/>
    <mergeCell ref="J124:J125"/>
    <mergeCell ref="A127:E127"/>
    <mergeCell ref="M124:M125"/>
    <mergeCell ref="G124:G125"/>
    <mergeCell ref="I124:I125"/>
    <mergeCell ref="K124:K125"/>
    <mergeCell ref="G121:G123"/>
    <mergeCell ref="J121:J123"/>
    <mergeCell ref="N118:N120"/>
    <mergeCell ref="E118:E120"/>
    <mergeCell ref="F118:F120"/>
    <mergeCell ref="M112:M114"/>
    <mergeCell ref="N112:N114"/>
    <mergeCell ref="E112:E114"/>
    <mergeCell ref="J118:J120"/>
    <mergeCell ref="M118:M120"/>
    <mergeCell ref="G118:G120"/>
    <mergeCell ref="I118:I120"/>
    <mergeCell ref="A146:A148"/>
    <mergeCell ref="B146:B148"/>
    <mergeCell ref="C146:C148"/>
    <mergeCell ref="D146:D148"/>
    <mergeCell ref="A121:A123"/>
    <mergeCell ref="B121:B123"/>
    <mergeCell ref="A144:E144"/>
    <mergeCell ref="A124:E125"/>
    <mergeCell ref="C121:C123"/>
    <mergeCell ref="D121:D123"/>
    <mergeCell ref="D118:D120"/>
    <mergeCell ref="A137:E137"/>
    <mergeCell ref="A140:E140"/>
    <mergeCell ref="A118:A120"/>
    <mergeCell ref="B118:B120"/>
    <mergeCell ref="C118:C120"/>
    <mergeCell ref="E121:E123"/>
    <mergeCell ref="A128:N128"/>
    <mergeCell ref="A145:N145"/>
    <mergeCell ref="E149:E151"/>
    <mergeCell ref="F149:F151"/>
    <mergeCell ref="I149:I151"/>
    <mergeCell ref="G149:G151"/>
    <mergeCell ref="E146:E148"/>
    <mergeCell ref="F146:F148"/>
    <mergeCell ref="M146:M148"/>
    <mergeCell ref="N146:N148"/>
    <mergeCell ref="B149:B151"/>
    <mergeCell ref="J146:J148"/>
    <mergeCell ref="M149:M151"/>
    <mergeCell ref="N149:N151"/>
    <mergeCell ref="E152:E154"/>
    <mergeCell ref="C152:C154"/>
    <mergeCell ref="D152:D154"/>
    <mergeCell ref="I152:I154"/>
    <mergeCell ref="G146:G148"/>
    <mergeCell ref="I146:I148"/>
    <mergeCell ref="D155:D157"/>
    <mergeCell ref="B152:B154"/>
    <mergeCell ref="F152:F154"/>
    <mergeCell ref="G152:G154"/>
    <mergeCell ref="C149:C151"/>
    <mergeCell ref="D149:D151"/>
    <mergeCell ref="A155:A157"/>
    <mergeCell ref="J149:J151"/>
    <mergeCell ref="A152:A154"/>
    <mergeCell ref="A149:A151"/>
    <mergeCell ref="E155:E157"/>
    <mergeCell ref="F155:F157"/>
    <mergeCell ref="I155:I157"/>
    <mergeCell ref="G155:G157"/>
    <mergeCell ref="B155:B157"/>
    <mergeCell ref="C155:C157"/>
    <mergeCell ref="M155:M157"/>
    <mergeCell ref="N155:N157"/>
    <mergeCell ref="G158:G160"/>
    <mergeCell ref="I158:I160"/>
    <mergeCell ref="J155:J157"/>
    <mergeCell ref="J152:J154"/>
    <mergeCell ref="M152:M154"/>
    <mergeCell ref="N152:N154"/>
    <mergeCell ref="B158:B160"/>
    <mergeCell ref="C158:C160"/>
    <mergeCell ref="D158:D160"/>
    <mergeCell ref="M161:M163"/>
    <mergeCell ref="N161:N163"/>
    <mergeCell ref="J158:J160"/>
    <mergeCell ref="M158:M160"/>
    <mergeCell ref="N158:N160"/>
    <mergeCell ref="J161:J163"/>
    <mergeCell ref="F158:F160"/>
    <mergeCell ref="B161:B163"/>
    <mergeCell ref="C161:C163"/>
    <mergeCell ref="D161:D163"/>
    <mergeCell ref="E161:E163"/>
    <mergeCell ref="E158:E160"/>
    <mergeCell ref="A164:A166"/>
    <mergeCell ref="B164:B166"/>
    <mergeCell ref="C164:C166"/>
    <mergeCell ref="D164:D166"/>
    <mergeCell ref="A158:A160"/>
    <mergeCell ref="I161:I163"/>
    <mergeCell ref="G161:G163"/>
    <mergeCell ref="A161:A163"/>
    <mergeCell ref="E167:E169"/>
    <mergeCell ref="F167:F169"/>
    <mergeCell ref="I167:I169"/>
    <mergeCell ref="G167:G169"/>
    <mergeCell ref="E164:E166"/>
    <mergeCell ref="F161:F163"/>
    <mergeCell ref="G164:G166"/>
    <mergeCell ref="A173:A175"/>
    <mergeCell ref="J167:J169"/>
    <mergeCell ref="B167:B169"/>
    <mergeCell ref="C167:C169"/>
    <mergeCell ref="D167:D169"/>
    <mergeCell ref="E170:E172"/>
    <mergeCell ref="F170:F172"/>
    <mergeCell ref="G170:G172"/>
    <mergeCell ref="A167:A169"/>
    <mergeCell ref="G173:G175"/>
    <mergeCell ref="A170:A172"/>
    <mergeCell ref="B170:B172"/>
    <mergeCell ref="C170:C172"/>
    <mergeCell ref="D170:D172"/>
    <mergeCell ref="N167:N169"/>
    <mergeCell ref="J164:J166"/>
    <mergeCell ref="M164:M166"/>
    <mergeCell ref="N164:N166"/>
    <mergeCell ref="M167:M169"/>
    <mergeCell ref="F164:F166"/>
    <mergeCell ref="J173:J175"/>
    <mergeCell ref="B173:B175"/>
    <mergeCell ref="C173:C175"/>
    <mergeCell ref="D173:D175"/>
    <mergeCell ref="E173:E175"/>
    <mergeCell ref="I164:I166"/>
    <mergeCell ref="I170:I172"/>
    <mergeCell ref="N173:N175"/>
    <mergeCell ref="J170:J172"/>
    <mergeCell ref="M170:M172"/>
    <mergeCell ref="N170:N172"/>
    <mergeCell ref="F176:F178"/>
    <mergeCell ref="G176:G178"/>
    <mergeCell ref="I176:I178"/>
    <mergeCell ref="M173:M175"/>
    <mergeCell ref="F173:F175"/>
    <mergeCell ref="I173:I175"/>
    <mergeCell ref="N179:N181"/>
    <mergeCell ref="J176:J178"/>
    <mergeCell ref="M176:M178"/>
    <mergeCell ref="N176:N178"/>
    <mergeCell ref="E176:E178"/>
    <mergeCell ref="J179:J181"/>
    <mergeCell ref="I179:I181"/>
    <mergeCell ref="G179:G181"/>
    <mergeCell ref="A176:A178"/>
    <mergeCell ref="B176:B178"/>
    <mergeCell ref="C176:C178"/>
    <mergeCell ref="D176:D178"/>
    <mergeCell ref="A179:A181"/>
    <mergeCell ref="M179:M181"/>
    <mergeCell ref="I185:I187"/>
    <mergeCell ref="G185:G187"/>
    <mergeCell ref="F179:F181"/>
    <mergeCell ref="A182:A184"/>
    <mergeCell ref="F182:F184"/>
    <mergeCell ref="B179:B181"/>
    <mergeCell ref="C179:C181"/>
    <mergeCell ref="D179:D181"/>
    <mergeCell ref="E179:E181"/>
    <mergeCell ref="N185:N187"/>
    <mergeCell ref="J182:J184"/>
    <mergeCell ref="M182:M184"/>
    <mergeCell ref="N182:N184"/>
    <mergeCell ref="E188:E190"/>
    <mergeCell ref="F188:F190"/>
    <mergeCell ref="G188:G190"/>
    <mergeCell ref="M185:M187"/>
    <mergeCell ref="E182:E184"/>
    <mergeCell ref="J185:J187"/>
    <mergeCell ref="B191:B193"/>
    <mergeCell ref="C191:C193"/>
    <mergeCell ref="D191:D193"/>
    <mergeCell ref="E191:E193"/>
    <mergeCell ref="I188:I190"/>
    <mergeCell ref="B185:B187"/>
    <mergeCell ref="C185:C187"/>
    <mergeCell ref="D185:D187"/>
    <mergeCell ref="E185:E187"/>
    <mergeCell ref="F185:F187"/>
    <mergeCell ref="A188:A190"/>
    <mergeCell ref="B188:B190"/>
    <mergeCell ref="C188:C190"/>
    <mergeCell ref="D188:D190"/>
    <mergeCell ref="G182:G184"/>
    <mergeCell ref="I182:I184"/>
    <mergeCell ref="A185:A187"/>
    <mergeCell ref="B182:B184"/>
    <mergeCell ref="C182:C184"/>
    <mergeCell ref="D182:D184"/>
    <mergeCell ref="A191:A193"/>
    <mergeCell ref="M191:M193"/>
    <mergeCell ref="N191:N193"/>
    <mergeCell ref="J188:J190"/>
    <mergeCell ref="M188:M190"/>
    <mergeCell ref="N188:N190"/>
    <mergeCell ref="F191:F193"/>
    <mergeCell ref="I191:I193"/>
    <mergeCell ref="G191:G193"/>
    <mergeCell ref="J191:J193"/>
    <mergeCell ref="N194:N196"/>
    <mergeCell ref="E194:E196"/>
    <mergeCell ref="F194:F196"/>
    <mergeCell ref="G194:G196"/>
    <mergeCell ref="I194:I196"/>
    <mergeCell ref="J194:J196"/>
    <mergeCell ref="M194:M196"/>
    <mergeCell ref="A194:A196"/>
    <mergeCell ref="B194:B196"/>
    <mergeCell ref="C194:C196"/>
    <mergeCell ref="D194:D196"/>
    <mergeCell ref="A197:A199"/>
    <mergeCell ref="B197:B199"/>
    <mergeCell ref="C197:C199"/>
    <mergeCell ref="D197:D199"/>
    <mergeCell ref="M197:M199"/>
    <mergeCell ref="N197:N199"/>
    <mergeCell ref="I200:I202"/>
    <mergeCell ref="G203:G205"/>
    <mergeCell ref="N200:N202"/>
    <mergeCell ref="J200:J202"/>
    <mergeCell ref="M200:M202"/>
    <mergeCell ref="E197:E199"/>
    <mergeCell ref="F197:F199"/>
    <mergeCell ref="G197:G199"/>
    <mergeCell ref="I197:I199"/>
    <mergeCell ref="F203:F205"/>
    <mergeCell ref="J197:J199"/>
    <mergeCell ref="E200:E202"/>
    <mergeCell ref="F200:F202"/>
    <mergeCell ref="G200:G202"/>
    <mergeCell ref="E203:E205"/>
    <mergeCell ref="A200:A202"/>
    <mergeCell ref="B200:B202"/>
    <mergeCell ref="C200:C202"/>
    <mergeCell ref="D200:D202"/>
    <mergeCell ref="A203:A205"/>
    <mergeCell ref="B203:B205"/>
    <mergeCell ref="C203:C205"/>
    <mergeCell ref="D203:D205"/>
    <mergeCell ref="I206:I208"/>
    <mergeCell ref="N206:N208"/>
    <mergeCell ref="J206:J208"/>
    <mergeCell ref="M206:M208"/>
    <mergeCell ref="I203:I205"/>
    <mergeCell ref="J203:J205"/>
    <mergeCell ref="M203:M205"/>
    <mergeCell ref="N203:N205"/>
    <mergeCell ref="E206:E208"/>
    <mergeCell ref="F206:F208"/>
    <mergeCell ref="G206:G208"/>
    <mergeCell ref="A206:A208"/>
    <mergeCell ref="B206:B208"/>
    <mergeCell ref="C206:C208"/>
    <mergeCell ref="D206:D208"/>
    <mergeCell ref="A209:A210"/>
    <mergeCell ref="B209:B210"/>
    <mergeCell ref="C209:C210"/>
    <mergeCell ref="D209:D210"/>
    <mergeCell ref="J209:J210"/>
    <mergeCell ref="M209:M210"/>
    <mergeCell ref="N209:N210"/>
    <mergeCell ref="E209:E210"/>
    <mergeCell ref="F209:F210"/>
    <mergeCell ref="G209:G210"/>
    <mergeCell ref="I209:I210"/>
    <mergeCell ref="N211:N212"/>
    <mergeCell ref="E211:E212"/>
    <mergeCell ref="F211:F212"/>
    <mergeCell ref="G211:G212"/>
    <mergeCell ref="I211:I212"/>
    <mergeCell ref="J211:J212"/>
    <mergeCell ref="M211:M212"/>
    <mergeCell ref="N213:N214"/>
    <mergeCell ref="E213:E214"/>
    <mergeCell ref="F213:F214"/>
    <mergeCell ref="G213:G214"/>
    <mergeCell ref="I213:I214"/>
    <mergeCell ref="J213:J214"/>
    <mergeCell ref="M213:M214"/>
    <mergeCell ref="A211:A212"/>
    <mergeCell ref="B211:B212"/>
    <mergeCell ref="C211:C212"/>
    <mergeCell ref="D211:D212"/>
    <mergeCell ref="A213:A214"/>
    <mergeCell ref="A215:A217"/>
    <mergeCell ref="B215:B217"/>
    <mergeCell ref="C215:C217"/>
    <mergeCell ref="D215:D217"/>
    <mergeCell ref="B213:B214"/>
    <mergeCell ref="C213:C214"/>
    <mergeCell ref="D213:D214"/>
    <mergeCell ref="M218:M220"/>
    <mergeCell ref="N218:N220"/>
    <mergeCell ref="G218:G220"/>
    <mergeCell ref="E215:E217"/>
    <mergeCell ref="F215:F217"/>
    <mergeCell ref="G215:G217"/>
    <mergeCell ref="E218:E220"/>
    <mergeCell ref="F218:F220"/>
    <mergeCell ref="I215:I217"/>
    <mergeCell ref="A218:A220"/>
    <mergeCell ref="B218:B220"/>
    <mergeCell ref="C218:C220"/>
    <mergeCell ref="D218:D220"/>
    <mergeCell ref="I218:I220"/>
    <mergeCell ref="J218:J220"/>
    <mergeCell ref="N215:N217"/>
    <mergeCell ref="G224:G226"/>
    <mergeCell ref="N224:N226"/>
    <mergeCell ref="J221:J223"/>
    <mergeCell ref="M221:M223"/>
    <mergeCell ref="N221:N223"/>
    <mergeCell ref="G221:G223"/>
    <mergeCell ref="I221:I223"/>
    <mergeCell ref="J215:J217"/>
    <mergeCell ref="M215:M217"/>
    <mergeCell ref="C221:C223"/>
    <mergeCell ref="D221:D223"/>
    <mergeCell ref="E221:E223"/>
    <mergeCell ref="F221:F223"/>
    <mergeCell ref="C224:C226"/>
    <mergeCell ref="D224:D226"/>
    <mergeCell ref="E224:E226"/>
    <mergeCell ref="F224:F226"/>
    <mergeCell ref="M224:M226"/>
    <mergeCell ref="I227:I229"/>
    <mergeCell ref="B230:B232"/>
    <mergeCell ref="C230:C232"/>
    <mergeCell ref="D230:D232"/>
    <mergeCell ref="E230:E232"/>
    <mergeCell ref="D227:D229"/>
    <mergeCell ref="B224:B226"/>
    <mergeCell ref="A230:A232"/>
    <mergeCell ref="I224:I226"/>
    <mergeCell ref="J224:J226"/>
    <mergeCell ref="J227:J229"/>
    <mergeCell ref="F230:F232"/>
    <mergeCell ref="I230:I232"/>
    <mergeCell ref="G230:G232"/>
    <mergeCell ref="J230:J232"/>
    <mergeCell ref="G227:G229"/>
    <mergeCell ref="M227:M229"/>
    <mergeCell ref="N227:N229"/>
    <mergeCell ref="A221:A223"/>
    <mergeCell ref="B221:B223"/>
    <mergeCell ref="E227:E229"/>
    <mergeCell ref="F227:F229"/>
    <mergeCell ref="A227:A229"/>
    <mergeCell ref="B227:B229"/>
    <mergeCell ref="C227:C229"/>
    <mergeCell ref="A224:A226"/>
    <mergeCell ref="M230:M232"/>
    <mergeCell ref="N230:N232"/>
    <mergeCell ref="C236:C238"/>
    <mergeCell ref="D236:D238"/>
    <mergeCell ref="F236:F238"/>
    <mergeCell ref="E236:E238"/>
    <mergeCell ref="M236:M238"/>
    <mergeCell ref="N236:N238"/>
    <mergeCell ref="M233:M235"/>
    <mergeCell ref="N233:N235"/>
    <mergeCell ref="A233:A235"/>
    <mergeCell ref="B233:B235"/>
    <mergeCell ref="C233:C235"/>
    <mergeCell ref="D233:D235"/>
    <mergeCell ref="J236:J238"/>
    <mergeCell ref="G236:G238"/>
    <mergeCell ref="J233:J235"/>
    <mergeCell ref="A239:A241"/>
    <mergeCell ref="B239:B241"/>
    <mergeCell ref="C239:C241"/>
    <mergeCell ref="D239:D241"/>
    <mergeCell ref="G233:G235"/>
    <mergeCell ref="I233:I235"/>
    <mergeCell ref="I236:I238"/>
    <mergeCell ref="E233:E235"/>
    <mergeCell ref="F233:F235"/>
    <mergeCell ref="B236:B238"/>
    <mergeCell ref="N242:N244"/>
    <mergeCell ref="J239:J241"/>
    <mergeCell ref="M239:M241"/>
    <mergeCell ref="N239:N241"/>
    <mergeCell ref="M242:M244"/>
    <mergeCell ref="A236:A238"/>
    <mergeCell ref="G242:G244"/>
    <mergeCell ref="E239:E241"/>
    <mergeCell ref="F239:F241"/>
    <mergeCell ref="G239:G241"/>
    <mergeCell ref="I239:I241"/>
    <mergeCell ref="A245:E245"/>
    <mergeCell ref="I242:I244"/>
    <mergeCell ref="J242:J244"/>
    <mergeCell ref="A242:A244"/>
    <mergeCell ref="B242:B244"/>
    <mergeCell ref="D242:D244"/>
    <mergeCell ref="E242:E244"/>
    <mergeCell ref="F242:F244"/>
    <mergeCell ref="C242:C244"/>
    <mergeCell ref="C99:C101"/>
    <mergeCell ref="A108:A110"/>
    <mergeCell ref="B108:B110"/>
    <mergeCell ref="C108:C110"/>
    <mergeCell ref="A99:A101"/>
    <mergeCell ref="A75:A84"/>
    <mergeCell ref="A96:A98"/>
    <mergeCell ref="B96:B98"/>
    <mergeCell ref="A90:A92"/>
    <mergeCell ref="B90:B92"/>
    <mergeCell ref="A115:A117"/>
    <mergeCell ref="L65:L66"/>
    <mergeCell ref="B115:B117"/>
    <mergeCell ref="C115:C117"/>
    <mergeCell ref="A87:A89"/>
    <mergeCell ref="B87:B89"/>
    <mergeCell ref="C87:C89"/>
    <mergeCell ref="B99:B101"/>
    <mergeCell ref="F112:F114"/>
    <mergeCell ref="A65:E66"/>
    <mergeCell ref="D69:D71"/>
    <mergeCell ref="E69:E71"/>
    <mergeCell ref="I59:I61"/>
    <mergeCell ref="F65:F66"/>
    <mergeCell ref="G65:G66"/>
    <mergeCell ref="I65:I66"/>
    <mergeCell ref="I62:I64"/>
    <mergeCell ref="F69:F71"/>
    <mergeCell ref="E62:E64"/>
    <mergeCell ref="F62:F64"/>
    <mergeCell ref="N62:N64"/>
    <mergeCell ref="J65:J66"/>
    <mergeCell ref="M65:M66"/>
    <mergeCell ref="G69:G71"/>
    <mergeCell ref="I69:I71"/>
    <mergeCell ref="N69:N71"/>
    <mergeCell ref="J69:J71"/>
    <mergeCell ref="M69:M71"/>
    <mergeCell ref="H69:H71"/>
    <mergeCell ref="J62:J64"/>
    <mergeCell ref="M115:M117"/>
    <mergeCell ref="N115:N117"/>
    <mergeCell ref="I115:I117"/>
    <mergeCell ref="J115:J117"/>
    <mergeCell ref="J99:J101"/>
    <mergeCell ref="M87:M89"/>
    <mergeCell ref="M96:M98"/>
    <mergeCell ref="M99:M101"/>
    <mergeCell ref="J96:J98"/>
    <mergeCell ref="M93:M95"/>
    <mergeCell ref="F115:F117"/>
    <mergeCell ref="D87:D89"/>
    <mergeCell ref="E87:E89"/>
    <mergeCell ref="D115:D117"/>
    <mergeCell ref="E115:E117"/>
    <mergeCell ref="E108:E110"/>
    <mergeCell ref="D99:D101"/>
    <mergeCell ref="D108:D110"/>
    <mergeCell ref="D93:D95"/>
    <mergeCell ref="K65:K66"/>
    <mergeCell ref="G115:G117"/>
    <mergeCell ref="J112:J114"/>
    <mergeCell ref="C111:E111"/>
    <mergeCell ref="F99:F101"/>
    <mergeCell ref="G99:G101"/>
    <mergeCell ref="I99:I101"/>
    <mergeCell ref="G112:G114"/>
    <mergeCell ref="I112:I114"/>
    <mergeCell ref="F108:F110"/>
    <mergeCell ref="M62:M64"/>
    <mergeCell ref="N99:N101"/>
    <mergeCell ref="E99:E101"/>
    <mergeCell ref="N65:N66"/>
    <mergeCell ref="E59:E61"/>
    <mergeCell ref="F59:F61"/>
    <mergeCell ref="G59:G61"/>
    <mergeCell ref="J59:J61"/>
    <mergeCell ref="M59:M61"/>
    <mergeCell ref="N59:N61"/>
    <mergeCell ref="O87:O89"/>
    <mergeCell ref="F87:F89"/>
    <mergeCell ref="G87:G89"/>
    <mergeCell ref="I87:I89"/>
    <mergeCell ref="J87:J89"/>
    <mergeCell ref="N87:N89"/>
    <mergeCell ref="L1:N1"/>
    <mergeCell ref="N38:N40"/>
    <mergeCell ref="E38:E40"/>
    <mergeCell ref="F38:F40"/>
    <mergeCell ref="G38:G40"/>
    <mergeCell ref="I38:I40"/>
    <mergeCell ref="J38:J40"/>
    <mergeCell ref="M38:M40"/>
    <mergeCell ref="E28:E30"/>
    <mergeCell ref="J28:J30"/>
  </mergeCells>
  <printOptions/>
  <pageMargins left="0.6692913385826772" right="0.7480314960629921" top="0.984251968503937" bottom="0.984251968503937" header="0.5118110236220472" footer="0.5118110236220472"/>
  <pageSetup horizontalDpi="600" verticalDpi="600" orientation="landscape" paperSize="9" scale="48" r:id="rId3"/>
  <rowBreaks count="3" manualBreakCount="3">
    <brk id="37" max="13" man="1"/>
    <brk id="71" max="13" man="1"/>
    <brk id="110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Bogumiła Walica</cp:lastModifiedBy>
  <cp:lastPrinted>2011-08-08T11:13:16Z</cp:lastPrinted>
  <dcterms:created xsi:type="dcterms:W3CDTF">2010-05-27T10:44:54Z</dcterms:created>
  <dcterms:modified xsi:type="dcterms:W3CDTF">2011-08-08T11:14:27Z</dcterms:modified>
  <cp:category/>
  <cp:version/>
  <cp:contentType/>
  <cp:contentStatus/>
</cp:coreProperties>
</file>