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ichał\2021\Budowa mostu w Drogomyslu\Przetargi\01 Wykonawca robót\Pytania do przetargu\Poprawki STWiORB 13.04.2022\"/>
    </mc:Choice>
  </mc:AlternateContent>
  <xr:revisionPtr revIDLastSave="0" documentId="13_ncr:1_{9BA4F3C8-D909-49EC-9CA3-0D1DF853F0F6}" xr6:coauthVersionLast="47" xr6:coauthVersionMax="47" xr10:uidLastSave="{00000000-0000-0000-0000-000000000000}"/>
  <bookViews>
    <workbookView xWindow="-120" yWindow="-120" windowWidth="29040" windowHeight="17640" tabRatio="794" xr2:uid="{4325C49F-A40D-4411-9D66-16D065CBA5EB}"/>
  </bookViews>
  <sheets>
    <sheet name="TES" sheetId="9" r:id="rId1"/>
    <sheet name="I Branża mostowa" sheetId="10" r:id="rId2"/>
    <sheet name="II Branża drogowa" sheetId="11" r:id="rId3"/>
    <sheet name="IIIa Branża sanitarna - gaz" sheetId="4" r:id="rId4"/>
    <sheet name="IIIb Branża sanitarna - kan" sheetId="5" r:id="rId5"/>
    <sheet name="IIIc Branża sanitarna - wod" sheetId="6" r:id="rId6"/>
    <sheet name="IV Branża elektryczna" sheetId="7" r:id="rId7"/>
    <sheet name="V Branża teletechniczna" sheetId="8" r:id="rId8"/>
  </sheets>
  <definedNames>
    <definedName name="_xlnm.Print_Area" localSheetId="1">'I Branża mostowa'!$B$2:$J$145</definedName>
    <definedName name="_xlnm.Print_Area" localSheetId="2">'II Branża drogowa'!$B$2:$J$83</definedName>
    <definedName name="_xlnm.Print_Area" localSheetId="3">'IIIa Branża sanitarna - gaz'!$B$2:$J$64</definedName>
    <definedName name="_xlnm.Print_Area" localSheetId="4">'IIIb Branża sanitarna - kan'!$B$2:$J$45</definedName>
    <definedName name="_xlnm.Print_Area" localSheetId="5">'IIIc Branża sanitarna - wod'!$B$2:$J$51</definedName>
    <definedName name="_xlnm.Print_Area" localSheetId="6">'IV Branża elektryczna'!$B$2:$J$42</definedName>
    <definedName name="_xlnm.Print_Area" localSheetId="0">TES!$A$1:$D$24</definedName>
    <definedName name="_xlnm.Print_Area" localSheetId="7">'V Branża teletechniczna'!$B$2:$J$64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9" l="1"/>
  <c r="C9" i="9"/>
  <c r="J70" i="11"/>
  <c r="J71" i="11"/>
  <c r="J72" i="11"/>
  <c r="J69" i="11"/>
  <c r="J48" i="11"/>
  <c r="J49" i="11"/>
  <c r="J50" i="11"/>
  <c r="J51" i="11"/>
  <c r="J52" i="11"/>
  <c r="J53" i="11"/>
  <c r="J54" i="11"/>
  <c r="J56" i="11"/>
  <c r="J57" i="11"/>
  <c r="J58" i="11"/>
  <c r="J59" i="11"/>
  <c r="J60" i="11"/>
  <c r="J61" i="11"/>
  <c r="J62" i="11"/>
  <c r="J63" i="11"/>
  <c r="J65" i="11"/>
  <c r="J66" i="11"/>
  <c r="J47" i="11"/>
  <c r="J43" i="11"/>
  <c r="J44" i="11" s="1"/>
  <c r="J31" i="11"/>
  <c r="J32" i="11"/>
  <c r="J33" i="11"/>
  <c r="J34" i="11"/>
  <c r="J35" i="11"/>
  <c r="J36" i="11"/>
  <c r="J37" i="11"/>
  <c r="J38" i="11"/>
  <c r="J39" i="11"/>
  <c r="J40" i="11"/>
  <c r="J3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7" i="11"/>
  <c r="J10" i="11"/>
  <c r="J8" i="11"/>
  <c r="J59" i="10"/>
  <c r="J133" i="10"/>
  <c r="J134" i="10"/>
  <c r="J132" i="10"/>
  <c r="J127" i="10"/>
  <c r="J128" i="10"/>
  <c r="J129" i="10"/>
  <c r="J126" i="10"/>
  <c r="J124" i="10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7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3" i="11" s="1"/>
  <c r="B47" i="11" s="1"/>
  <c r="B48" i="11" s="1"/>
  <c r="B49" i="11" s="1"/>
  <c r="B50" i="11" s="1"/>
  <c r="B51" i="11" s="1"/>
  <c r="B52" i="11" s="1"/>
  <c r="B53" i="11" s="1"/>
  <c r="B54" i="11" s="1"/>
  <c r="B56" i="11" s="1"/>
  <c r="B57" i="11" s="1"/>
  <c r="B58" i="11" s="1"/>
  <c r="B59" i="11" s="1"/>
  <c r="B60" i="11" s="1"/>
  <c r="B61" i="11" s="1"/>
  <c r="B62" i="11" s="1"/>
  <c r="B63" i="11" s="1"/>
  <c r="B65" i="11" s="1"/>
  <c r="B66" i="11" s="1"/>
  <c r="B69" i="11" s="1"/>
  <c r="B70" i="11" s="1"/>
  <c r="B71" i="11" s="1"/>
  <c r="B72" i="11" s="1"/>
  <c r="B10" i="11"/>
  <c r="J110" i="10"/>
  <c r="J111" i="10"/>
  <c r="J112" i="10"/>
  <c r="J113" i="10"/>
  <c r="J114" i="10"/>
  <c r="J115" i="10"/>
  <c r="J116" i="10"/>
  <c r="J117" i="10"/>
  <c r="J118" i="10"/>
  <c r="J119" i="10"/>
  <c r="J120" i="10"/>
  <c r="J109" i="10"/>
  <c r="J106" i="10"/>
  <c r="J101" i="10"/>
  <c r="J102" i="10"/>
  <c r="J103" i="10"/>
  <c r="J104" i="10"/>
  <c r="J100" i="10"/>
  <c r="J96" i="10"/>
  <c r="J95" i="10"/>
  <c r="J93" i="10"/>
  <c r="J92" i="10"/>
  <c r="J87" i="10"/>
  <c r="J89" i="10" s="1"/>
  <c r="J88" i="10"/>
  <c r="J86" i="10"/>
  <c r="J78" i="10"/>
  <c r="J79" i="10"/>
  <c r="J80" i="10"/>
  <c r="J81" i="10"/>
  <c r="J82" i="10"/>
  <c r="J83" i="10"/>
  <c r="J77" i="10"/>
  <c r="J74" i="10"/>
  <c r="J72" i="10"/>
  <c r="J71" i="10"/>
  <c r="J66" i="10"/>
  <c r="J67" i="10"/>
  <c r="J68" i="10"/>
  <c r="J65" i="10"/>
  <c r="J63" i="10"/>
  <c r="J62" i="10"/>
  <c r="J56" i="10"/>
  <c r="J57" i="10"/>
  <c r="J58" i="10"/>
  <c r="J55" i="10"/>
  <c r="J53" i="10"/>
  <c r="J52" i="10"/>
  <c r="J44" i="10"/>
  <c r="J45" i="10"/>
  <c r="J46" i="10"/>
  <c r="J47" i="10"/>
  <c r="J48" i="10"/>
  <c r="J49" i="10"/>
  <c r="J50" i="10"/>
  <c r="J39" i="10"/>
  <c r="J40" i="10"/>
  <c r="J38" i="10"/>
  <c r="J27" i="10"/>
  <c r="J28" i="10"/>
  <c r="J29" i="10"/>
  <c r="J30" i="10"/>
  <c r="J31" i="10"/>
  <c r="J32" i="10"/>
  <c r="J33" i="10"/>
  <c r="J34" i="10"/>
  <c r="J26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10" i="10"/>
  <c r="J8" i="10"/>
  <c r="J121" i="10"/>
  <c r="B52" i="10"/>
  <c r="B53" i="10" s="1"/>
  <c r="B55" i="10" s="1"/>
  <c r="B56" i="10" s="1"/>
  <c r="B57" i="10" s="1"/>
  <c r="B58" i="10" s="1"/>
  <c r="B62" i="10" s="1"/>
  <c r="B63" i="10" s="1"/>
  <c r="B65" i="10" s="1"/>
  <c r="B68" i="10" s="1"/>
  <c r="B71" i="10" s="1"/>
  <c r="B72" i="10" s="1"/>
  <c r="B74" i="10" s="1"/>
  <c r="B77" i="10" s="1"/>
  <c r="B78" i="10" s="1"/>
  <c r="B79" i="10" s="1"/>
  <c r="B80" i="10" s="1"/>
  <c r="B81" i="10" s="1"/>
  <c r="B82" i="10" s="1"/>
  <c r="B83" i="10" s="1"/>
  <c r="B86" i="10" s="1"/>
  <c r="B87" i="10" s="1"/>
  <c r="B88" i="10" s="1"/>
  <c r="B92" i="10" s="1"/>
  <c r="B93" i="10" s="1"/>
  <c r="B95" i="10" s="1"/>
  <c r="B96" i="10" s="1"/>
  <c r="B100" i="10" s="1"/>
  <c r="B101" i="10" s="1"/>
  <c r="B102" i="10" s="1"/>
  <c r="B103" i="10" s="1"/>
  <c r="B104" i="10" s="1"/>
  <c r="B106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4" i="10" s="1"/>
  <c r="B126" i="10" s="1"/>
  <c r="B127" i="10" s="1"/>
  <c r="B128" i="10" s="1"/>
  <c r="B129" i="10" s="1"/>
  <c r="B132" i="10" s="1"/>
  <c r="B133" i="10" s="1"/>
  <c r="B134" i="10" s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6" i="10" s="1"/>
  <c r="B27" i="10" s="1"/>
  <c r="B28" i="10" s="1"/>
  <c r="B29" i="10" s="1"/>
  <c r="B30" i="10" s="1"/>
  <c r="B31" i="10" s="1"/>
  <c r="B32" i="10" s="1"/>
  <c r="B33" i="10" s="1"/>
  <c r="B34" i="10" s="1"/>
  <c r="B38" i="10" s="1"/>
  <c r="B39" i="10" s="1"/>
  <c r="J73" i="11" l="1"/>
  <c r="J67" i="11"/>
  <c r="J41" i="11"/>
  <c r="J28" i="11"/>
  <c r="J135" i="10"/>
  <c r="J130" i="10"/>
  <c r="J107" i="10"/>
  <c r="J97" i="10"/>
  <c r="J84" i="10"/>
  <c r="J75" i="10"/>
  <c r="J35" i="10"/>
  <c r="J24" i="10"/>
  <c r="J74" i="11" l="1"/>
  <c r="J76" i="11" s="1"/>
  <c r="J75" i="11" s="1"/>
  <c r="J136" i="10"/>
  <c r="J138" i="10" s="1"/>
  <c r="J137" i="10" s="1"/>
  <c r="C15" i="9" l="1"/>
  <c r="C14" i="9"/>
  <c r="C13" i="9"/>
  <c r="C12" i="9"/>
  <c r="C11" i="9"/>
  <c r="J52" i="8" l="1"/>
  <c r="J53" i="8"/>
  <c r="J51" i="8"/>
  <c r="J39" i="8"/>
  <c r="J40" i="8"/>
  <c r="J42" i="8"/>
  <c r="J44" i="8"/>
  <c r="J45" i="8"/>
  <c r="J46" i="8"/>
  <c r="J47" i="8"/>
  <c r="J48" i="8"/>
  <c r="J49" i="8"/>
  <c r="J38" i="8"/>
  <c r="J24" i="8"/>
  <c r="J26" i="8"/>
  <c r="J27" i="8"/>
  <c r="J28" i="8"/>
  <c r="J30" i="8"/>
  <c r="J31" i="8"/>
  <c r="J32" i="8"/>
  <c r="J33" i="8"/>
  <c r="J34" i="8"/>
  <c r="J35" i="8"/>
  <c r="J23" i="8"/>
  <c r="J13" i="8"/>
  <c r="J14" i="8"/>
  <c r="J16" i="8"/>
  <c r="J17" i="8"/>
  <c r="J18" i="8"/>
  <c r="J12" i="8"/>
  <c r="J9" i="8"/>
  <c r="J8" i="8"/>
  <c r="J30" i="7"/>
  <c r="J31" i="7"/>
  <c r="J32" i="7" s="1"/>
  <c r="J29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7" i="7"/>
  <c r="J27" i="6"/>
  <c r="J28" i="6"/>
  <c r="J29" i="6"/>
  <c r="J30" i="6"/>
  <c r="J31" i="6"/>
  <c r="J32" i="6"/>
  <c r="J33" i="6"/>
  <c r="J34" i="6"/>
  <c r="J35" i="6"/>
  <c r="J36" i="6"/>
  <c r="J38" i="6"/>
  <c r="J40" i="6"/>
  <c r="J26" i="6"/>
  <c r="J11" i="6"/>
  <c r="J12" i="6"/>
  <c r="J13" i="6"/>
  <c r="J14" i="6"/>
  <c r="J15" i="6"/>
  <c r="J16" i="6"/>
  <c r="J17" i="6"/>
  <c r="J18" i="6"/>
  <c r="J19" i="6"/>
  <c r="J20" i="6"/>
  <c r="J21" i="6"/>
  <c r="J22" i="6"/>
  <c r="J10" i="6"/>
  <c r="J7" i="6"/>
  <c r="J32" i="5"/>
  <c r="J33" i="5"/>
  <c r="J34" i="5"/>
  <c r="J31" i="5"/>
  <c r="J24" i="5"/>
  <c r="J25" i="5"/>
  <c r="J26" i="5"/>
  <c r="J27" i="5"/>
  <c r="J28" i="5"/>
  <c r="J23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7" i="5"/>
  <c r="J53" i="4"/>
  <c r="J52" i="4"/>
  <c r="J49" i="4"/>
  <c r="J48" i="4"/>
  <c r="J41" i="4"/>
  <c r="J42" i="4"/>
  <c r="J43" i="4"/>
  <c r="J44" i="4"/>
  <c r="J45" i="4"/>
  <c r="J40" i="4"/>
  <c r="J33" i="4"/>
  <c r="J34" i="4"/>
  <c r="J35" i="4"/>
  <c r="J36" i="4"/>
  <c r="J32" i="4"/>
  <c r="J29" i="4"/>
  <c r="J26" i="4"/>
  <c r="J17" i="4"/>
  <c r="J18" i="4"/>
  <c r="J19" i="4"/>
  <c r="J20" i="4"/>
  <c r="J21" i="4"/>
  <c r="J22" i="4"/>
  <c r="J23" i="4"/>
  <c r="J16" i="4"/>
  <c r="J9" i="4"/>
  <c r="J10" i="4"/>
  <c r="J11" i="4"/>
  <c r="J12" i="4"/>
  <c r="J13" i="4"/>
  <c r="J8" i="4"/>
  <c r="J27" i="7" l="1"/>
  <c r="J33" i="7" s="1"/>
  <c r="J54" i="8"/>
  <c r="J55" i="8" s="1"/>
  <c r="J19" i="8"/>
  <c r="J8" i="6"/>
  <c r="J21" i="5"/>
  <c r="J29" i="5"/>
  <c r="J35" i="5"/>
  <c r="J37" i="4"/>
  <c r="J50" i="4"/>
  <c r="J54" i="4"/>
  <c r="J57" i="8" l="1"/>
  <c r="J56" i="8" s="1"/>
  <c r="J35" i="7"/>
  <c r="J34" i="7" s="1"/>
  <c r="J41" i="6"/>
  <c r="J23" i="6"/>
  <c r="J42" i="6" l="1"/>
  <c r="J44" i="6" s="1"/>
  <c r="J43" i="6" s="1"/>
  <c r="J36" i="5"/>
  <c r="J38" i="5" s="1"/>
  <c r="J37" i="5" s="1"/>
  <c r="J30" i="4" l="1"/>
  <c r="J27" i="4"/>
  <c r="J24" i="4" l="1"/>
  <c r="J46" i="4"/>
  <c r="J14" i="4"/>
  <c r="J55" i="4" l="1"/>
  <c r="J57" i="4" s="1"/>
  <c r="J56" i="4" s="1"/>
  <c r="C16" i="9" l="1"/>
  <c r="C18" i="9" s="1"/>
  <c r="C17" i="9" s="1"/>
</calcChain>
</file>

<file path=xl/sharedStrings.xml><?xml version="1.0" encoding="utf-8"?>
<sst xmlns="http://schemas.openxmlformats.org/spreadsheetml/2006/main" count="1690" uniqueCount="724">
  <si>
    <t>L.p.</t>
  </si>
  <si>
    <t>Nr KNR</t>
  </si>
  <si>
    <t>Nr STWIORB</t>
  </si>
  <si>
    <t>Opis robót</t>
  </si>
  <si>
    <t>Jednostka</t>
  </si>
  <si>
    <t>Ilość</t>
  </si>
  <si>
    <t>Krotność</t>
  </si>
  <si>
    <t>Cena jednostkowa netto</t>
  </si>
  <si>
    <t>Wartość netto</t>
  </si>
  <si>
    <t>9 = 6 x 8</t>
  </si>
  <si>
    <t>1</t>
  </si>
  <si>
    <t>Element</t>
  </si>
  <si>
    <t>ROBOTY ROZBIÓRKOWE</t>
  </si>
  <si>
    <t/>
  </si>
  <si>
    <t>1.1</t>
  </si>
  <si>
    <t>1.2</t>
  </si>
  <si>
    <t>m</t>
  </si>
  <si>
    <t>m2</t>
  </si>
  <si>
    <t>m3</t>
  </si>
  <si>
    <t>kpl</t>
  </si>
  <si>
    <t>szt</t>
  </si>
  <si>
    <t>2</t>
  </si>
  <si>
    <t>ROZBIÓRKA ISTNIEJĄCEGO I BUDOWA NOWEGO MOSTU NAD RZEKĄ WISŁĄ W RAMACH ROZBUDOWY DROGI POWIATOWEJ 2627S W DROGOMYŚLU</t>
  </si>
  <si>
    <t>ROBOTY PRZYGOTOWAWCZE</t>
  </si>
  <si>
    <t>ROBOTY POMIAROWE</t>
  </si>
  <si>
    <t>USUNIĘCIE ROŚLINNOŚCI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</si>
  <si>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</si>
  <si>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</si>
  <si>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</si>
  <si>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</si>
  <si>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</si>
  <si>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</si>
  <si>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</si>
  <si>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</si>
  <si>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</si>
  <si>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</si>
  <si>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</si>
  <si>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</si>
  <si>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</si>
  <si>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</si>
  <si>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</si>
  <si>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Suma ogółem: Roboty przygotowawcze</t>
  </si>
  <si>
    <t>ROBOTY ZIEMNE</t>
  </si>
  <si>
    <t>18</t>
  </si>
  <si>
    <t>19</t>
  </si>
  <si>
    <t>20</t>
  </si>
  <si>
    <t>21</t>
  </si>
  <si>
    <t>22</t>
  </si>
  <si>
    <t>23</t>
  </si>
  <si>
    <t>24</t>
  </si>
  <si>
    <t>25</t>
  </si>
  <si>
    <t>M.01.01.01</t>
  </si>
  <si>
    <t>kpl.</t>
  </si>
  <si>
    <t>M.01.02.01</t>
  </si>
  <si>
    <t>KNNR 1 0101-02 z.o.2.10.1. 9901-01</t>
  </si>
  <si>
    <t>szt.</t>
  </si>
  <si>
    <t>KNNR 1 0101-01 z.o.2.10.1. 9901-01</t>
  </si>
  <si>
    <t>KNNR 1 0101-03 z.o.2.10.1. 9901-01</t>
  </si>
  <si>
    <t>KNNR 1 0101-04 z.o.2.10.1. 9901-01</t>
  </si>
  <si>
    <t>KNNR 1 0104-01 z.o.2.10.1. 9901-01</t>
  </si>
  <si>
    <t>KNNR 1 0104-02 z.o.2.10.1. 9901-01</t>
  </si>
  <si>
    <t>KNNR 1 0104-03 z.o.2.10.1. 9901-01</t>
  </si>
  <si>
    <t>KNNR 1 0104-04 z.o.2.10.1. 9901-01</t>
  </si>
  <si>
    <t>KNNR 1 0107-01 0107-04</t>
  </si>
  <si>
    <t>mp</t>
  </si>
  <si>
    <t>KNNR 1 0107-02 0107-05</t>
  </si>
  <si>
    <t>KNNR 1 0107-03 0107-05</t>
  </si>
  <si>
    <t>KNNR 1 0110-01</t>
  </si>
  <si>
    <t>M.11.01.00 i M.11.01.02</t>
  </si>
  <si>
    <t>KNR 2-01 0206-04 0214-02</t>
  </si>
  <si>
    <t>M.11.01.03</t>
  </si>
  <si>
    <t>KNR 2-10 0409-12</t>
  </si>
  <si>
    <t>kg</t>
  </si>
  <si>
    <t>KNR 2-10 0409-14</t>
  </si>
  <si>
    <t>M.11.01.04</t>
  </si>
  <si>
    <t>KNR 9-06 0101-08 z.o. 2.3. 0001-03</t>
  </si>
  <si>
    <t>M.30.01.01</t>
  </si>
  <si>
    <t>KNR 9-06 0102-08 z.o. 2.3. 0001-01</t>
  </si>
  <si>
    <t>M.11.01.05</t>
  </si>
  <si>
    <t>KNNR 1 0214-06 z.o.2.11.4. 9911-03</t>
  </si>
  <si>
    <t>KNNR 1 0214-05</t>
  </si>
  <si>
    <t>M.11.02.01</t>
  </si>
  <si>
    <t>M.12.01.02</t>
  </si>
  <si>
    <t>KNR 2-33 0404-08</t>
  </si>
  <si>
    <t>KNR 2-33 0405-03</t>
  </si>
  <si>
    <t>M.13.01.00 i M.13.01.01</t>
  </si>
  <si>
    <t>t</t>
  </si>
  <si>
    <t>KNR 2-33 0204-01</t>
  </si>
  <si>
    <t>M.13.02.01</t>
  </si>
  <si>
    <t>KNR 2-22 1201-04</t>
  </si>
  <si>
    <t>M.13.03.01</t>
  </si>
  <si>
    <t>M.13.03.02</t>
  </si>
  <si>
    <t>M.15.01.01</t>
  </si>
  <si>
    <t>KNR 2-33 0713-27</t>
  </si>
  <si>
    <t>KNR 2-33 0713-31</t>
  </si>
  <si>
    <t>M.15.02.01</t>
  </si>
  <si>
    <t>KNR-W 2-02 0504-02</t>
  </si>
  <si>
    <t>M.15.02.02</t>
  </si>
  <si>
    <t>KNR AT-40 0408-03</t>
  </si>
  <si>
    <t>M.15.03.01</t>
  </si>
  <si>
    <t>KNR AT-03 0301-01 KNR 2-31 z.o.2.13. 9902-03</t>
  </si>
  <si>
    <t>M.15.03.02</t>
  </si>
  <si>
    <t>KNR AT-03 0302-03 KNR 2-31 z.o.2.13. 9902-03</t>
  </si>
  <si>
    <t>M.15.03.04</t>
  </si>
  <si>
    <t>KNR 2-02 1116-03 Analogia</t>
  </si>
  <si>
    <t>M.16.01.03</t>
  </si>
  <si>
    <t>M.16.01.04</t>
  </si>
  <si>
    <t>KNR 2-33 0705-01</t>
  </si>
  <si>
    <t>M.16.01.06</t>
  </si>
  <si>
    <t>M.16.01.09</t>
  </si>
  <si>
    <t>KNR 2-33 0705-02</t>
  </si>
  <si>
    <t>M.16.01.10</t>
  </si>
  <si>
    <t>M.18.01.01</t>
  </si>
  <si>
    <t>KNR AT-03 0203-01</t>
  </si>
  <si>
    <t>KNR 13-12 0705-01</t>
  </si>
  <si>
    <t>M.19.01.01</t>
  </si>
  <si>
    <t>KNR 2-33 0706-01</t>
  </si>
  <si>
    <t>KNR 2-31 0404-03</t>
  </si>
  <si>
    <t>M.19.02.01</t>
  </si>
  <si>
    <t>M.19.02.04</t>
  </si>
  <si>
    <t>KNR 2-33 0702-04</t>
  </si>
  <si>
    <t>M.20.01.01</t>
  </si>
  <si>
    <t>M.20.01.02</t>
  </si>
  <si>
    <t>KNR 0-25 0113-01</t>
  </si>
  <si>
    <t>kalk. własna</t>
  </si>
  <si>
    <t>M.20.01.06</t>
  </si>
  <si>
    <t>M.20.01.07</t>
  </si>
  <si>
    <t>M.20.03.04</t>
  </si>
  <si>
    <t>M.21.01.01</t>
  </si>
  <si>
    <t>KNNR-W 3 0409-02</t>
  </si>
  <si>
    <t>KNR 13-12 0101-03</t>
  </si>
  <si>
    <t>M.21.01.02</t>
  </si>
  <si>
    <t>KNCK-1 0704-04</t>
  </si>
  <si>
    <t>KNCK-1 0701-05</t>
  </si>
  <si>
    <t>KNR 2-33 0706-03</t>
  </si>
  <si>
    <t>KNR AT-27 0102-02</t>
  </si>
  <si>
    <t>KNK 2-06 0802-01</t>
  </si>
  <si>
    <t>KNR 2-33 0211-03</t>
  </si>
  <si>
    <t>M.21.01.01 i M.21.01.02</t>
  </si>
  <si>
    <t>KNR 4-04 1103-01</t>
  </si>
  <si>
    <t>KNR 4-04 1103-04 1103-05</t>
  </si>
  <si>
    <t>M.21.01.03</t>
  </si>
  <si>
    <t>KNR 2-33 0702-03</t>
  </si>
  <si>
    <t>M.30.01.02</t>
  </si>
  <si>
    <t>analiza indywidualna</t>
  </si>
  <si>
    <t>Tyczenie obiektu i geodezyjna obsługa budowy</t>
  </si>
  <si>
    <t>Mechaniczne ścinanie drzew z karczowaniem pni o średnicy 16-25 cm - strefa niebezpieczna obok jezdni (26-75 poj./h)</t>
  </si>
  <si>
    <t>Mechaniczne ścinanie drzew z karczowaniem pni o średnicy 10-15 cm - strefa niebezpieczna obok jezdni (26-75 poj./h)</t>
  </si>
  <si>
    <t>Mechaniczne ścinanie drzew z karczowaniem pni o średnicy 26-35 cm - strefa niebezpieczna obok jezdni (26-75 poj./h)</t>
  </si>
  <si>
    <t>Mechaniczne ścinanie drzew z karczowaniem pni o średnicy 36-45 cm - strefa niebezpieczna obok jezdni (26-75 poj./h)</t>
  </si>
  <si>
    <t>KNNR 1 0101-07 z.o.2.10.1. 9901-01</t>
  </si>
  <si>
    <t>Mechaniczne ścinanie drzew z karczowaniem pni o średnicy 75-100 cm - strefa niebezpieczna obok jezdni (26-75 poj./h)</t>
  </si>
  <si>
    <t>Mechaniczne ścinanie drzew z karczowaniem pni o średnicy 100-150 cm - strefa niebezpieczna obok jezdni (26-75 poj./h)</t>
  </si>
  <si>
    <t>Karczowanie pni o śr. 10-15 cm koparką podsiębierną w gruntach kat.I-II o normalnej wilgotności - strefa niebezpieczna obok jezdni (26-75 poj./h)</t>
  </si>
  <si>
    <t>Karczowanie pni o śr. 16-25 cm koparką podsiębierną w gruntach kat.I-II o normalnej wilgotności - strefa niebezpieczna obok jezdni (26-75 poj./h)</t>
  </si>
  <si>
    <t>Karczowanie pni o śr. 26-35 cm koparką podsiębierną w gruntach kat.I-II o normalnej wilgotności - strefa niebezpieczna obok jezdni (26-75 poj./h)</t>
  </si>
  <si>
    <t>Karczowanie pni o śr. 36-45 cm koparką podsiębierną w gruntach kat.I-II o normalnej wilgotności - strefa niebezpieczna obok jezdni (26-75 poj./h)</t>
  </si>
  <si>
    <t>KNNR 1 0104-07 z.o.2.10.1. 9901-01</t>
  </si>
  <si>
    <t>Karczowanie pni o śr. 75-100 cm koparką podsiębierną w gruntach kat.I-II o normalnej wilgotności - strefa niebezpieczna obok jezdni (26-75 poj./h)</t>
  </si>
  <si>
    <t>Karczowanie pni o śr. 100-150 cm koparką podsiębierną w gruntach kat.I-II o normalnej wilgotności - strefa niebezpieczna obok jezdni (26-75 poj./h)</t>
  </si>
  <si>
    <t>Wywożenie dłużyc o śr.10-150 cm na odległość 10 km</t>
  </si>
  <si>
    <t>Wywożenie karpiny na odległość 10 km</t>
  </si>
  <si>
    <t>Wywożenie gałęzi na odległość 10 km</t>
  </si>
  <si>
    <t>Usunięcie i spalenie pozostałości po karczunku - drągowina, karcze, gałęzie i resztki</t>
  </si>
  <si>
    <t>Roboty ziemne wykonywane koparkami podsiębiernymi o poj. łyżki 0.60 m3 w gruncie kat. III z transportem urobku samochodami samowyładowczymi na odległość 10 km</t>
  </si>
  <si>
    <t>Wykonanie pali dużych średnic (800 mm) w gruncie kat. III z zabezpieczeniem stateczności ścian przez rurowanie</t>
  </si>
  <si>
    <t>Wykonanie pali dużych średnic (1000 mm) w gruncie kat. III z zabezpieczeniem stateczności ścian przez rurowanie</t>
  </si>
  <si>
    <t>Wbijanie ścianek szczelnych stalowych z grodzic G-62 wibromłotem HVB; głębokość wbicia do 10 m, grunt kat. III Ponad 50 do 75 m na jednym placu budowy</t>
  </si>
  <si>
    <t>Pomiary drgań przyległych budynków na czas wbijania ścianek szczelnych</t>
  </si>
  <si>
    <t>Wyciąganie ścianek szczelnych stalowych z grodzic G-62 wibromłotem HVB; głębokość wbicia do 10 m, grunt kat. III Do 25 m na jednym placu budowy</t>
  </si>
  <si>
    <t>Zasypanie wykopów fundamentowych podłużnych, punktowych, rowów, wykopów obiektowych spycharkami z zagęszczeniem mechanicznym walcami (grubość warstwy w stanie luźnym 25 cm) - kat. gruntu I-II - współczynnik zagęszczenia Js=1.00)</t>
  </si>
  <si>
    <t>Zasypanie wykopów fundamentowych podłużnych, punktowych, rowów, wykopów obiektowych spycharkami z zagęszczeniem mechanicznym ubijakami (grubość warstwy w stanie luźnym 25 cm) - kat. gruntu III-IV</t>
  </si>
  <si>
    <t>KNR 0-32 0622-02</t>
  </si>
  <si>
    <t>Ułożenie maty bentonitowej na warstwie z gruntu nieprzepuszczalnego za przyczółkami</t>
  </si>
  <si>
    <t>Przygotowanie zbrojenia prętami okrągłymi ze stali żebrowanej B500SP</t>
  </si>
  <si>
    <t>Montaż zbrojenia prętami okrągłymi ze stali żebrowanej B500S</t>
  </si>
  <si>
    <t>Beton zwykły w warunkach przeciętnych C12/15</t>
  </si>
  <si>
    <t>Deskowanie płytami ze sklejki bakelizowanej</t>
  </si>
  <si>
    <t>Uproszczona</t>
  </si>
  <si>
    <t>Wykonanie belki prefabrykowanej T-24 w zakładzie prefabrykacji</t>
  </si>
  <si>
    <t>Wykonanie belki prefabrykowanej T-27 w zakładzie prefabrykacji</t>
  </si>
  <si>
    <t>KNR 2-33 0411-03</t>
  </si>
  <si>
    <t>Transport i montaż prefabrykowanych dźwigarów strunobetonowych</t>
  </si>
  <si>
    <t>KNR 2-22 0206-02</t>
  </si>
  <si>
    <t>Gzymsy prefabrykowane polimerobetonowe z elementów o masie do 100 kg</t>
  </si>
  <si>
    <t>Izolacje przeciwwilgociowe powłokowe bitumiczne - wykonywane na zimno - pionowe z emulsji asfaltowej - pierwsza warstwa - powierzchnia w jednym miejscu do 100 m2</t>
  </si>
  <si>
    <t>Izolacje przeciwwilgociowe powłokowe bitumiczne - wykonywane na zimno - pionowe z emulsji asfaltowej - każda następna warstwa - powierzchnia w jednym miejscu do 100 m2</t>
  </si>
  <si>
    <t>Izolacja pionowa przeciwwodna z bitumicznych mas uszczelniających (KMB) - nakładana ręcznie</t>
  </si>
  <si>
    <t>Nawierzchnie z mieszanek mineralno-bitumicznych - warstwa wiążąca o gr. 5 cm; wydajność rozkładarki 200 t/dzień</t>
  </si>
  <si>
    <t>Nawierzchnie z mieszanek mineralno-bitumicznych - warstwa ścieralna o gr. 4,5 cm; wydajność rozkładarki 200 t/dzień</t>
  </si>
  <si>
    <t>Nawierzchnia  epoksydowo - poliuretanowa na chodnikach</t>
  </si>
  <si>
    <t>Dren liniowy na izolacji poziomej</t>
  </si>
  <si>
    <t>Wykonanie elementów odwodnienia ustrojów niosących - sączki odwadniające</t>
  </si>
  <si>
    <t>Kolektor odwodnienia</t>
  </si>
  <si>
    <t>Wykonanie elementów odwodnienia ustrojów niosących - wpusty</t>
  </si>
  <si>
    <t>Dreny za ścianą przyczółka - odcinek z rurą z HDPE śr. 200 mm perforowana na korytku betonowym z betonu C20/25 z zasypką filtracyjną otoczoną geowłókniną</t>
  </si>
  <si>
    <t>Dreny za ścianą przyczółka - odcinek z rurą z HDPE śr. 200 mm pełną</t>
  </si>
  <si>
    <t>Dren liniowy na płycie przejściowej - zasypka filtracyjna otoczona geowłókniną</t>
  </si>
  <si>
    <t>Warstwa przeciwspękaniowa pod warstwy bitumiczne nad dylatacjami</t>
  </si>
  <si>
    <t>KNCK-1 0408-06</t>
  </si>
  <si>
    <t>Wykonanie nacięcia nawierzchni z wypełnieniem masą zalewową</t>
  </si>
  <si>
    <t>Wypełnienie szczelin dylatacyjnych</t>
  </si>
  <si>
    <t>Montaż krawężników kamiennych na moście</t>
  </si>
  <si>
    <t>Krawężniki kamienne o wymiarach 20x25 cm na podsypce cementowo-piaskowej</t>
  </si>
  <si>
    <t>Montaż barieroporęczy na moście</t>
  </si>
  <si>
    <t>Montaż barier sprężystych jednostronnych za mostem</t>
  </si>
  <si>
    <t>KNR 2-33 0707-04</t>
  </si>
  <si>
    <t>Montaż rur z HDPE w chodnikach</t>
  </si>
  <si>
    <t>Czyszczenie konstrukcji pełnościennych i  poręczy do stopnia Sa 2 1/2 - stan wyjściowy powierzchni B</t>
  </si>
  <si>
    <t>KNR 0-25 0203-01 0201 A 03</t>
  </si>
  <si>
    <t>Malowanie natryskiem bezpowietrznym konstrukcji stalowych pełnościennych</t>
  </si>
  <si>
    <t>Kotwy talerzowe</t>
  </si>
  <si>
    <t>KNR-W 2-01 0518-01</t>
  </si>
  <si>
    <t>Umocnienie skarp narzutem kamiennym</t>
  </si>
  <si>
    <t>KNR AT-26 0304-04</t>
  </si>
  <si>
    <t>Hydrofobizacja powierzchni betonowych preparatami płynnymi - natryskowo</t>
  </si>
  <si>
    <t>Cięcie elementów konstrukcji żelbetowych piłami diamentowymi przy zbrojeniu podwójnym i krzyżowym</t>
  </si>
  <si>
    <t>Demontaż i odwóz na składowisko odciętych fragmentów przęseł</t>
  </si>
  <si>
    <t>Rozbiórka konstrukcji i elementów żelbetowych</t>
  </si>
  <si>
    <t>Rozbiórka nawierzchni drogowej z kostki kamiennej nieregularnej do 9 cm na podsypce cementowo-piaskowej</t>
  </si>
  <si>
    <t>Ręczna rozbiórka podbudowy lub nawierzchni drogowej brukowcowej - grubość warstwy 13-20 cm</t>
  </si>
  <si>
    <t>Demontaż krawężników na prostej</t>
  </si>
  <si>
    <t>Usunięcie starych izolacji z papy - dwuwarstwowych</t>
  </si>
  <si>
    <t>Ręczna rozbiórka nawierzchni bitumicznej o grubości warstwy 3 cm</t>
  </si>
  <si>
    <t>Demontaż łożysk o masie do 2.0 t</t>
  </si>
  <si>
    <t>Załadowanie gruzu koparko-ładowarką przy obsłudze na zmianę roboczą przez 3 samochody samowyładowcze</t>
  </si>
  <si>
    <t>Wywiezienie gruzu z terenu rozbiórki przy mechanicznym załadowaniu i wyładowaniu samochodem samowyładowczym na odległość 10 km</t>
  </si>
  <si>
    <t>Demontaż balustrad mostowych</t>
  </si>
  <si>
    <t>Wykonanie zabezpieczenia przyległego budynku opaską żelbetową</t>
  </si>
  <si>
    <t>Kalkulacja własna</t>
  </si>
  <si>
    <t>Zakup elementów stalowych z załadunkiem i transportem na plac budowy, pomniejszony o wartość z odzysku stali po demontażu</t>
  </si>
  <si>
    <t>Wbijanie rur stalowych - podpór konstrukcji</t>
  </si>
  <si>
    <t>Rozładunek elementów konstrukcji, transport dźwigiem, montaż konstrukcji, łączenie elementów</t>
  </si>
  <si>
    <t>Demontaż konstrukcji z wywozem elementów z placu budowy</t>
  </si>
  <si>
    <t>Dokumentacja powykonawcza</t>
  </si>
  <si>
    <t>Próbne obciążenie obiektu</t>
  </si>
  <si>
    <t>Analiza indywidualna Uproszczona</t>
  </si>
  <si>
    <t>Suma ogółem: Roboty ziemne:</t>
  </si>
  <si>
    <t>ZBROJENIE</t>
  </si>
  <si>
    <t>STAL ZBROJENIOWA</t>
  </si>
  <si>
    <t>3.1</t>
  </si>
  <si>
    <t>26</t>
  </si>
  <si>
    <t>27</t>
  </si>
  <si>
    <t>28</t>
  </si>
  <si>
    <t>4.1</t>
  </si>
  <si>
    <t>BETON</t>
  </si>
  <si>
    <t>BETON KONSTRUKCYJNY</t>
  </si>
  <si>
    <t>29</t>
  </si>
  <si>
    <t>30</t>
  </si>
  <si>
    <t>31</t>
  </si>
  <si>
    <t>32</t>
  </si>
  <si>
    <t>BETON NIEKONSTRUKCYJNY</t>
  </si>
  <si>
    <t>4.2</t>
  </si>
  <si>
    <t>PREFABRYKATY BETONOWE</t>
  </si>
  <si>
    <t>Suma ogółem: Zbrojenie</t>
  </si>
  <si>
    <t>Suma ogółem: Beton:</t>
  </si>
  <si>
    <t>4.3</t>
  </si>
  <si>
    <t>5.1</t>
  </si>
  <si>
    <t>IZOLACJE I NAWIERZCHNIE</t>
  </si>
  <si>
    <t>IZOLACJE CIENKIE</t>
  </si>
  <si>
    <t>5.2</t>
  </si>
  <si>
    <t>IZOLACJE GRUBE</t>
  </si>
  <si>
    <t>5.3</t>
  </si>
  <si>
    <t>NAWIERZCHNIE</t>
  </si>
  <si>
    <t>5.3.1</t>
  </si>
  <si>
    <t>Jezdnia</t>
  </si>
  <si>
    <t>Chodniki</t>
  </si>
  <si>
    <t>5.3.2</t>
  </si>
  <si>
    <t>Suma ogółem: Izolacje i nawierzchnie:</t>
  </si>
  <si>
    <t>ODWODNIENIE</t>
  </si>
  <si>
    <t>DYLATACJE</t>
  </si>
  <si>
    <t>Suma ogółem: Odwodnienie:</t>
  </si>
  <si>
    <t>Suma ogółem: Dylatacje</t>
  </si>
  <si>
    <t>ELEMENTY ZABEZPIECZAJĄCE</t>
  </si>
  <si>
    <t>KRAWĘŻNIKI</t>
  </si>
  <si>
    <t>8.1</t>
  </si>
  <si>
    <t>BARIERY OCHRONNE</t>
  </si>
  <si>
    <t>8.2</t>
  </si>
  <si>
    <t>INNE ROBOTY MOSTOWE</t>
  </si>
  <si>
    <t>ROBOTY RÓŻNE</t>
  </si>
  <si>
    <t>9.1</t>
  </si>
  <si>
    <t>9.2</t>
  </si>
  <si>
    <t>ZABEZPIECZENIE ANTYKOROZYJNE</t>
  </si>
  <si>
    <t>Suma ogółem: Inne roboty mostowe</t>
  </si>
  <si>
    <t>Suma ogółem: Roboty rozbiórkowe</t>
  </si>
  <si>
    <t>ROBOTY TOWARZYSZĄCE</t>
  </si>
  <si>
    <t>11.1</t>
  </si>
  <si>
    <t>ZABEZPIECZENIE BUDYNKU</t>
  </si>
  <si>
    <t>11.2</t>
  </si>
  <si>
    <t>WYKONANIE TYMCZASOWEJ KONSTRUKCJI WSPORCZEJ POD WODOCIĄG</t>
  </si>
  <si>
    <t>Suma ogółem: Roboty towarzyszące</t>
  </si>
  <si>
    <t>POZOSTAŁE</t>
  </si>
  <si>
    <t>Suma ogółem: Pozostałe</t>
  </si>
  <si>
    <t>SUMA OGÓŁEM [netto]</t>
  </si>
  <si>
    <t>PODATEK VAT 23%</t>
  </si>
  <si>
    <t>SUMA OGÓŁEM [brutto]</t>
  </si>
  <si>
    <t>słownie złotych….........................................................................................................................................................................................................</t>
  </si>
  <si>
    <t>UWAGA:
W kosztorysach ofertowych zadania podana w kolumnie nr 7 -"krotność" ma jedynie charakter informacyjny.
Cena jednostkowa (kolumna 8) winna zawierać wszystkie koszty niezbędne  dla wykonania poszczególnych pozycji przedmiarowych (kolumna nr 4) wraz z uwzględnieniem krotności ich wykonania (kolumna nr 7)
Wartość netto należy wyliczyć jako iloczyn ilości i ceny jednostkowej (kolumna nr 9 = kolumna nr 6 x kolumna nr 8).</t>
  </si>
  <si>
    <t>.....................................................................................................................
podpis i pieczęć osoby / osób  uprawnionej(ych) do reprezentowania Wykonawcy</t>
  </si>
  <si>
    <t>.............................................................................
miejscowośc i data</t>
  </si>
  <si>
    <t>Suma ogółem: Elementy zabezpieczające</t>
  </si>
  <si>
    <t>M.30.01.03</t>
  </si>
  <si>
    <t>OZNAKOWANIE DRÓG</t>
  </si>
  <si>
    <t>1.3</t>
  </si>
  <si>
    <t>BUDOWA DRÓG I ULIC</t>
  </si>
  <si>
    <t>PODBUDOWY JEZDNI I CHODNIKÓW</t>
  </si>
  <si>
    <t>NAWIERZCHNIE JEZDNI I CHODNIKÓW</t>
  </si>
  <si>
    <t>POBOCZA</t>
  </si>
  <si>
    <t>ROBOTY KOŃCOWE</t>
  </si>
  <si>
    <t>Suma ogółem: Roboty rozbiórkowe:</t>
  </si>
  <si>
    <t>Suma ogółem: Roboty ziemne</t>
  </si>
  <si>
    <t>Suma ogółem: Budowa dróg i ulic</t>
  </si>
  <si>
    <t>Suma ogółem: Roboty końcowe</t>
  </si>
  <si>
    <t>KNNR 1 0111-01</t>
  </si>
  <si>
    <t>D.01.01.01</t>
  </si>
  <si>
    <t>Roboty pomiarowe przy liniowych robotach ziemnych - trasa dróg w terenie równinnym</t>
  </si>
  <si>
    <t>D.01.02.01</t>
  </si>
  <si>
    <t>D.01.03.01</t>
  </si>
  <si>
    <t>Tymczasowa organizacja ruchu</t>
  </si>
  <si>
    <t>KNR 2-31 0803-03 0803-04</t>
  </si>
  <si>
    <t>D.02.01.01</t>
  </si>
  <si>
    <t>Mechaniczne rozebranie nawierzchni z mieszanek mineralno-bitumicznych o grubości 10 cm</t>
  </si>
  <si>
    <t>KNR 2-31 0802-07</t>
  </si>
  <si>
    <t>Mechaniczne rozebranie podbudowy z kruszywa kamiennego o grubości 15 cm</t>
  </si>
  <si>
    <t>KNR 2-31 0813-04</t>
  </si>
  <si>
    <t>Rozebranie krawężników betonowych 20x30 cm na podsypce cementowo-piaskowej</t>
  </si>
  <si>
    <t>KNNR 6 0803-05</t>
  </si>
  <si>
    <t>Ręczne rozebranie nawierzchni z kostki kamiennej regularnej na podsypce cementowo-piaskowej</t>
  </si>
  <si>
    <t>KNR 13-23 0108-08</t>
  </si>
  <si>
    <t>Rozbiórka elementów chodnika - obrzeża</t>
  </si>
  <si>
    <t>KNR 2-31 0703-03</t>
  </si>
  <si>
    <t>Zdejmowanie tablic znaków drogowych zakazu, nakazu, ostrzegawczych, informacyjnych</t>
  </si>
  <si>
    <t>KNR 2-31 0818-08</t>
  </si>
  <si>
    <t>Rozebranie słupków do znaków</t>
  </si>
  <si>
    <t>KNR 2-01 0126-01</t>
  </si>
  <si>
    <t>D.02.01.02</t>
  </si>
  <si>
    <t>Usunięcie warstwy ziemi urodzajnej (humusu) o grubości do 15 cm za pomocą spycharek</t>
  </si>
  <si>
    <t>KNR 4-01 0108-01 0108-04</t>
  </si>
  <si>
    <t>Wywóz ziemi samochodami skrzyniowymi na odległość 10 km grunt.kat. I-II</t>
  </si>
  <si>
    <t>KNR 2-01 0206-03 0214-02</t>
  </si>
  <si>
    <t>D.03.01.01</t>
  </si>
  <si>
    <t>Roboty ziemne wykonywane koparkami podsiębiernymi o poj. łyżki 0.60 m3 w gruncie kat. I-II z transportem urobku samochodami samowyładowczymi na odległość 10 km</t>
  </si>
  <si>
    <t>KNNR 6 0103-03</t>
  </si>
  <si>
    <t>D.04.01.01</t>
  </si>
  <si>
    <t>Profilowanie i zagęszczanie podłoża wykonywane mechanicznie w gruncie kat. II-IV pod warstwy konstrukcyjne nawierzchni</t>
  </si>
  <si>
    <t>KNNR 6 0113-02</t>
  </si>
  <si>
    <t>D.04.01.02</t>
  </si>
  <si>
    <t>Warstwa mrozoochronna z kruszyw łamanych o grubości po zagęszczeniu 22 cm</t>
  </si>
  <si>
    <t>KNNR 6 0113-03</t>
  </si>
  <si>
    <t>Warstwa dolna podbudowy z kruszyw łamanych o grubości po zagęszczeniu 25 cm</t>
  </si>
  <si>
    <t>KNNR 6 0111-04</t>
  </si>
  <si>
    <t>D.04.01.03</t>
  </si>
  <si>
    <t>Wzmocnienie podłoża przez stabilizowanie wapnem w ilości 20 kg/m2, warstwa o grubości po zagęszczeniu 15 cm</t>
  </si>
  <si>
    <t>D.04.01.04</t>
  </si>
  <si>
    <t>Warstwa dolna podbudowy z kruszyw łamanych o grubości po zagęszczeniu 20 cm</t>
  </si>
  <si>
    <t>KNR 2-31 0310-01 0310-02</t>
  </si>
  <si>
    <t>D.04.01.05</t>
  </si>
  <si>
    <t>Nawierzchnia z mieszanek mineralno-bitumicznych grysowych - warstwa wiążąca asfaltowa - grubość po zagęszczeniu 10 cm</t>
  </si>
  <si>
    <t>KNR AT-03 0202-01</t>
  </si>
  <si>
    <t>D.04.01.06</t>
  </si>
  <si>
    <t>Mechaniczne oczyszczenie i skropienie emulsją asfaltową na zimno podbudowy tłuczniowej lub z gruntu stabilizowanego cementem; zużycie emulsji 0,8 kg/m2</t>
  </si>
  <si>
    <t>KNR 2-31 1004-07</t>
  </si>
  <si>
    <t>Nawierzchnia z mieszanek mineralno-bitumicznych grysowych - warstwa wiążąca asfaltowa - grubość po zagęszczeniu 6 cm</t>
  </si>
  <si>
    <t>KNR 2-31 0310-05 0310-06</t>
  </si>
  <si>
    <t>D.04.02.02</t>
  </si>
  <si>
    <t>Nawierzchnia z mieszanek mineralno-bitumicznych grysowych - warstwa ścieralna asfaltowa - grubość po zagęszczeniu 4 cm</t>
  </si>
  <si>
    <t>KNNR 6 0403-04</t>
  </si>
  <si>
    <t>D.04.02.03</t>
  </si>
  <si>
    <t>Krawężniki betonowe wystające o wymiarach 20x30 cm z wykonaniem ław betonowych na podsypce cementowo-piaskowej</t>
  </si>
  <si>
    <t>Krawężniki betonowe najazdowe o wymiarach 20x22 cm z wykonaniem ław betonowych na podsypce cementowo-piaskowej</t>
  </si>
  <si>
    <t>KNR 2-31 0511-03</t>
  </si>
  <si>
    <t>D.04.02.04</t>
  </si>
  <si>
    <t>Nawierzchnie z kostki brukowej betonowej o grubości 8 cm na podsypce cementowo-piaskowej</t>
  </si>
  <si>
    <t>KNNR 6 0404-05</t>
  </si>
  <si>
    <t>D.04.02.05</t>
  </si>
  <si>
    <t>Obrzeża betonowe o wymiarach 30x8 cm na podsypce cementowo-piaskowej, spoiny wypełnione zaprawą cementową</t>
  </si>
  <si>
    <t>KNR 2-31 0204-01 0204-02</t>
  </si>
  <si>
    <t>D.04.02.06</t>
  </si>
  <si>
    <t>Nawierzchnia z tłucznia kamiennego - warstwa dolna z kamienia podkładowego - grubość po zagęszczeniu 20 cm</t>
  </si>
  <si>
    <t>KNR 2-31 0204-05 0204-06</t>
  </si>
  <si>
    <t>Nawierzchnia z tłucznia kamiennego - warstwa górna z tłucznia - grubość po zagęszczeniu 5 cm</t>
  </si>
  <si>
    <t>KNR 2-31 1402-02</t>
  </si>
  <si>
    <t>D.04.03.01</t>
  </si>
  <si>
    <t>Ręczne plantowanie poboczy</t>
  </si>
  <si>
    <t>KNKRB 1 0415-01</t>
  </si>
  <si>
    <t>Humusowanie i obsianie skarp przy gr. warstwy humusu 5 cm</t>
  </si>
  <si>
    <t>KNR AT-18 0201-01</t>
  </si>
  <si>
    <t>D.05.01.01</t>
  </si>
  <si>
    <t>Oznakowanie nawierzchni bitumicznych za pomocą masy LPM 1200 grubowarstwowe 1,0 mm; linia P-1a</t>
  </si>
  <si>
    <t>KNR 2-31 0702-01</t>
  </si>
  <si>
    <t>Słupki do znaków drogowych z rur stalowych o śr. 50 mm</t>
  </si>
  <si>
    <t>KNNR-W 10 2103-05</t>
  </si>
  <si>
    <t>Oznakowania - znaki informacyjne zakazu i nakazu - przymocowanie znaków o pow. ponad 0,30 m2</t>
  </si>
  <si>
    <t>ROBOTY MONTAŻOWE</t>
  </si>
  <si>
    <t>PRZEWIERT</t>
  </si>
  <si>
    <t>1.4</t>
  </si>
  <si>
    <t>ZABEZPIECZENIA, RURY OCHRONNE</t>
  </si>
  <si>
    <t>INNE</t>
  </si>
  <si>
    <t>SIEĆ GAZOWA DZ 25 PE; PE 100 RC; SDR11</t>
  </si>
  <si>
    <t>SIEĆ GAZOWA DZ 160;PE 100 RC; SDR11</t>
  </si>
  <si>
    <t>2.1</t>
  </si>
  <si>
    <t>2.2</t>
  </si>
  <si>
    <t>ROBOTYMONTAŻOWE</t>
  </si>
  <si>
    <t>1'</t>
  </si>
  <si>
    <t>KNR 2-01 0119-03</t>
  </si>
  <si>
    <t>Roboty pomiarowe przy liniowych robotach ziemnych - trasa drogi w terenie równinnym</t>
  </si>
  <si>
    <t>km</t>
  </si>
  <si>
    <t>KNR 2-01 0217-02</t>
  </si>
  <si>
    <t>Wykopy oraz przekopy wykonywane koparkami podsiębiernymi 0.15 m3 na odkład w gruncie kat. III - 80% mechanicznie - mechanicznie 80%</t>
  </si>
  <si>
    <t>KNR 2-01 0317-0201</t>
  </si>
  <si>
    <t>Wykopy liniowe o ścianach pionowych pod fundamenty, rurociągi, kolektory w gruntach suchych kat. III-IV z wydobyciem urobku łopatą lub wyciągiem ręcznym; głębokość do 1,5 m, szerokość 0,8-1,5 m - 20% ręcznie</t>
  </si>
  <si>
    <t>KNR 2-01 0230-01</t>
  </si>
  <si>
    <t>Zasypywanie wykopów spycharkami z przemieszczeniem gruntu na odległość do 10 m w gruncie kat. I-III - 80% mechanicznie</t>
  </si>
  <si>
    <t>KNR 2-01 0320-0201</t>
  </si>
  <si>
    <t>Ręczne zasypywanie wykopów liniowych o ścianach pionowych w gruntach kat. III-IV; głębokość do 1,5 m, szerokość 0,8-1,5 m - ręcznie 20%</t>
  </si>
  <si>
    <t>KNR 2-01 0236-01</t>
  </si>
  <si>
    <t>Zagęszczenie nasypów ubijakami mechanicznymi; grunty sypkie kat. I-III</t>
  </si>
  <si>
    <t>G.01.00.00</t>
  </si>
  <si>
    <t>Własny 3 01-06</t>
  </si>
  <si>
    <t>Wpięcie za pomącą króćca stalowego kołnierzowego Dn150</t>
  </si>
  <si>
    <t>złącz.</t>
  </si>
  <si>
    <t>Montaż zasuwy kołnierzowej do gazu Dn150mm z obudową i skrzynką</t>
  </si>
  <si>
    <t>Własny 3 01-04</t>
  </si>
  <si>
    <t>Przejście kołnierzowe stal/PE Dn150/160 mm</t>
  </si>
  <si>
    <t>Zespół zaporowo upustowy z odpowietrznikiem</t>
  </si>
  <si>
    <t>KNR-W 2-19 0302-08</t>
  </si>
  <si>
    <t>Montaż rurociągów rur Dz 160/14,6 mm; PE 100 RC; SDR11</t>
  </si>
  <si>
    <t>poł.</t>
  </si>
  <si>
    <t>Łączenie rur z polietylenu o śr. nominalnej 160 mm metodą zgrzewania czołowego</t>
  </si>
  <si>
    <t>Łączenie rur z polietylenu o śr. nominalnej 160 mm metodą zgrzewania czołowego - tuleja kołnierzowa Dn150/Dz160</t>
  </si>
  <si>
    <t>KNR-W 2-19 0303-12</t>
  </si>
  <si>
    <t>Połączenia rur Dz 160; PE 100; SDR11; za pomocą kształtek elektrooporowych, - trójnik siodłowy Dz160/25mm PE</t>
  </si>
  <si>
    <t>Kalkulacja indywidualna - wykonanie przewiertu sterowanego Dz 160 mm - koszt samego przewiertu bez rury</t>
  </si>
  <si>
    <t>KNR-W 2-19 0301-08</t>
  </si>
  <si>
    <t>Rury osłonowe o śr. nom. 110mm PS</t>
  </si>
  <si>
    <t>KNR 2-19 0211-02</t>
  </si>
  <si>
    <t>Próba szczelności gazociągów o śr. nom. 150-300 mm na ciśnienie do 0.75 MPa</t>
  </si>
  <si>
    <t>KNR 2-19 0219-01</t>
  </si>
  <si>
    <t>Oznakowanie trasy gazociągu ułożonego w ziemi taśmą z tworzywa sztucznego/drut sygn.</t>
  </si>
  <si>
    <t>Własny 1 01-01</t>
  </si>
  <si>
    <t>Obsługa geodezyjna wraz z inwentaryzacją geodezyjną wykonanej sieci w wersji papierowej i cyfrowej</t>
  </si>
  <si>
    <t>Opłata za wcinkę</t>
  </si>
  <si>
    <t>Nadzory branżowe</t>
  </si>
  <si>
    <t>KNR 2-01 0120-03</t>
  </si>
  <si>
    <t>Roboty pomiarowe przy liniowych robotach ziemnych - trasa rowów melioracyjnych w terenie równinnym</t>
  </si>
  <si>
    <t>Wykopy oraz przekopy wykonywane koparkami podsiębiernymi 0.15 m3 na odkład w gruncie kat. III - 80% mechanicznie</t>
  </si>
  <si>
    <t>Wykopy liniowe o ścianach pionowych pod fundamenty, rurociągi, kolektory w gruntach suchych kat. III-IV z wydobyciem urobku łopatą lub wyciągiem ręcznym; głębokość do 1,5 m, szerokość 0,8-1,5 m -      20% ręcznie</t>
  </si>
  <si>
    <t>Ręczne zasypywanie wykopów liniowych o ścianach pionowych w gruntach kat. III-IV; głębokość do 1,5 m, szerokość 0,8-1,5 m</t>
  </si>
  <si>
    <t>KNR-W 2-19 0303-02</t>
  </si>
  <si>
    <t>Połączenia rur Dz 25; PE 100 RC; SDR11: za pomocą kształtek elektrooporowych,  - mufa elektrooporowa Dz 25 mm</t>
  </si>
  <si>
    <t>KNR-W 2-19 0301-02</t>
  </si>
  <si>
    <t>Montaż rurociągów z rur Dz 25/3,0 mm; PE 100 RC; SDR11</t>
  </si>
  <si>
    <t>KNR 2-19 0211-01</t>
  </si>
  <si>
    <t>Próba szczelności gazociągów o śr.nom. 40 mm na ciśnienie 0,75 MPa</t>
  </si>
  <si>
    <t>2.3</t>
  </si>
  <si>
    <t>Suma ogółem: montażowe</t>
  </si>
  <si>
    <t>Suma ogółem: Przewiert</t>
  </si>
  <si>
    <t>Suma ogółem: Zabezpieczenia, rury ochronne</t>
  </si>
  <si>
    <t>Suma ogółem: Inne</t>
  </si>
  <si>
    <t>Suma ogółem: Roboty montażowe</t>
  </si>
  <si>
    <t>K.01.00.00</t>
  </si>
  <si>
    <t>KNR-W 2-01 0113-08</t>
  </si>
  <si>
    <t>Wykopy liniowe o ścianach pionowych pod fundamenty, rurociągi, kolektory w gruntach suchych kat. III-IV z wydobyciem urobku łopatą lub wyciągiem ręcznym; głębokość do 1,5 m, szerokość 0,8-1,5 m -    20% ręcznie</t>
  </si>
  <si>
    <t>KNR 2-01 0322-04</t>
  </si>
  <si>
    <t>Pełne umocnienie pionowych ścian wykopów liniowych o gł. do 6,0 m wypraskami w gruntach suchych kat. III-IV wraz z rozbiórką(szer. do 1 m)</t>
  </si>
  <si>
    <t>KNR-W 2-18 0511-03</t>
  </si>
  <si>
    <t>Podłoża pod kanały i obiekty z materiałów sypkich gr. 20 cm - podsypka</t>
  </si>
  <si>
    <t>Podłoża pod kanały i obiekty z materiałów sypkich gr. 20 cm - obsypka, zasypka  - docelowo 30cm</t>
  </si>
  <si>
    <t>Ręczne zasypywanie wykopów liniowych o ścianach pionowych w gruntach kat. III-IV; głębokość do 1,5 m, szerokość 0,8-1,5 m- 20% ręcznie</t>
  </si>
  <si>
    <t>KNR 4-01 0108-02</t>
  </si>
  <si>
    <t>Wywóz nadmiaru ziemi samochodami skrzyniowymi grunt.kat. III</t>
  </si>
  <si>
    <t>KNR 4-01 0108-08</t>
  </si>
  <si>
    <t>Wywóz ziemi samochodami samowyładowczymi - za każdy następny 1 km</t>
  </si>
  <si>
    <t>Koszty składowania ziemi</t>
  </si>
  <si>
    <t>KNR 4-01 0107-08</t>
  </si>
  <si>
    <t>Ułożenie i rozbiórka pomostu drewnianego dla pieszych nad wykopem</t>
  </si>
  <si>
    <t>TZKNBK II -52</t>
  </si>
  <si>
    <t>Odwodnienie wykopu - pompowanie wody</t>
  </si>
  <si>
    <t>m-g</t>
  </si>
  <si>
    <t>KNKRB 6 0602-03</t>
  </si>
  <si>
    <t>Prefabrykowany wylot betonowy</t>
  </si>
  <si>
    <t>KNR-W 2-18 0408-04</t>
  </si>
  <si>
    <t>Kanały z rur PVC łączonych na wcisk o śr. zewn. 250 mm - SN8, SDR34</t>
  </si>
  <si>
    <t>KNR-W 2-18 0408-03</t>
  </si>
  <si>
    <t>Kanały z rur PVC łączonych na wcisk o śr. zewn. 200 mm - SN8, SDR34</t>
  </si>
  <si>
    <t>KNR 2-18 0613-01</t>
  </si>
  <si>
    <t>Studnie rewizyjne z kręgów betonowych o śr. 1000 mm w gotowym wykopie, właz: D400 6 szt</t>
  </si>
  <si>
    <t>stud.</t>
  </si>
  <si>
    <t>KNR-W 2-18 0513-01</t>
  </si>
  <si>
    <t>Studnie kanalizacyjne betonowe o śr. 600 mm krata żeliwna D400, pierścień odciążający - 9 szt.</t>
  </si>
  <si>
    <t>Osadnik o przepływie poziomym ECOL DN2000/3,0 bet., kompletny z włazem, kręgiem</t>
  </si>
  <si>
    <t>KNR 2-18 0804-03</t>
  </si>
  <si>
    <t>Próba szczelności kanałów rurowych o śr. nom. 250 mm</t>
  </si>
  <si>
    <t>KNR 2-18 0804-02</t>
  </si>
  <si>
    <t>Próba szczelności kanałów rurowych o śr. nom. 200 mm</t>
  </si>
  <si>
    <t>Kamerowanie</t>
  </si>
  <si>
    <t>Obsługa geodezyjna -  inwentaryzacja</t>
  </si>
  <si>
    <t>ROBOTY RPZBIÓRKOWE</t>
  </si>
  <si>
    <t>3.2</t>
  </si>
  <si>
    <t>MONTAŻ RUROCIAGÓW - WODOCIAG</t>
  </si>
  <si>
    <t>BUDOWA TYMCZASOWEGO WODOCIĄGU</t>
  </si>
  <si>
    <t>3.3</t>
  </si>
  <si>
    <t>KNR 2-01 0125-02</t>
  </si>
  <si>
    <t>Ręczne usunięcie warstwy ziemi urodzajnej (humusu) o grubości do 15 cm z darnią z przerzutem</t>
  </si>
  <si>
    <t>KNR-W 2-01 0211-04</t>
  </si>
  <si>
    <t>Wykopy oraz przekopy wykonywane koparkami przedsiębiernymi 0.25 m3 na odkład w gruncie kat. III - 80% MECHANICZNIE</t>
  </si>
  <si>
    <t>KNR-W 2-01 0310-0401</t>
  </si>
  <si>
    <t>Wykopy liniowe o ścianach pionowych szerokości 0.8-1.5 m pod fundamenty, rurociągi, kolektory w gruntach suchych z wydobyciem urobku łopatą lub wyciągiem ręcznym kat. I-II; głębokość do 3.0 m - 20% RĘCZNIE</t>
  </si>
  <si>
    <t>KNR 2-01 0322-01</t>
  </si>
  <si>
    <t>Pełne umocnienie pionowych ścian wykopów liniowych o gł. do 3,0 m wypraskami w gruntach suchych kat. I-II wraz z rozbiórką(szer. do 1 m)</t>
  </si>
  <si>
    <t>Podłoża pod kanały i obiekty z materiałów sypkich gr. 20 cm - podsypka obsypka armatury</t>
  </si>
  <si>
    <t>KNR-W 2-01 0222-01</t>
  </si>
  <si>
    <t>KNR 2-01 0320-0501</t>
  </si>
  <si>
    <t>Zasypywanie wykopów liniowych o ścianach pionowych w gruntach kat. III-IV; głębokość do 3,0 m, szerokość 0,8-1,5 m -20% ręcznie</t>
  </si>
  <si>
    <t>KNR 2-01 0236-02</t>
  </si>
  <si>
    <t>Zagęszczenie nasypów ubijakami mechanicznymi; grunty spoiste kat. III-IV</t>
  </si>
  <si>
    <t>KNR 4-01 0108-06</t>
  </si>
  <si>
    <t>Wywóz ziemi samochodami samowyładowczymi na odległość do 1 km grunt.kat. III</t>
  </si>
  <si>
    <t>KNR 2-25 0418-01</t>
  </si>
  <si>
    <t>Słupki ograniczające z liną - budowa</t>
  </si>
  <si>
    <t>KNR 2-25 0418-02</t>
  </si>
  <si>
    <t>Słupki ograniczające z liną - rozebranie</t>
  </si>
  <si>
    <t>W.01.00.00</t>
  </si>
  <si>
    <t>KNNR 4 1012-03</t>
  </si>
  <si>
    <t>Analogia : Zasuwy typu "E" kołnierzowa z obudową montowana na rurociągach PVC, PE Dn150</t>
  </si>
  <si>
    <t>KNR-W 2-18 0109-07</t>
  </si>
  <si>
    <t>Sieci wodociągowe - montaż rurociągów z rur polietylenowych (PE, PEHD) - rura preizolowana typu HDPE-PU-HDPE PN10 160x9,5/250mm SDR 17</t>
  </si>
  <si>
    <t>KNR-W 2-18 0110-07</t>
  </si>
  <si>
    <t>Sieci wodociągowe - połączenie rur polietylenowych ciśnieniowych PE, PEHD metodą zgrzewania czołowego o śr. zewnętrznej 160 mm</t>
  </si>
  <si>
    <t>Sieci wodociągowe - połączenie rur polietylenowych ciśnieniowych PE, PEHD metodą zgrzewania czołowego o śr. zewnętrznej 160 mm  - tuleja kołnierzowa Dn150/Dz160mm</t>
  </si>
  <si>
    <t>Sieci wodociągowe - połączenie rur polietylenowych ciśnieniowych PE, PEHD metodą zgrzewania czołowego o śr. zewnętrznej 160 mm  - łuk 45st.</t>
  </si>
  <si>
    <t>KNNR 4 1430-01</t>
  </si>
  <si>
    <t>Wykonanie różnych elementów drobnowymiarowych o objętości do 1.5 m3 - elementy betonowe</t>
  </si>
  <si>
    <t>KNR-W 2-18 0704-01</t>
  </si>
  <si>
    <t>Próba wodna szczelności sieci wodociągowych z rur typu HOBAS, PVC, PE, PEHD o śr.nominalnej 90-110 mm</t>
  </si>
  <si>
    <t>200m -1 prób.</t>
  </si>
  <si>
    <t>KNR-W 2-18 0708-01</t>
  </si>
  <si>
    <t>Jednokrotne płukanie sieci wodociągowej o śr. nominalnej do 150 mm</t>
  </si>
  <si>
    <t>odc.200m</t>
  </si>
  <si>
    <t>KNR-W 2-18 0707-01</t>
  </si>
  <si>
    <t>Dezynfekcja rurociągów sieci wodociągowych o śr.nominalnej do 150 mm</t>
  </si>
  <si>
    <t>Obsługa geodezyjna</t>
  </si>
  <si>
    <t>Likwidacja starego wodociągu</t>
  </si>
  <si>
    <t>Sieci wodociągowe - montaż rurociągów z rur polietylenowych (PE, PEHD) o śr. zewnętrznej 160 mm PE100 SDR17 RC</t>
  </si>
  <si>
    <t>Montaż konstrukcji podwieszeń rurociągów i kanałów; element o rozpiętości 1,5</t>
  </si>
  <si>
    <t>1.5</t>
  </si>
  <si>
    <t>KOSZTORY OFERTOWY cz. I - branża mostowa</t>
  </si>
  <si>
    <t>KOSZTORY OFERTOWY cz. II  - branża drogowa</t>
  </si>
  <si>
    <t>KOSZTORY OFERTOWY cz. III a  - branża sanitarna - sieć gazowa</t>
  </si>
  <si>
    <t>KOSZTORY OFERTOWY cz. III b   - branża sanitarna - kanalizacja deszczowa</t>
  </si>
  <si>
    <t>BUDOWA OŚWIETLENIA KABOWEGO</t>
  </si>
  <si>
    <t>Suma ogółem: Budowa oświetlenia kablowego</t>
  </si>
  <si>
    <t>POMIARY I ROBOTY POZOSTAŁE</t>
  </si>
  <si>
    <t>Ręczne obcinanie gałęzi</t>
  </si>
  <si>
    <t>KNR-W 2-01
0109-07</t>
  </si>
  <si>
    <t>KNNR 5 0701-02</t>
  </si>
  <si>
    <t>KNNR 5 0701-05</t>
  </si>
  <si>
    <t>Kopanie rowów dla kabli w sposób ręczny w gruncie kat. II</t>
  </si>
  <si>
    <t>KNNR 5 0705-01</t>
  </si>
  <si>
    <t>KNNR 5 0724-02</t>
  </si>
  <si>
    <t>Ułożenie rur osłonowych gietkich fi75</t>
  </si>
  <si>
    <t>Wykopy pionowe ręczne dla urządzenia przeciskowego wraz z jego zasypaniem w gruncie nienawodnionym kat.IIIIV</t>
  </si>
  <si>
    <t>Kopanie rowów dla kabli w sposób mechaniczny w gruncie kat. III-IV</t>
  </si>
  <si>
    <t>Przewierty mechaniczne dla rury o śr.do 150 mm pod obiektami</t>
  </si>
  <si>
    <t>Wymiana kabli wielożyłowych o masie 0.5-1.0 kg/m układanych w rurach osłonowych, blokach betonowych lub kanałach zamkniętych - YAKXS 4x35mm2</t>
  </si>
  <si>
    <t>Zarobienie na sucho końca kabla 4-żyłowego o przekroju żył do 50 mm2 na napięcie do 1 kV o izolacji i powłoce z tworzyw sztucznych</t>
  </si>
  <si>
    <t>Zasypywanie rowów dla kabli wykonanych ręcznie w gruncie kat. III</t>
  </si>
  <si>
    <t>Zasypywanie rowów dla kabli wykonanych mechanicznie w gruncie kat. III-IV</t>
  </si>
  <si>
    <t>Montaż i stawianie słupów oświetleniowych o masie do 100 kg h=8</t>
  </si>
  <si>
    <t>Fundamenty prefabrykowane betonowe w gruncie kat.III o objętości w wykopie do 0.25 m3 - fundamenty pod słupy oświetleniowe</t>
  </si>
  <si>
    <t>Montaż wysięgników o długosci ramienia 1,5m do słupa ww.</t>
  </si>
  <si>
    <t>Montaż wysięgników o długosci ramienia 2x1,5m (90°) do słupa ww</t>
  </si>
  <si>
    <t>Montaż przewodów do opraw oświetleniowych - wciąganie w słupy, rury osłonowe i wysięgniki przy wysokości latarń do 10 m</t>
  </si>
  <si>
    <t>Montaż opraw oświetlenia zewnętrznego na wysięgniku - oprawa przejść dla pieszych LED o mocy 65W</t>
  </si>
  <si>
    <t>Tablica bezpiecznikowa wnękowa - IZK komplet</t>
  </si>
  <si>
    <t>Urządzenia rozdzielcze (zestawy) o masie do 20 kg na fundamencie prefabrykowanym - szafka SOK wg rys 2</t>
  </si>
  <si>
    <t>Montaż rur osłonowych na słupie
- rura odporna na UV fi50
- uchwyty</t>
  </si>
  <si>
    <t>Malowanie znaków, liter i cyfr o wys. 5-19 cm</t>
  </si>
  <si>
    <t>Sprawdzenie i pomiar 3-fazowego obwodu elektrycznego
niskiego napięcia</t>
  </si>
  <si>
    <t>Badanie linii kablowej N.N.- kabel 4-żyłowy</t>
  </si>
  <si>
    <t>Obsługa geodezyjna, inwentaryzacja powykonawcza</t>
  </si>
  <si>
    <t>kpl.przew.</t>
  </si>
  <si>
    <t>pomiar</t>
  </si>
  <si>
    <t>odc.</t>
  </si>
  <si>
    <t>Suma ogółem: Pomiary i roboty pozostałe</t>
  </si>
  <si>
    <t>KNNR 5 0723-03</t>
  </si>
  <si>
    <t>KNNR 9 0803-02</t>
  </si>
  <si>
    <t>KNNR 5 0726-10</t>
  </si>
  <si>
    <t>KNNR 5 0702-02</t>
  </si>
  <si>
    <t>KNNR 5 0702-05</t>
  </si>
  <si>
    <t>KNNR 5 5 1001- 01</t>
  </si>
  <si>
    <t>KNNR 5 0411-05</t>
  </si>
  <si>
    <t>KNNR 5 1002-01</t>
  </si>
  <si>
    <t>KNNR 5 1003-03</t>
  </si>
  <si>
    <t>KNNR 5 1004-02</t>
  </si>
  <si>
    <t>KNNR 5 1006-01</t>
  </si>
  <si>
    <t>KNNR 5 0403-01</t>
  </si>
  <si>
    <t>KNNR 5 1005-01</t>
  </si>
  <si>
    <t xml:space="preserve">KNNR-W 9
1110-04 </t>
  </si>
  <si>
    <t>KNNR 5 1301-02</t>
  </si>
  <si>
    <t>KNNR 5 1302-03</t>
  </si>
  <si>
    <t>kalk. Własna</t>
  </si>
  <si>
    <t>T.01.00.00</t>
  </si>
  <si>
    <t>KOSZTORY OFERTOWY cz. V  -  branża teletechniczna</t>
  </si>
  <si>
    <t>E.01.00.00</t>
  </si>
  <si>
    <t>Budowa studni kablowych prefabrykowanych rozdzielczych - SKR-2 kompletna (kolumny wspornikowe, wsporniki dwukablowe-metalowe) z ramą z kołnierzem betonowym typ ciężki, oraz pokrywą ryglowaną typu ciężkiego</t>
  </si>
  <si>
    <t>Budowa studni kablowych prefabrykowanych rozdzielczych - SK-2 kompletna (kolumny wspornikowe, wsporniki dwukablowe-metalowe) z ramą z kołnierzem betonowym typ ciężki, oraz pokrywą ryglowaną typu ciężkiego</t>
  </si>
  <si>
    <t>KTp1 - rury trudnopalne na obiekcie mostowym</t>
  </si>
  <si>
    <t>1.2.1</t>
  </si>
  <si>
    <t>Zabudowa rur 2x HDPEt fi125/7,1 w kapie chodnikowej</t>
  </si>
  <si>
    <t>Mechaniczne wciąganie rur kanalizacji wtórnej w otwór wolny - rury śr. 40 mm w zwojach (3 szt.)</t>
  </si>
  <si>
    <t>Mechaniczne wciąganie rur kanalizacji wtórnej w otwór częściowo zajęty - Multirura 40/3,7mm wraz z 7xmikrorurka</t>
  </si>
  <si>
    <t>1.2.2</t>
  </si>
  <si>
    <t>KTp1</t>
  </si>
  <si>
    <t>Budowa kanalizacji kablowej pierwotnej z rur z tworzyw sztucznych w wykopie wykonanym mechanicznie w gruncie kat. IV o liczbie warstw 1; liczbie rur 2; liczbie otworów 2 - rura PE-HD 0,63 MPa,SDR17,6,fi 125/7,1mm</t>
  </si>
  <si>
    <t>KANAŁ TECHNOLOGICZNY</t>
  </si>
  <si>
    <t>SIECI TELEKOMUNIKACYJNE WŁASNOŚCI ORANGE POLSKA S.A.</t>
  </si>
  <si>
    <t>Suma ogółem: Kanał technologiczny</t>
  </si>
  <si>
    <t>2.1.1</t>
  </si>
  <si>
    <t>Budowa studni kablowych prefabrykowanych rozdzielczych - SKR-1 kompletna (kolumny wspornikowe, wsporniki dwukablowe-metalowe) z ramą z kołnierzem betonowym typ lekki oraz pokrywą ryglowaną typu ciężkiego</t>
  </si>
  <si>
    <t>Budowa studni kablowych prefabrykowanych rozdzielczych - SK-2 kompletna (kolumny wspornikowe, wsporniki dwukablowe-metalowe) z ramą z kołnierzem betonowym typ ciężki oraz pokrywą ryglowaną typu ciężkiego</t>
  </si>
  <si>
    <t>2.1.2</t>
  </si>
  <si>
    <t>Rurociągi i rury ochronne</t>
  </si>
  <si>
    <t>Zabudowa rury ochronnej (1x)HDPE Ø75/63 czarnej dla kabla XzTKMXpw</t>
  </si>
  <si>
    <t>Budowa rury ochronnej  (2x)HDPE Ø110/6,3 (pod drogą)</t>
  </si>
  <si>
    <t>Budowa rurociągu w wykopie wykonanym koparkami łyżkowymi w gruncie kat. III-IV - rury na bębnach - 1 rura HDPE 40 mm w rurociągu - rura fi 40/3,7</t>
  </si>
  <si>
    <t>2.1.3</t>
  </si>
  <si>
    <t>Kable</t>
  </si>
  <si>
    <t>Wciąganie kabli - XzTKMXpw 15x4x0,5</t>
  </si>
  <si>
    <t>Montaż złączy na kablu - osłona złączowa 43/8-150</t>
  </si>
  <si>
    <t>Wciąganie kabli światłowodowych - Z-XOTKtsdD 12J w rurze rurociągu</t>
  </si>
  <si>
    <t>Montaż złączy przelotowych na kablach światłowodowych - 400-B4-S24-1</t>
  </si>
  <si>
    <t>Rura karbowana fi 20</t>
  </si>
  <si>
    <t>Stelaż zapasu SZ-2</t>
  </si>
  <si>
    <t>2.2.1</t>
  </si>
  <si>
    <t>Kanalizacja kablowa</t>
  </si>
  <si>
    <t>Budowa kanalizacji kablowej pierwotnej z rur z tworzyw sztucznych o liczbie warstw 1; liczbie rur 1; liczbie otworów 1 - rura RHDPEp 110/6,3</t>
  </si>
  <si>
    <t>Zabudowa rury trudnopalnej HDPEt Ø125/7,1 w kapie chodnikowej</t>
  </si>
  <si>
    <t>Mechaniczne wciąganie rur kanalizacji wtórnej w otwór wolny - rury śr. 32 mm w zwojach (1 szt.)</t>
  </si>
  <si>
    <t>2.2.2</t>
  </si>
  <si>
    <t>Rury osłonowe</t>
  </si>
  <si>
    <t>Wykonanie przepustów rurą dwudzielna - (1x)HDPE Ø122/110</t>
  </si>
  <si>
    <t>Otwarcie muf złączowych przelotowych termokurczliwych zamkniętych na stałe kabli światłowodowych w rurociągu kablowym w ziemi</t>
  </si>
  <si>
    <t>Zamknięcie na stałe muf złączowych przelotowych termokurczliwych kabli światłowodowych w rurociągu kablowym w ziemi</t>
  </si>
  <si>
    <t>Demontaż kabla - przełożenie kabla XOTKtd 12J</t>
  </si>
  <si>
    <t>Wciąganie kabli światłowodowych - przełożenie kabla XOTKtd 12J</t>
  </si>
  <si>
    <t>Wyciąganie rury ochronnej fi75 z kanalizacji</t>
  </si>
  <si>
    <t>Wyciąganie kabla z kanalizacji kablowej</t>
  </si>
  <si>
    <t>Likwidacja rurociągu kablowego</t>
  </si>
  <si>
    <t>T.01.01.01</t>
  </si>
  <si>
    <t>ZN-97/TP S.A. 040 0301-07</t>
  </si>
  <si>
    <t>ZN-97/TP S.A.-039 0203-07</t>
  </si>
  <si>
    <t>ZN-97/TP S.A.-039 0203-18</t>
  </si>
  <si>
    <t>ZN-97/TP S.A.-040 0103-02</t>
  </si>
  <si>
    <t>Studnie+E23:E24</t>
  </si>
  <si>
    <t>ZN-97/TP S.A.-040 0301-03</t>
  </si>
  <si>
    <t>ZN-97/TP S.A.-039 0203-05</t>
  </si>
  <si>
    <t>ZN-97/TP S.A.-039 0303-15</t>
  </si>
  <si>
    <t>ZN-97/TP S.A.-039 0504-02</t>
  </si>
  <si>
    <t>ZN-97/TP S.A. 040 0701-03</t>
  </si>
  <si>
    <t>ZN-97/TP S.A.-039 0503-02</t>
  </si>
  <si>
    <t>ZN-97/TP S.A. 039 0601-01</t>
  </si>
  <si>
    <t>ZN-97/TP S.A.-039 0613-01</t>
  </si>
  <si>
    <t>ZN-97/TP S.A.-040 0103-01</t>
  </si>
  <si>
    <t>ZN-97/TP S.A.-039 0203-01</t>
  </si>
  <si>
    <t>KNR 5-02 0201-03</t>
  </si>
  <si>
    <t>ZN-97/TP S.A.-039 0609-01</t>
  </si>
  <si>
    <t>ZN-97/TP S.A.-039 0609-07</t>
  </si>
  <si>
    <t>KNR 5-01 0608-01</t>
  </si>
  <si>
    <t>KNR 5-01 0608-04
analogia</t>
  </si>
  <si>
    <t>KNR 5-01 0608-03</t>
  </si>
  <si>
    <t>KNR 5-01 0118-01</t>
  </si>
  <si>
    <t>Suma ogółem: Sieci telekomunikacyjne własności Orange Posla S.A.</t>
  </si>
  <si>
    <t>2.2.3</t>
  </si>
  <si>
    <t>STUDNIE</t>
  </si>
  <si>
    <t>KANAŁ</t>
  </si>
  <si>
    <t>ETAP I</t>
  </si>
  <si>
    <t>ETAP II</t>
  </si>
  <si>
    <t>DEMONTAŻ</t>
  </si>
  <si>
    <t>KOSZTORY OFERTOWY cz. IV  -  branża elektryczna</t>
  </si>
  <si>
    <t>M.30.01.04</t>
  </si>
  <si>
    <t>Znaki pomiarowe na obiektach mostowych</t>
  </si>
  <si>
    <t>Skropienie asfaltem podbudowy asfalotwej i warstwy wiążącej</t>
  </si>
  <si>
    <t>Zamawiający:
      POWIAT CIESZYŃSKI REPREZENTOWANY PRZEZ ZARZĄD POWIATU CIESZYŃSKIEGO UL. BOBRECKA 29, 43-400 CIESZYN</t>
  </si>
  <si>
    <t>Nazwa zadania:</t>
  </si>
  <si>
    <t xml:space="preserve">TABELA ELEMENTÓW SCALONYCH </t>
  </si>
  <si>
    <t xml:space="preserve">  Z A K R E S   R Z E C Z O W Y -                                                             G Ł  Ó W N E   K A T E G O R I E</t>
  </si>
  <si>
    <t>W A R T O Ś Ć                       N E T T O
[ZŁ]</t>
  </si>
  <si>
    <t>I</t>
  </si>
  <si>
    <t>BRANŻA DROGOWA</t>
  </si>
  <si>
    <t>II</t>
  </si>
  <si>
    <t>BRANŻA SANITARNA - sieć wodociągowa</t>
  </si>
  <si>
    <t>IV</t>
  </si>
  <si>
    <t>BRANŻA TELETECHNICZNA</t>
  </si>
  <si>
    <t>PODATEK  VAT 23 %</t>
  </si>
  <si>
    <t>KOSZTORYS OFERTOWY RAZEM BRUTTO:</t>
  </si>
  <si>
    <t>……………………………………………………………………………………………………………………………………………………  słownie złotych</t>
  </si>
  <si>
    <t xml:space="preserve">                                                                                                                                                                 . ..................................................................
                                                                                                           podpis i pieczęć osoby / osób uprawnionej(ych)  
                                                                                                                                           do reprezentowania Wykonawcy
                                   </t>
  </si>
  <si>
    <t>………………………………………………
              miejscowość i data</t>
  </si>
  <si>
    <t xml:space="preserve">                                                                                                                                             ...................................................................
                          podpis i pieczęć osoby / osó  uprawnionej(ych)  do reprezentowania Wykonawcy
                                   </t>
  </si>
  <si>
    <t>„Rozbiórka istniejącego i budowa nowego mostu nad rzeką Wisłą 
w ramach rozbudowy drogi powiatowej 2627S w Drogomyślu”</t>
  </si>
  <si>
    <t>BRANŻA MOSTOWA</t>
  </si>
  <si>
    <t>BRANŻA SANITARNA - sieć gazowa</t>
  </si>
  <si>
    <t>III a</t>
  </si>
  <si>
    <t>III b</t>
  </si>
  <si>
    <t>BRANŻA SANITARNA - kanalizacja deszczowa</t>
  </si>
  <si>
    <t>III c</t>
  </si>
  <si>
    <t>KOSZTORY OFERTOWY cz. III c   - branża sanitarna - sieć wodociągowa</t>
  </si>
  <si>
    <t>BRANŻA ELEKTRYCZNA</t>
  </si>
  <si>
    <t>V</t>
  </si>
  <si>
    <t>KOSZTORYS OFERTOWY RAZEM NETTO:</t>
  </si>
  <si>
    <t>27-33</t>
  </si>
  <si>
    <t>KNR 2-33 0202-06, 
KNKRB 6 1402-04, 
KNKRB 6 1402-07, 
KNR 2-33 0210-03,
 KNR 2-33 0409-01, 
KNR 2-33 0204-01, 
KNR 2-33 0204-03</t>
  </si>
  <si>
    <t>Beton klasy C30/37 (w tym m.in. wytworzenie, transport mieszanki, deskowanie i betonowanie):</t>
  </si>
  <si>
    <t>Fundamenty</t>
  </si>
  <si>
    <t>Podpory</t>
  </si>
  <si>
    <t>Poprzecznice</t>
  </si>
  <si>
    <t>Płyta pomostowa</t>
  </si>
  <si>
    <t>Skrzydło</t>
  </si>
  <si>
    <t>Kapa chodnikowa</t>
  </si>
  <si>
    <t>Płyta przejściowa</t>
  </si>
  <si>
    <t>Izolacja z papy termozgrzewalnej (podano powierzchnię jednej warstwy):</t>
  </si>
  <si>
    <t xml:space="preserve">1-warstwowa pod nawierzchnię jezdni </t>
  </si>
  <si>
    <t>2-warstwowa pod kapę chodnikową i krawężnik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</si>
</sst>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"/>
    <numFmt numFmtId="165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000000"/>
      <name val="Times New Roman"/>
      <charset val="204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i/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82BD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E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1E5F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14">
    <xf numFmtId="0" fontId="0" fillId="0" borderId="0" xfId="0"/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4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6" borderId="0" xfId="0" applyFill="1"/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4" fontId="9" fillId="0" borderId="7" xfId="0" applyNumberFormat="1" applyFont="1" applyBorder="1" applyAlignment="1">
      <alignment vertical="center"/>
    </xf>
    <xf numFmtId="44" fontId="8" fillId="0" borderId="7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49" fontId="2" fillId="7" borderId="7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44" fontId="8" fillId="5" borderId="7" xfId="0" applyNumberFormat="1" applyFont="1" applyFill="1" applyBorder="1" applyAlignment="1">
      <alignment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top" wrapText="1"/>
    </xf>
    <xf numFmtId="49" fontId="2" fillId="4" borderId="13" xfId="0" applyNumberFormat="1" applyFont="1" applyFill="1" applyBorder="1" applyAlignment="1">
      <alignment horizontal="center" vertical="center" wrapText="1"/>
    </xf>
    <xf numFmtId="49" fontId="2" fillId="7" borderId="13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49" fontId="2" fillId="4" borderId="2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4" fillId="8" borderId="7" xfId="0" applyNumberFormat="1" applyFont="1" applyFill="1" applyBorder="1" applyAlignment="1">
      <alignment horizontal="right" vertical="center"/>
    </xf>
    <xf numFmtId="4" fontId="1" fillId="4" borderId="8" xfId="0" applyNumberFormat="1" applyFont="1" applyFill="1" applyBorder="1" applyAlignment="1">
      <alignment horizontal="right" vertical="center" wrapText="1"/>
    </xf>
    <xf numFmtId="4" fontId="1" fillId="4" borderId="7" xfId="0" applyNumberFormat="1" applyFont="1" applyFill="1" applyBorder="1" applyAlignment="1">
      <alignment horizontal="right" vertical="center" wrapText="1"/>
    </xf>
    <xf numFmtId="4" fontId="1" fillId="7" borderId="8" xfId="0" applyNumberFormat="1" applyFont="1" applyFill="1" applyBorder="1" applyAlignment="1">
      <alignment horizontal="right" vertical="center" wrapText="1"/>
    </xf>
    <xf numFmtId="4" fontId="1" fillId="7" borderId="7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/>
    </xf>
    <xf numFmtId="4" fontId="4" fillId="8" borderId="7" xfId="0" applyNumberFormat="1" applyFont="1" applyFill="1" applyBorder="1" applyAlignment="1">
      <alignment horizontal="right" vertical="top"/>
    </xf>
    <xf numFmtId="4" fontId="4" fillId="8" borderId="7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10" fillId="0" borderId="0" xfId="1" applyAlignment="1">
      <alignment horizontal="left" vertical="top"/>
    </xf>
    <xf numFmtId="0" fontId="10" fillId="0" borderId="0" xfId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5" fillId="9" borderId="37" xfId="1" applyFont="1" applyFill="1" applyBorder="1" applyAlignment="1">
      <alignment horizontal="center" vertical="center"/>
    </xf>
    <xf numFmtId="0" fontId="15" fillId="9" borderId="38" xfId="1" applyFont="1" applyFill="1" applyBorder="1" applyAlignment="1">
      <alignment horizontal="center" vertical="center" wrapText="1"/>
    </xf>
    <xf numFmtId="0" fontId="15" fillId="10" borderId="40" xfId="1" applyFont="1" applyFill="1" applyBorder="1" applyAlignment="1">
      <alignment horizontal="center" vertical="center"/>
    </xf>
    <xf numFmtId="0" fontId="15" fillId="10" borderId="41" xfId="1" applyFont="1" applyFill="1" applyBorder="1" applyAlignment="1">
      <alignment horizontal="center" vertical="center"/>
    </xf>
    <xf numFmtId="0" fontId="15" fillId="6" borderId="37" xfId="1" applyFont="1" applyFill="1" applyBorder="1" applyAlignment="1">
      <alignment horizontal="center" vertical="center"/>
    </xf>
    <xf numFmtId="0" fontId="15" fillId="6" borderId="38" xfId="1" applyFont="1" applyFill="1" applyBorder="1" applyAlignment="1">
      <alignment vertical="center"/>
    </xf>
    <xf numFmtId="0" fontId="15" fillId="6" borderId="44" xfId="1" applyFont="1" applyFill="1" applyBorder="1" applyAlignment="1">
      <alignment horizontal="center" vertical="center"/>
    </xf>
    <xf numFmtId="0" fontId="15" fillId="6" borderId="45" xfId="1" applyFont="1" applyFill="1" applyBorder="1" applyAlignment="1">
      <alignment vertical="center"/>
    </xf>
    <xf numFmtId="0" fontId="15" fillId="6" borderId="47" xfId="1" applyFont="1" applyFill="1" applyBorder="1" applyAlignment="1">
      <alignment horizontal="center" vertical="center"/>
    </xf>
    <xf numFmtId="0" fontId="15" fillId="6" borderId="48" xfId="1" applyFont="1" applyFill="1" applyBorder="1" applyAlignment="1">
      <alignment vertical="center"/>
    </xf>
    <xf numFmtId="0" fontId="10" fillId="0" borderId="0" xfId="1"/>
    <xf numFmtId="0" fontId="16" fillId="0" borderId="0" xfId="1" applyFont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 wrapText="1"/>
    </xf>
    <xf numFmtId="0" fontId="15" fillId="10" borderId="41" xfId="1" applyFont="1" applyFill="1" applyBorder="1" applyAlignment="1">
      <alignment horizontal="center" vertical="center"/>
    </xf>
    <xf numFmtId="0" fontId="15" fillId="10" borderId="42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5" fillId="9" borderId="39" xfId="1" applyFont="1" applyFill="1" applyBorder="1" applyAlignment="1">
      <alignment horizontal="center" vertical="center" wrapText="1"/>
    </xf>
    <xf numFmtId="0" fontId="15" fillId="9" borderId="32" xfId="1" applyFont="1" applyFill="1" applyBorder="1" applyAlignment="1">
      <alignment horizontal="center" vertical="center"/>
    </xf>
    <xf numFmtId="165" fontId="16" fillId="6" borderId="38" xfId="1" applyNumberFormat="1" applyFont="1" applyFill="1" applyBorder="1" applyAlignment="1">
      <alignment horizontal="center" vertical="center"/>
    </xf>
    <xf numFmtId="165" fontId="16" fillId="6" borderId="43" xfId="1" applyNumberFormat="1" applyFont="1" applyFill="1" applyBorder="1" applyAlignment="1">
      <alignment horizontal="center" vertical="center"/>
    </xf>
    <xf numFmtId="165" fontId="16" fillId="6" borderId="45" xfId="1" applyNumberFormat="1" applyFont="1" applyFill="1" applyBorder="1" applyAlignment="1">
      <alignment horizontal="center" vertical="center"/>
    </xf>
    <xf numFmtId="165" fontId="16" fillId="6" borderId="46" xfId="1" applyNumberFormat="1" applyFont="1" applyFill="1" applyBorder="1" applyAlignment="1">
      <alignment horizontal="center" vertical="center"/>
    </xf>
    <xf numFmtId="0" fontId="11" fillId="0" borderId="37" xfId="1" applyFont="1" applyBorder="1" applyAlignment="1">
      <alignment horizontal="left" vertical="center"/>
    </xf>
    <xf numFmtId="0" fontId="11" fillId="0" borderId="38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165" fontId="16" fillId="6" borderId="21" xfId="1" applyNumberFormat="1" applyFont="1" applyFill="1" applyBorder="1" applyAlignment="1">
      <alignment horizontal="center" vertical="center"/>
    </xf>
    <xf numFmtId="165" fontId="16" fillId="6" borderId="16" xfId="1" applyNumberFormat="1" applyFont="1" applyFill="1" applyBorder="1" applyAlignment="1">
      <alignment horizontal="center" vertical="center"/>
    </xf>
    <xf numFmtId="165" fontId="16" fillId="6" borderId="49" xfId="1" applyNumberFormat="1" applyFont="1" applyFill="1" applyBorder="1" applyAlignment="1">
      <alignment horizontal="center" vertical="center"/>
    </xf>
    <xf numFmtId="165" fontId="16" fillId="6" borderId="50" xfId="1" applyNumberFormat="1" applyFont="1" applyFill="1" applyBorder="1" applyAlignment="1">
      <alignment horizontal="center" vertical="center"/>
    </xf>
    <xf numFmtId="0" fontId="11" fillId="0" borderId="44" xfId="1" applyFont="1" applyBorder="1" applyAlignment="1">
      <alignment horizontal="left" vertical="center"/>
    </xf>
    <xf numFmtId="0" fontId="11" fillId="0" borderId="45" xfId="1" applyFont="1" applyBorder="1" applyAlignment="1">
      <alignment horizontal="left" vertical="center"/>
    </xf>
    <xf numFmtId="0" fontId="11" fillId="0" borderId="40" xfId="1" applyFont="1" applyBorder="1" applyAlignment="1">
      <alignment horizontal="left" vertical="center"/>
    </xf>
    <xf numFmtId="0" fontId="11" fillId="0" borderId="41" xfId="1" applyFont="1" applyBorder="1" applyAlignment="1">
      <alignment horizontal="left" vertical="center"/>
    </xf>
    <xf numFmtId="165" fontId="16" fillId="6" borderId="41" xfId="1" applyNumberFormat="1" applyFont="1" applyFill="1" applyBorder="1" applyAlignment="1">
      <alignment horizontal="center" vertical="center"/>
    </xf>
    <xf numFmtId="165" fontId="16" fillId="6" borderId="42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right" vertical="top" wrapText="1"/>
    </xf>
    <xf numFmtId="0" fontId="7" fillId="5" borderId="13" xfId="0" applyFont="1" applyFill="1" applyBorder="1" applyAlignment="1">
      <alignment horizontal="right" vertical="center"/>
    </xf>
    <xf numFmtId="0" fontId="7" fillId="5" borderId="8" xfId="0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5" borderId="13" xfId="0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right" vertical="center"/>
    </xf>
    <xf numFmtId="0" fontId="8" fillId="5" borderId="14" xfId="0" applyFont="1" applyFill="1" applyBorder="1" applyAlignment="1">
      <alignment horizontal="right" vertical="center"/>
    </xf>
    <xf numFmtId="0" fontId="1" fillId="6" borderId="0" xfId="0" applyFont="1" applyFill="1" applyAlignment="1">
      <alignment horizontal="right"/>
    </xf>
    <xf numFmtId="0" fontId="1" fillId="6" borderId="21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wrapText="1"/>
    </xf>
    <xf numFmtId="0" fontId="0" fillId="6" borderId="22" xfId="0" applyFill="1" applyBorder="1" applyAlignment="1">
      <alignment horizontal="left" wrapText="1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49" fontId="4" fillId="8" borderId="13" xfId="0" applyNumberFormat="1" applyFont="1" applyFill="1" applyBorder="1" applyAlignment="1">
      <alignment horizontal="right" vertical="center" wrapText="1"/>
    </xf>
    <xf numFmtId="49" fontId="4" fillId="8" borderId="8" xfId="0" applyNumberFormat="1" applyFont="1" applyFill="1" applyBorder="1" applyAlignment="1">
      <alignment horizontal="right" vertical="center" wrapText="1"/>
    </xf>
    <xf numFmtId="49" fontId="4" fillId="8" borderId="14" xfId="0" applyNumberFormat="1" applyFont="1" applyFill="1" applyBorder="1" applyAlignment="1">
      <alignment horizontal="right" vertical="center" wrapText="1"/>
    </xf>
    <xf numFmtId="49" fontId="4" fillId="8" borderId="36" xfId="0" applyNumberFormat="1" applyFont="1" applyFill="1" applyBorder="1" applyAlignment="1">
      <alignment horizontal="right" vertical="center" wrapText="1"/>
    </xf>
    <xf numFmtId="49" fontId="4" fillId="8" borderId="13" xfId="0" applyNumberFormat="1" applyFont="1" applyFill="1" applyBorder="1" applyAlignment="1">
      <alignment horizontal="right" vertical="top" wrapText="1"/>
    </xf>
    <xf numFmtId="49" fontId="4" fillId="8" borderId="8" xfId="0" applyNumberFormat="1" applyFont="1" applyFill="1" applyBorder="1" applyAlignment="1">
      <alignment horizontal="right" vertical="top" wrapText="1"/>
    </xf>
    <xf numFmtId="49" fontId="4" fillId="8" borderId="14" xfId="0" applyNumberFormat="1" applyFont="1" applyFill="1" applyBorder="1" applyAlignment="1">
      <alignment horizontal="right" vertical="top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4" fillId="8" borderId="18" xfId="0" applyNumberFormat="1" applyFont="1" applyFill="1" applyBorder="1" applyAlignment="1">
      <alignment horizontal="right" vertical="top" wrapText="1"/>
    </xf>
    <xf numFmtId="1" fontId="3" fillId="0" borderId="31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8" fillId="5" borderId="7" xfId="0" applyNumberFormat="1" applyFont="1" applyFill="1" applyBorder="1" applyAlignment="1">
      <alignment horizontal="center" vertical="center"/>
    </xf>
    <xf numFmtId="44" fontId="9" fillId="0" borderId="7" xfId="0" applyNumberFormat="1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" borderId="8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right" vertical="center" wrapText="1"/>
    </xf>
    <xf numFmtId="44" fontId="8" fillId="5" borderId="7" xfId="0" applyNumberFormat="1" applyFont="1" applyFill="1" applyBorder="1" applyAlignment="1">
      <alignment horizontal="right" vertical="center"/>
    </xf>
    <xf numFmtId="44" fontId="9" fillId="0" borderId="7" xfId="0" applyNumberFormat="1" applyFont="1" applyBorder="1" applyAlignment="1">
      <alignment horizontal="right" vertical="center"/>
    </xf>
    <xf numFmtId="0" fontId="0" fillId="6" borderId="0" xfId="0" applyFill="1" applyAlignment="1">
      <alignment horizontal="right" vertical="center"/>
    </xf>
    <xf numFmtId="4" fontId="4" fillId="8" borderId="13" xfId="0" applyNumberFormat="1" applyFont="1" applyFill="1" applyBorder="1" applyAlignment="1">
      <alignment horizontal="right" vertical="center" wrapText="1"/>
    </xf>
    <xf numFmtId="4" fontId="4" fillId="8" borderId="8" xfId="0" applyNumberFormat="1" applyFont="1" applyFill="1" applyBorder="1" applyAlignment="1">
      <alignment horizontal="right" vertical="center" wrapText="1"/>
    </xf>
    <xf numFmtId="4" fontId="4" fillId="8" borderId="14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right" vertical="center"/>
    </xf>
    <xf numFmtId="4" fontId="3" fillId="4" borderId="9" xfId="0" applyNumberFormat="1" applyFont="1" applyFill="1" applyBorder="1" applyAlignment="1">
      <alignment horizontal="right" vertical="center"/>
    </xf>
    <xf numFmtId="0" fontId="0" fillId="6" borderId="0" xfId="0" applyFill="1" applyAlignment="1"/>
    <xf numFmtId="0" fontId="0" fillId="0" borderId="0" xfId="0" applyAlignment="1"/>
  </cellXfs>
  <cellStyles count="2">
    <cellStyle name="Normalny" xfId="0" builtinId="0"/>
    <cellStyle name="Normalny 2" xfId="1" xr:uid="{820260B9-75F0-4C5C-8ED1-84AFAF00136E}"/>
  </cellStyles>
  <dxfs count="0"/>
  <tableStyles count="0" defaultTableStyle="TableStyleMedium2" defaultPivotStyle="PivotStyleLight16"/>
  <colors>
    <mruColors>
      <color rgb="FF82BDDA"/>
      <color rgb="FFFFFEC9"/>
      <color rgb="FFFFFEE2"/>
      <color rgb="FFD1E5F7"/>
      <color rgb="FFFDFDA1"/>
      <color rgb="FF97E1F3"/>
      <color rgb="FFFFE6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2E022-A706-4EC1-8B97-92920523C253}">
  <dimension ref="A1:D25"/>
  <sheetViews>
    <sheetView tabSelected="1" view="pageBreakPreview" zoomScaleNormal="100" zoomScaleSheetLayoutView="100" workbookViewId="0">
      <selection activeCell="A24" sqref="A24:D24"/>
    </sheetView>
  </sheetViews>
  <sheetFormatPr defaultRowHeight="12.75" x14ac:dyDescent="0.25"/>
  <cols>
    <col min="1" max="1" width="18" style="104" customWidth="1"/>
    <col min="2" max="2" width="45.85546875" style="104" customWidth="1"/>
    <col min="3" max="3" width="9.140625" style="104"/>
    <col min="4" max="4" width="8.85546875" style="104" customWidth="1"/>
    <col min="5" max="16384" width="9.140625" style="104"/>
  </cols>
  <sheetData>
    <row r="1" spans="1:4" ht="53.25" customHeight="1" x14ac:dyDescent="0.25">
      <c r="A1" s="127" t="s">
        <v>683</v>
      </c>
      <c r="B1" s="127"/>
      <c r="C1" s="127"/>
      <c r="D1" s="127"/>
    </row>
    <row r="2" spans="1:4" ht="77.25" customHeight="1" x14ac:dyDescent="0.25">
      <c r="A2" s="128" t="s">
        <v>684</v>
      </c>
      <c r="B2" s="128"/>
      <c r="C2" s="128"/>
      <c r="D2" s="128"/>
    </row>
    <row r="3" spans="1:4" ht="42" customHeight="1" x14ac:dyDescent="0.25">
      <c r="A3" s="127" t="s">
        <v>700</v>
      </c>
      <c r="B3" s="127"/>
      <c r="C3" s="127"/>
      <c r="D3" s="127"/>
    </row>
    <row r="4" spans="1:4" ht="18" x14ac:dyDescent="0.25">
      <c r="A4" s="105"/>
      <c r="B4" s="105"/>
      <c r="C4" s="105"/>
      <c r="D4" s="106"/>
    </row>
    <row r="5" spans="1:4" x14ac:dyDescent="0.25">
      <c r="A5" s="107"/>
      <c r="B5" s="105"/>
      <c r="C5" s="105"/>
      <c r="D5" s="105"/>
    </row>
    <row r="6" spans="1:4" ht="13.5" thickBot="1" x14ac:dyDescent="0.3">
      <c r="A6" s="127" t="s">
        <v>685</v>
      </c>
      <c r="B6" s="127"/>
      <c r="C6" s="127"/>
      <c r="D6" s="127"/>
    </row>
    <row r="7" spans="1:4" ht="41.25" customHeight="1" x14ac:dyDescent="0.25">
      <c r="A7" s="108" t="s">
        <v>0</v>
      </c>
      <c r="B7" s="109" t="s">
        <v>686</v>
      </c>
      <c r="C7" s="129" t="s">
        <v>687</v>
      </c>
      <c r="D7" s="130"/>
    </row>
    <row r="8" spans="1:4" ht="13.5" thickBot="1" x14ac:dyDescent="0.3">
      <c r="A8" s="110">
        <v>1</v>
      </c>
      <c r="B8" s="111">
        <v>2</v>
      </c>
      <c r="C8" s="125">
        <v>3</v>
      </c>
      <c r="D8" s="126"/>
    </row>
    <row r="9" spans="1:4" x14ac:dyDescent="0.25">
      <c r="A9" s="112" t="s">
        <v>688</v>
      </c>
      <c r="B9" s="113" t="s">
        <v>701</v>
      </c>
      <c r="C9" s="131">
        <f>'I Branża mostowa'!J136</f>
        <v>0</v>
      </c>
      <c r="D9" s="132"/>
    </row>
    <row r="10" spans="1:4" x14ac:dyDescent="0.25">
      <c r="A10" s="114" t="s">
        <v>690</v>
      </c>
      <c r="B10" s="115" t="s">
        <v>689</v>
      </c>
      <c r="C10" s="133">
        <f>'II Branża drogowa'!J74</f>
        <v>0</v>
      </c>
      <c r="D10" s="134"/>
    </row>
    <row r="11" spans="1:4" x14ac:dyDescent="0.25">
      <c r="A11" s="114" t="s">
        <v>703</v>
      </c>
      <c r="B11" s="115" t="s">
        <v>702</v>
      </c>
      <c r="C11" s="133">
        <f>'IIIa Branża sanitarna - gaz'!J55</f>
        <v>0</v>
      </c>
      <c r="D11" s="134"/>
    </row>
    <row r="12" spans="1:4" x14ac:dyDescent="0.25">
      <c r="A12" s="114" t="s">
        <v>704</v>
      </c>
      <c r="B12" s="115" t="s">
        <v>705</v>
      </c>
      <c r="C12" s="133">
        <f>'IIIb Branża sanitarna - kan'!J36</f>
        <v>0</v>
      </c>
      <c r="D12" s="134"/>
    </row>
    <row r="13" spans="1:4" x14ac:dyDescent="0.25">
      <c r="A13" s="114" t="s">
        <v>706</v>
      </c>
      <c r="B13" s="115" t="s">
        <v>691</v>
      </c>
      <c r="C13" s="133">
        <f>'IIIc Branża sanitarna - wod'!J42</f>
        <v>0</v>
      </c>
      <c r="D13" s="134"/>
    </row>
    <row r="14" spans="1:4" x14ac:dyDescent="0.25">
      <c r="A14" s="116" t="s">
        <v>692</v>
      </c>
      <c r="B14" s="117" t="s">
        <v>708</v>
      </c>
      <c r="C14" s="138">
        <f>'IV Branża elektryczna'!J33</f>
        <v>0</v>
      </c>
      <c r="D14" s="139"/>
    </row>
    <row r="15" spans="1:4" ht="13.5" thickBot="1" x14ac:dyDescent="0.3">
      <c r="A15" s="116" t="s">
        <v>709</v>
      </c>
      <c r="B15" s="117" t="s">
        <v>693</v>
      </c>
      <c r="C15" s="140">
        <f>'V Branża teletechniczna'!J55</f>
        <v>0</v>
      </c>
      <c r="D15" s="141"/>
    </row>
    <row r="16" spans="1:4" x14ac:dyDescent="0.25">
      <c r="A16" s="135" t="s">
        <v>710</v>
      </c>
      <c r="B16" s="136"/>
      <c r="C16" s="131">
        <f>SUM(C9:D15)</f>
        <v>0</v>
      </c>
      <c r="D16" s="132"/>
    </row>
    <row r="17" spans="1:4" x14ac:dyDescent="0.25">
      <c r="A17" s="142" t="s">
        <v>694</v>
      </c>
      <c r="B17" s="143"/>
      <c r="C17" s="133">
        <f>C18-C16</f>
        <v>0</v>
      </c>
      <c r="D17" s="134"/>
    </row>
    <row r="18" spans="1:4" ht="13.5" thickBot="1" x14ac:dyDescent="0.3">
      <c r="A18" s="144" t="s">
        <v>695</v>
      </c>
      <c r="B18" s="145"/>
      <c r="C18" s="146">
        <f>ROUND(C16*1.23,2)</f>
        <v>0</v>
      </c>
      <c r="D18" s="147"/>
    </row>
    <row r="19" spans="1:4" x14ac:dyDescent="0.2">
      <c r="A19" s="118"/>
      <c r="B19" s="118"/>
      <c r="C19" s="118"/>
      <c r="D19" s="118"/>
    </row>
    <row r="20" spans="1:4" ht="63" customHeight="1" x14ac:dyDescent="0.25">
      <c r="A20" s="137" t="s">
        <v>696</v>
      </c>
      <c r="B20" s="137"/>
      <c r="C20" s="137"/>
      <c r="D20" s="137"/>
    </row>
    <row r="21" spans="1:4" x14ac:dyDescent="0.25">
      <c r="A21" s="148" t="s">
        <v>697</v>
      </c>
      <c r="B21" s="148"/>
      <c r="C21" s="148"/>
      <c r="D21" s="148"/>
    </row>
    <row r="22" spans="1:4" ht="36.75" customHeight="1" x14ac:dyDescent="0.25">
      <c r="A22" s="137" t="s">
        <v>698</v>
      </c>
      <c r="B22" s="137"/>
      <c r="C22" s="119"/>
      <c r="D22" s="119"/>
    </row>
    <row r="23" spans="1:4" x14ac:dyDescent="0.25">
      <c r="A23" s="105"/>
      <c r="B23" s="105"/>
      <c r="C23" s="105"/>
      <c r="D23" s="105"/>
    </row>
    <row r="24" spans="1:4" ht="64.5" customHeight="1" x14ac:dyDescent="0.25">
      <c r="A24" s="137" t="s">
        <v>699</v>
      </c>
      <c r="B24" s="137"/>
      <c r="C24" s="137"/>
      <c r="D24" s="137"/>
    </row>
    <row r="25" spans="1:4" ht="18" customHeight="1" x14ac:dyDescent="0.25"/>
  </sheetData>
  <mergeCells count="23">
    <mergeCell ref="A22:B22"/>
    <mergeCell ref="A24:D24"/>
    <mergeCell ref="C13:D13"/>
    <mergeCell ref="C14:D14"/>
    <mergeCell ref="C15:D15"/>
    <mergeCell ref="A17:B17"/>
    <mergeCell ref="C17:D17"/>
    <mergeCell ref="A18:B18"/>
    <mergeCell ref="C18:D18"/>
    <mergeCell ref="A20:D20"/>
    <mergeCell ref="A21:D21"/>
    <mergeCell ref="C9:D9"/>
    <mergeCell ref="C10:D10"/>
    <mergeCell ref="C11:D11"/>
    <mergeCell ref="C12:D12"/>
    <mergeCell ref="A16:B16"/>
    <mergeCell ref="C16:D16"/>
    <mergeCell ref="C8:D8"/>
    <mergeCell ref="A1:D1"/>
    <mergeCell ref="A2:D2"/>
    <mergeCell ref="A3:D3"/>
    <mergeCell ref="A6:D6"/>
    <mergeCell ref="C7:D7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60257-BC34-409C-A61D-35E451EB0E96}">
  <dimension ref="B1:J145"/>
  <sheetViews>
    <sheetView view="pageBreakPreview" zoomScale="115" zoomScaleNormal="90" zoomScaleSheetLayoutView="115" workbookViewId="0">
      <selection activeCell="J8" sqref="J8"/>
    </sheetView>
  </sheetViews>
  <sheetFormatPr defaultRowHeight="15" x14ac:dyDescent="0.25"/>
  <cols>
    <col min="2" max="2" width="5.42578125" customWidth="1"/>
    <col min="3" max="3" width="16.7109375" customWidth="1"/>
    <col min="4" max="4" width="18.5703125" customWidth="1"/>
    <col min="5" max="5" width="65.5703125" customWidth="1"/>
    <col min="6" max="6" width="11.7109375" style="186" customWidth="1"/>
    <col min="7" max="7" width="12.28515625" style="186" customWidth="1"/>
    <col min="8" max="8" width="11" style="186" customWidth="1"/>
    <col min="9" max="9" width="18.7109375" style="186" customWidth="1"/>
    <col min="10" max="10" width="20.42578125" style="186" customWidth="1"/>
  </cols>
  <sheetData>
    <row r="1" spans="2:10" ht="15.75" thickBot="1" x14ac:dyDescent="0.3"/>
    <row r="2" spans="2:10" ht="15.75" thickBot="1" x14ac:dyDescent="0.3">
      <c r="B2" s="177" t="s">
        <v>546</v>
      </c>
      <c r="C2" s="178"/>
      <c r="D2" s="178"/>
      <c r="E2" s="178"/>
      <c r="F2" s="178"/>
      <c r="G2" s="178"/>
      <c r="H2" s="178"/>
      <c r="I2" s="178"/>
      <c r="J2" s="179"/>
    </row>
    <row r="3" spans="2:10" ht="15.75" thickBot="1" x14ac:dyDescent="0.3">
      <c r="B3" s="180" t="s">
        <v>22</v>
      </c>
      <c r="C3" s="181"/>
      <c r="D3" s="181"/>
      <c r="E3" s="181"/>
      <c r="F3" s="181"/>
      <c r="G3" s="181"/>
      <c r="H3" s="181"/>
      <c r="I3" s="181"/>
      <c r="J3" s="182"/>
    </row>
    <row r="4" spans="2:10" ht="46.5" customHeight="1" thickBot="1" x14ac:dyDescent="0.3">
      <c r="B4" s="1" t="s">
        <v>0</v>
      </c>
      <c r="C4" s="2" t="s">
        <v>2</v>
      </c>
      <c r="D4" s="3" t="s">
        <v>1</v>
      </c>
      <c r="E4" s="2" t="s">
        <v>3</v>
      </c>
      <c r="F4" s="3" t="s">
        <v>4</v>
      </c>
      <c r="G4" s="2" t="s">
        <v>5</v>
      </c>
      <c r="H4" s="3" t="s">
        <v>6</v>
      </c>
      <c r="I4" s="2" t="s">
        <v>7</v>
      </c>
      <c r="J4" s="3" t="s">
        <v>8</v>
      </c>
    </row>
    <row r="5" spans="2:10" ht="15.75" thickBot="1" x14ac:dyDescent="0.3">
      <c r="B5" s="3">
        <v>1</v>
      </c>
      <c r="C5" s="2">
        <v>2</v>
      </c>
      <c r="D5" s="3">
        <v>3</v>
      </c>
      <c r="E5" s="2">
        <v>4</v>
      </c>
      <c r="F5" s="3">
        <v>5</v>
      </c>
      <c r="G5" s="2">
        <v>6</v>
      </c>
      <c r="H5" s="3">
        <v>7</v>
      </c>
      <c r="I5" s="2">
        <v>8</v>
      </c>
      <c r="J5" s="3" t="s">
        <v>9</v>
      </c>
    </row>
    <row r="6" spans="2:10" ht="15.75" thickBot="1" x14ac:dyDescent="0.3">
      <c r="B6" s="4" t="s">
        <v>10</v>
      </c>
      <c r="C6" s="5" t="s">
        <v>11</v>
      </c>
      <c r="D6" s="6"/>
      <c r="E6" s="5" t="s">
        <v>23</v>
      </c>
      <c r="F6" s="6" t="s">
        <v>13</v>
      </c>
      <c r="G6" s="5" t="s">
        <v>13</v>
      </c>
      <c r="H6" s="6" t="s">
        <v>13</v>
      </c>
      <c r="I6" s="5" t="s">
        <v>13</v>
      </c>
      <c r="J6" s="6" t="s">
        <v>13</v>
      </c>
    </row>
    <row r="7" spans="2:10" ht="15.75" thickBot="1" x14ac:dyDescent="0.3">
      <c r="B7" s="10" t="s">
        <v>14</v>
      </c>
      <c r="C7" s="11"/>
      <c r="D7" s="12"/>
      <c r="E7" s="11" t="s">
        <v>24</v>
      </c>
      <c r="F7" s="12"/>
      <c r="G7" s="11"/>
      <c r="H7" s="12"/>
      <c r="I7" s="11"/>
      <c r="J7" s="12"/>
    </row>
    <row r="8" spans="2:10" ht="27.75" customHeight="1" thickBot="1" x14ac:dyDescent="0.3">
      <c r="B8" s="44" t="s">
        <v>10</v>
      </c>
      <c r="C8" s="18" t="s">
        <v>51</v>
      </c>
      <c r="D8" s="22" t="s">
        <v>236</v>
      </c>
      <c r="E8" s="15" t="s">
        <v>145</v>
      </c>
      <c r="F8" s="121" t="s">
        <v>52</v>
      </c>
      <c r="G8" s="24">
        <v>1</v>
      </c>
      <c r="H8" s="38">
        <v>1</v>
      </c>
      <c r="I8" s="91"/>
      <c r="J8" s="92">
        <f>ROUND(G8*I8,2)</f>
        <v>0</v>
      </c>
    </row>
    <row r="9" spans="2:10" ht="15.75" customHeight="1" thickBot="1" x14ac:dyDescent="0.3">
      <c r="B9" s="10" t="s">
        <v>15</v>
      </c>
      <c r="C9" s="11"/>
      <c r="D9" s="12"/>
      <c r="E9" s="16" t="s">
        <v>25</v>
      </c>
      <c r="F9" s="12"/>
      <c r="G9" s="11"/>
      <c r="H9" s="12"/>
      <c r="I9" s="95"/>
      <c r="J9" s="96"/>
    </row>
    <row r="10" spans="2:10" ht="24.95" customHeight="1" x14ac:dyDescent="0.25">
      <c r="B10" s="80">
        <f>B8+1</f>
        <v>2</v>
      </c>
      <c r="C10" s="19" t="s">
        <v>53</v>
      </c>
      <c r="D10" s="42" t="s">
        <v>54</v>
      </c>
      <c r="E10" s="30" t="s">
        <v>147</v>
      </c>
      <c r="F10" s="35" t="s">
        <v>55</v>
      </c>
      <c r="G10" s="25">
        <v>41</v>
      </c>
      <c r="H10" s="37">
        <v>1</v>
      </c>
      <c r="I10" s="93"/>
      <c r="J10" s="92">
        <f>ROUND(G10*I10,2)</f>
        <v>0</v>
      </c>
    </row>
    <row r="11" spans="2:10" ht="24.95" customHeight="1" x14ac:dyDescent="0.25">
      <c r="B11" s="80">
        <f>B10+1</f>
        <v>3</v>
      </c>
      <c r="C11" s="20" t="s">
        <v>53</v>
      </c>
      <c r="D11" s="42" t="s">
        <v>56</v>
      </c>
      <c r="E11" s="31" t="s">
        <v>146</v>
      </c>
      <c r="F11" s="35" t="s">
        <v>55</v>
      </c>
      <c r="G11" s="25">
        <v>11</v>
      </c>
      <c r="H11" s="37">
        <v>1</v>
      </c>
      <c r="I11" s="93"/>
      <c r="J11" s="92">
        <f t="shared" ref="J11:J23" si="0">ROUND(G11*I11,2)</f>
        <v>0</v>
      </c>
    </row>
    <row r="12" spans="2:10" ht="24.95" customHeight="1" x14ac:dyDescent="0.25">
      <c r="B12" s="80">
        <f t="shared" ref="B12:B23" si="1">B11+1</f>
        <v>4</v>
      </c>
      <c r="C12" s="20" t="s">
        <v>53</v>
      </c>
      <c r="D12" s="42" t="s">
        <v>57</v>
      </c>
      <c r="E12" s="31" t="s">
        <v>148</v>
      </c>
      <c r="F12" s="35" t="s">
        <v>55</v>
      </c>
      <c r="G12" s="25">
        <v>1</v>
      </c>
      <c r="H12" s="37">
        <v>1</v>
      </c>
      <c r="I12" s="93"/>
      <c r="J12" s="92">
        <f t="shared" si="0"/>
        <v>0</v>
      </c>
    </row>
    <row r="13" spans="2:10" ht="24.95" customHeight="1" x14ac:dyDescent="0.25">
      <c r="B13" s="80">
        <f t="shared" si="1"/>
        <v>5</v>
      </c>
      <c r="C13" s="20" t="s">
        <v>53</v>
      </c>
      <c r="D13" s="42" t="s">
        <v>58</v>
      </c>
      <c r="E13" s="31" t="s">
        <v>149</v>
      </c>
      <c r="F13" s="35" t="s">
        <v>55</v>
      </c>
      <c r="G13" s="25">
        <v>1</v>
      </c>
      <c r="H13" s="37">
        <v>1</v>
      </c>
      <c r="I13" s="93"/>
      <c r="J13" s="92">
        <f t="shared" si="0"/>
        <v>0</v>
      </c>
    </row>
    <row r="14" spans="2:10" ht="24.95" customHeight="1" x14ac:dyDescent="0.25">
      <c r="B14" s="80">
        <f t="shared" si="1"/>
        <v>6</v>
      </c>
      <c r="C14" s="20" t="s">
        <v>53</v>
      </c>
      <c r="D14" s="42" t="s">
        <v>150</v>
      </c>
      <c r="E14" s="31" t="s">
        <v>151</v>
      </c>
      <c r="F14" s="35" t="s">
        <v>55</v>
      </c>
      <c r="G14" s="25">
        <v>1</v>
      </c>
      <c r="H14" s="37">
        <v>1.33</v>
      </c>
      <c r="I14" s="93"/>
      <c r="J14" s="92">
        <f t="shared" si="0"/>
        <v>0</v>
      </c>
    </row>
    <row r="15" spans="2:10" ht="24.95" customHeight="1" x14ac:dyDescent="0.25">
      <c r="B15" s="80">
        <f t="shared" si="1"/>
        <v>7</v>
      </c>
      <c r="C15" s="20" t="s">
        <v>53</v>
      </c>
      <c r="D15" s="42" t="s">
        <v>59</v>
      </c>
      <c r="E15" s="31" t="s">
        <v>153</v>
      </c>
      <c r="F15" s="35" t="s">
        <v>55</v>
      </c>
      <c r="G15" s="25">
        <v>41</v>
      </c>
      <c r="H15" s="37">
        <v>1</v>
      </c>
      <c r="I15" s="93"/>
      <c r="J15" s="92">
        <f t="shared" si="0"/>
        <v>0</v>
      </c>
    </row>
    <row r="16" spans="2:10" ht="24.95" customHeight="1" x14ac:dyDescent="0.25">
      <c r="B16" s="80">
        <f t="shared" si="1"/>
        <v>8</v>
      </c>
      <c r="C16" s="20" t="s">
        <v>53</v>
      </c>
      <c r="D16" s="42" t="s">
        <v>60</v>
      </c>
      <c r="E16" s="31" t="s">
        <v>154</v>
      </c>
      <c r="F16" s="35" t="s">
        <v>55</v>
      </c>
      <c r="G16" s="25">
        <v>11</v>
      </c>
      <c r="H16" s="37">
        <v>1</v>
      </c>
      <c r="I16" s="93"/>
      <c r="J16" s="92">
        <f t="shared" si="0"/>
        <v>0</v>
      </c>
    </row>
    <row r="17" spans="2:10" ht="24.95" customHeight="1" x14ac:dyDescent="0.25">
      <c r="B17" s="80">
        <f t="shared" si="1"/>
        <v>9</v>
      </c>
      <c r="C17" s="20" t="s">
        <v>53</v>
      </c>
      <c r="D17" s="42" t="s">
        <v>61</v>
      </c>
      <c r="E17" s="31" t="s">
        <v>155</v>
      </c>
      <c r="F17" s="35" t="s">
        <v>55</v>
      </c>
      <c r="G17" s="25">
        <v>1</v>
      </c>
      <c r="H17" s="37">
        <v>1</v>
      </c>
      <c r="I17" s="93"/>
      <c r="J17" s="92">
        <f t="shared" si="0"/>
        <v>0</v>
      </c>
    </row>
    <row r="18" spans="2:10" ht="24.95" customHeight="1" x14ac:dyDescent="0.25">
      <c r="B18" s="80">
        <f t="shared" si="1"/>
        <v>10</v>
      </c>
      <c r="C18" s="20" t="s">
        <v>53</v>
      </c>
      <c r="D18" s="42" t="s">
        <v>62</v>
      </c>
      <c r="E18" s="31" t="s">
        <v>156</v>
      </c>
      <c r="F18" s="35" t="s">
        <v>55</v>
      </c>
      <c r="G18" s="25">
        <v>1</v>
      </c>
      <c r="H18" s="37">
        <v>1</v>
      </c>
      <c r="I18" s="93"/>
      <c r="J18" s="92">
        <f t="shared" si="0"/>
        <v>0</v>
      </c>
    </row>
    <row r="19" spans="2:10" ht="24.95" customHeight="1" x14ac:dyDescent="0.25">
      <c r="B19" s="80">
        <f t="shared" si="1"/>
        <v>11</v>
      </c>
      <c r="C19" s="20" t="s">
        <v>53</v>
      </c>
      <c r="D19" s="42" t="s">
        <v>157</v>
      </c>
      <c r="E19" s="31" t="s">
        <v>158</v>
      </c>
      <c r="F19" s="35" t="s">
        <v>55</v>
      </c>
      <c r="G19" s="25">
        <v>1</v>
      </c>
      <c r="H19" s="37">
        <v>1.33</v>
      </c>
      <c r="I19" s="93"/>
      <c r="J19" s="92">
        <f t="shared" si="0"/>
        <v>0</v>
      </c>
    </row>
    <row r="20" spans="2:10" ht="20.100000000000001" customHeight="1" x14ac:dyDescent="0.25">
      <c r="B20" s="80">
        <f t="shared" si="1"/>
        <v>12</v>
      </c>
      <c r="C20" s="20" t="s">
        <v>53</v>
      </c>
      <c r="D20" s="42" t="s">
        <v>63</v>
      </c>
      <c r="E20" s="31" t="s">
        <v>160</v>
      </c>
      <c r="F20" s="35" t="s">
        <v>64</v>
      </c>
      <c r="G20" s="25">
        <v>8</v>
      </c>
      <c r="H20" s="37">
        <v>1</v>
      </c>
      <c r="I20" s="93"/>
      <c r="J20" s="92">
        <f t="shared" si="0"/>
        <v>0</v>
      </c>
    </row>
    <row r="21" spans="2:10" ht="20.100000000000001" customHeight="1" x14ac:dyDescent="0.25">
      <c r="B21" s="80">
        <f t="shared" si="1"/>
        <v>13</v>
      </c>
      <c r="C21" s="20" t="s">
        <v>53</v>
      </c>
      <c r="D21" s="42" t="s">
        <v>65</v>
      </c>
      <c r="E21" s="31" t="s">
        <v>161</v>
      </c>
      <c r="F21" s="35" t="s">
        <v>64</v>
      </c>
      <c r="G21" s="25">
        <v>28.5</v>
      </c>
      <c r="H21" s="37">
        <v>1</v>
      </c>
      <c r="I21" s="93"/>
      <c r="J21" s="92">
        <f t="shared" si="0"/>
        <v>0</v>
      </c>
    </row>
    <row r="22" spans="2:10" ht="20.100000000000001" customHeight="1" x14ac:dyDescent="0.25">
      <c r="B22" s="80">
        <f t="shared" si="1"/>
        <v>14</v>
      </c>
      <c r="C22" s="20" t="s">
        <v>53</v>
      </c>
      <c r="D22" s="42" t="s">
        <v>66</v>
      </c>
      <c r="E22" s="31" t="s">
        <v>162</v>
      </c>
      <c r="F22" s="35" t="s">
        <v>64</v>
      </c>
      <c r="G22" s="25">
        <v>8</v>
      </c>
      <c r="H22" s="37">
        <v>2</v>
      </c>
      <c r="I22" s="93"/>
      <c r="J22" s="92">
        <f t="shared" si="0"/>
        <v>0</v>
      </c>
    </row>
    <row r="23" spans="2:10" ht="20.100000000000001" customHeight="1" thickBot="1" x14ac:dyDescent="0.3">
      <c r="B23" s="80">
        <f t="shared" si="1"/>
        <v>15</v>
      </c>
      <c r="C23" s="20" t="s">
        <v>53</v>
      </c>
      <c r="D23" s="42" t="s">
        <v>67</v>
      </c>
      <c r="E23" s="33" t="s">
        <v>163</v>
      </c>
      <c r="F23" s="35" t="s">
        <v>64</v>
      </c>
      <c r="G23" s="25">
        <v>20</v>
      </c>
      <c r="H23" s="37">
        <v>1</v>
      </c>
      <c r="I23" s="93"/>
      <c r="J23" s="92">
        <f t="shared" si="0"/>
        <v>0</v>
      </c>
    </row>
    <row r="24" spans="2:10" ht="15.75" thickBot="1" x14ac:dyDescent="0.3">
      <c r="B24" s="168" t="s">
        <v>41</v>
      </c>
      <c r="C24" s="169"/>
      <c r="D24" s="169"/>
      <c r="E24" s="183"/>
      <c r="F24" s="169"/>
      <c r="G24" s="169"/>
      <c r="H24" s="169"/>
      <c r="I24" s="170"/>
      <c r="J24" s="94">
        <f>SUM(J8:J23)</f>
        <v>0</v>
      </c>
    </row>
    <row r="25" spans="2:10" ht="16.5" customHeight="1" thickBot="1" x14ac:dyDescent="0.3">
      <c r="B25" s="7" t="s">
        <v>21</v>
      </c>
      <c r="C25" s="26" t="s">
        <v>11</v>
      </c>
      <c r="D25" s="6"/>
      <c r="E25" s="5" t="s">
        <v>42</v>
      </c>
      <c r="F25" s="8" t="s">
        <v>13</v>
      </c>
      <c r="G25" s="9" t="s">
        <v>13</v>
      </c>
      <c r="H25" s="8" t="s">
        <v>13</v>
      </c>
      <c r="I25" s="8"/>
      <c r="J25" s="8"/>
    </row>
    <row r="26" spans="2:10" ht="21" x14ac:dyDescent="0.25">
      <c r="B26" s="82">
        <f>B23+1</f>
        <v>16</v>
      </c>
      <c r="C26" s="27" t="s">
        <v>68</v>
      </c>
      <c r="D26" s="43" t="s">
        <v>69</v>
      </c>
      <c r="E26" s="14" t="s">
        <v>164</v>
      </c>
      <c r="F26" s="121" t="s">
        <v>18</v>
      </c>
      <c r="G26" s="24">
        <v>534.1</v>
      </c>
      <c r="H26" s="37">
        <v>1</v>
      </c>
      <c r="I26" s="91"/>
      <c r="J26" s="92">
        <f>ROUND(G26*I26,2)</f>
        <v>0</v>
      </c>
    </row>
    <row r="27" spans="2:10" ht="21" x14ac:dyDescent="0.25">
      <c r="B27" s="80">
        <f t="shared" ref="B27:B34" si="2">B26+1</f>
        <v>17</v>
      </c>
      <c r="C27" s="23" t="s">
        <v>70</v>
      </c>
      <c r="D27" s="35" t="s">
        <v>71</v>
      </c>
      <c r="E27" s="32" t="s">
        <v>165</v>
      </c>
      <c r="F27" s="23" t="s">
        <v>16</v>
      </c>
      <c r="G27" s="25">
        <v>205</v>
      </c>
      <c r="H27" s="37">
        <v>1</v>
      </c>
      <c r="I27" s="93"/>
      <c r="J27" s="92">
        <f t="shared" ref="J27:J34" si="3">ROUND(G27*I27,2)</f>
        <v>0</v>
      </c>
    </row>
    <row r="28" spans="2:10" ht="21" x14ac:dyDescent="0.25">
      <c r="B28" s="80">
        <f t="shared" si="2"/>
        <v>18</v>
      </c>
      <c r="C28" s="23" t="s">
        <v>70</v>
      </c>
      <c r="D28" s="35" t="s">
        <v>73</v>
      </c>
      <c r="E28" s="32" t="s">
        <v>166</v>
      </c>
      <c r="F28" s="23" t="s">
        <v>16</v>
      </c>
      <c r="G28" s="25">
        <v>72</v>
      </c>
      <c r="H28" s="37">
        <v>1</v>
      </c>
      <c r="I28" s="93"/>
      <c r="J28" s="92">
        <f t="shared" si="3"/>
        <v>0</v>
      </c>
    </row>
    <row r="29" spans="2:10" ht="21" x14ac:dyDescent="0.25">
      <c r="B29" s="80">
        <f t="shared" si="2"/>
        <v>19</v>
      </c>
      <c r="C29" s="23" t="s">
        <v>74</v>
      </c>
      <c r="D29" s="35" t="s">
        <v>75</v>
      </c>
      <c r="E29" s="32" t="s">
        <v>167</v>
      </c>
      <c r="F29" s="23" t="s">
        <v>16</v>
      </c>
      <c r="G29" s="25">
        <v>69.5</v>
      </c>
      <c r="H29" s="37">
        <v>1</v>
      </c>
      <c r="I29" s="93"/>
      <c r="J29" s="92">
        <f t="shared" si="3"/>
        <v>0</v>
      </c>
    </row>
    <row r="30" spans="2:10" x14ac:dyDescent="0.25">
      <c r="B30" s="80">
        <f t="shared" si="2"/>
        <v>20</v>
      </c>
      <c r="C30" s="28" t="s">
        <v>76</v>
      </c>
      <c r="D30" s="35" t="s">
        <v>144</v>
      </c>
      <c r="E30" s="32" t="s">
        <v>168</v>
      </c>
      <c r="F30" s="23" t="s">
        <v>19</v>
      </c>
      <c r="G30" s="25">
        <v>2</v>
      </c>
      <c r="H30" s="37">
        <v>1</v>
      </c>
      <c r="I30" s="93"/>
      <c r="J30" s="92">
        <f t="shared" si="3"/>
        <v>0</v>
      </c>
    </row>
    <row r="31" spans="2:10" ht="21" x14ac:dyDescent="0.25">
      <c r="B31" s="80">
        <f t="shared" si="2"/>
        <v>21</v>
      </c>
      <c r="C31" s="28" t="s">
        <v>74</v>
      </c>
      <c r="D31" s="35" t="s">
        <v>77</v>
      </c>
      <c r="E31" s="32" t="s">
        <v>169</v>
      </c>
      <c r="F31" s="23" t="s">
        <v>16</v>
      </c>
      <c r="G31" s="25">
        <v>5.4</v>
      </c>
      <c r="H31" s="37">
        <v>1</v>
      </c>
      <c r="I31" s="93"/>
      <c r="J31" s="92">
        <f t="shared" si="3"/>
        <v>0</v>
      </c>
    </row>
    <row r="32" spans="2:10" ht="31.5" x14ac:dyDescent="0.25">
      <c r="B32" s="80">
        <f t="shared" si="2"/>
        <v>22</v>
      </c>
      <c r="C32" s="28" t="s">
        <v>78</v>
      </c>
      <c r="D32" s="35" t="s">
        <v>79</v>
      </c>
      <c r="E32" s="32" t="s">
        <v>170</v>
      </c>
      <c r="F32" s="23" t="s">
        <v>18</v>
      </c>
      <c r="G32" s="25">
        <v>207.5</v>
      </c>
      <c r="H32" s="37">
        <v>1</v>
      </c>
      <c r="I32" s="93"/>
      <c r="J32" s="92">
        <f t="shared" si="3"/>
        <v>0</v>
      </c>
    </row>
    <row r="33" spans="2:10" ht="31.5" x14ac:dyDescent="0.25">
      <c r="B33" s="80">
        <f t="shared" si="2"/>
        <v>23</v>
      </c>
      <c r="C33" s="28" t="s">
        <v>78</v>
      </c>
      <c r="D33" s="35" t="s">
        <v>80</v>
      </c>
      <c r="E33" s="32" t="s">
        <v>171</v>
      </c>
      <c r="F33" s="23" t="s">
        <v>18</v>
      </c>
      <c r="G33" s="25">
        <v>63.6</v>
      </c>
      <c r="H33" s="37">
        <v>1</v>
      </c>
      <c r="I33" s="93"/>
      <c r="J33" s="92">
        <f t="shared" si="3"/>
        <v>0</v>
      </c>
    </row>
    <row r="34" spans="2:10" ht="15.75" thickBot="1" x14ac:dyDescent="0.3">
      <c r="B34" s="80">
        <f t="shared" si="2"/>
        <v>24</v>
      </c>
      <c r="C34" s="29" t="s">
        <v>81</v>
      </c>
      <c r="D34" s="35" t="s">
        <v>172</v>
      </c>
      <c r="E34" s="32" t="s">
        <v>173</v>
      </c>
      <c r="F34" s="23" t="s">
        <v>17</v>
      </c>
      <c r="G34" s="25">
        <v>60</v>
      </c>
      <c r="H34" s="37">
        <v>1</v>
      </c>
      <c r="I34" s="93"/>
      <c r="J34" s="92">
        <f t="shared" si="3"/>
        <v>0</v>
      </c>
    </row>
    <row r="35" spans="2:10" ht="15.75" thickBot="1" x14ac:dyDescent="0.3">
      <c r="B35" s="168" t="s">
        <v>237</v>
      </c>
      <c r="C35" s="183"/>
      <c r="D35" s="169"/>
      <c r="E35" s="169"/>
      <c r="F35" s="169"/>
      <c r="G35" s="169"/>
      <c r="H35" s="169"/>
      <c r="I35" s="170"/>
      <c r="J35" s="94">
        <f>SUM(J26:J34)</f>
        <v>0</v>
      </c>
    </row>
    <row r="36" spans="2:10" ht="15.75" thickBot="1" x14ac:dyDescent="0.3">
      <c r="B36" s="4" t="s">
        <v>26</v>
      </c>
      <c r="C36" s="5" t="s">
        <v>11</v>
      </c>
      <c r="D36" s="6"/>
      <c r="E36" s="5" t="s">
        <v>238</v>
      </c>
      <c r="F36" s="6" t="s">
        <v>13</v>
      </c>
      <c r="G36" s="5" t="s">
        <v>13</v>
      </c>
      <c r="H36" s="6" t="s">
        <v>13</v>
      </c>
      <c r="I36" s="5" t="s">
        <v>13</v>
      </c>
      <c r="J36" s="6" t="s">
        <v>13</v>
      </c>
    </row>
    <row r="37" spans="2:10" ht="15.75" thickBot="1" x14ac:dyDescent="0.3">
      <c r="B37" s="10" t="s">
        <v>240</v>
      </c>
      <c r="C37" s="16"/>
      <c r="D37" s="12"/>
      <c r="E37" s="11" t="s">
        <v>239</v>
      </c>
      <c r="F37" s="12"/>
      <c r="G37" s="11"/>
      <c r="H37" s="12"/>
      <c r="I37" s="11"/>
      <c r="J37" s="12"/>
    </row>
    <row r="38" spans="2:10" x14ac:dyDescent="0.25">
      <c r="B38" s="82">
        <f>B34+1</f>
        <v>25</v>
      </c>
      <c r="C38" s="34" t="s">
        <v>82</v>
      </c>
      <c r="D38" s="20" t="s">
        <v>83</v>
      </c>
      <c r="E38" s="30" t="s">
        <v>174</v>
      </c>
      <c r="F38" s="35" t="s">
        <v>72</v>
      </c>
      <c r="G38" s="36">
        <v>109933</v>
      </c>
      <c r="H38" s="37">
        <v>1</v>
      </c>
      <c r="I38" s="93"/>
      <c r="J38" s="92">
        <f>ROUND(G38*I38,2)</f>
        <v>0</v>
      </c>
    </row>
    <row r="39" spans="2:10" ht="15.75" thickBot="1" x14ac:dyDescent="0.3">
      <c r="B39" s="80">
        <f t="shared" ref="B39" si="4">B38+1</f>
        <v>26</v>
      </c>
      <c r="C39" s="29" t="s">
        <v>82</v>
      </c>
      <c r="D39" s="20" t="s">
        <v>84</v>
      </c>
      <c r="E39" s="31" t="s">
        <v>175</v>
      </c>
      <c r="F39" s="35" t="s">
        <v>72</v>
      </c>
      <c r="G39" s="36">
        <v>109933</v>
      </c>
      <c r="H39" s="37">
        <v>1</v>
      </c>
      <c r="I39" s="93"/>
      <c r="J39" s="92">
        <f>ROUND(G39*I39,2)</f>
        <v>0</v>
      </c>
    </row>
    <row r="40" spans="2:10" ht="15.75" thickBot="1" x14ac:dyDescent="0.3">
      <c r="B40" s="168" t="s">
        <v>254</v>
      </c>
      <c r="C40" s="183"/>
      <c r="D40" s="169"/>
      <c r="E40" s="169"/>
      <c r="F40" s="169"/>
      <c r="G40" s="169"/>
      <c r="H40" s="169"/>
      <c r="I40" s="170"/>
      <c r="J40" s="94">
        <f>SUM(J38:J39)</f>
        <v>0</v>
      </c>
    </row>
    <row r="41" spans="2:10" ht="15.75" thickBot="1" x14ac:dyDescent="0.3">
      <c r="B41" s="4" t="s">
        <v>27</v>
      </c>
      <c r="C41" s="5" t="s">
        <v>11</v>
      </c>
      <c r="D41" s="6"/>
      <c r="E41" s="5" t="s">
        <v>245</v>
      </c>
      <c r="F41" s="6" t="s">
        <v>13</v>
      </c>
      <c r="G41" s="5" t="s">
        <v>13</v>
      </c>
      <c r="H41" s="6" t="s">
        <v>13</v>
      </c>
      <c r="I41" s="5" t="s">
        <v>13</v>
      </c>
      <c r="J41" s="6" t="s">
        <v>13</v>
      </c>
    </row>
    <row r="42" spans="2:10" ht="15.75" thickBot="1" x14ac:dyDescent="0.3">
      <c r="B42" s="10" t="s">
        <v>244</v>
      </c>
      <c r="C42" s="11"/>
      <c r="D42" s="12"/>
      <c r="E42" s="11" t="s">
        <v>246</v>
      </c>
      <c r="F42" s="12"/>
      <c r="G42" s="11"/>
      <c r="H42" s="12"/>
      <c r="I42" s="11"/>
      <c r="J42" s="12"/>
    </row>
    <row r="43" spans="2:10" ht="22.5" customHeight="1" x14ac:dyDescent="0.25">
      <c r="B43" s="171" t="s">
        <v>711</v>
      </c>
      <c r="C43" s="174" t="s">
        <v>85</v>
      </c>
      <c r="D43" s="174" t="s">
        <v>712</v>
      </c>
      <c r="E43" s="206" t="s">
        <v>713</v>
      </c>
      <c r="F43" s="207"/>
      <c r="G43" s="208"/>
      <c r="H43" s="209"/>
      <c r="I43" s="210"/>
      <c r="J43" s="211"/>
    </row>
    <row r="44" spans="2:10" x14ac:dyDescent="0.25">
      <c r="B44" s="172"/>
      <c r="C44" s="175"/>
      <c r="D44" s="175"/>
      <c r="E44" s="31" t="s">
        <v>714</v>
      </c>
      <c r="F44" s="35" t="s">
        <v>18</v>
      </c>
      <c r="G44" s="25">
        <v>110</v>
      </c>
      <c r="H44" s="37">
        <v>1</v>
      </c>
      <c r="I44" s="93"/>
      <c r="J44" s="92">
        <f t="shared" ref="J44:J50" si="5">ROUND(G44*I44,2)</f>
        <v>0</v>
      </c>
    </row>
    <row r="45" spans="2:10" x14ac:dyDescent="0.25">
      <c r="B45" s="172"/>
      <c r="C45" s="175"/>
      <c r="D45" s="175"/>
      <c r="E45" s="31" t="s">
        <v>715</v>
      </c>
      <c r="F45" s="35" t="s">
        <v>18</v>
      </c>
      <c r="G45" s="25">
        <v>119.79</v>
      </c>
      <c r="H45" s="37">
        <v>1</v>
      </c>
      <c r="I45" s="93"/>
      <c r="J45" s="92">
        <f t="shared" si="5"/>
        <v>0</v>
      </c>
    </row>
    <row r="46" spans="2:10" x14ac:dyDescent="0.25">
      <c r="B46" s="172"/>
      <c r="C46" s="175"/>
      <c r="D46" s="175"/>
      <c r="E46" s="31" t="s">
        <v>716</v>
      </c>
      <c r="F46" s="35" t="s">
        <v>18</v>
      </c>
      <c r="G46" s="25">
        <v>61.26</v>
      </c>
      <c r="H46" s="37">
        <v>1</v>
      </c>
      <c r="I46" s="93"/>
      <c r="J46" s="92">
        <f t="shared" si="5"/>
        <v>0</v>
      </c>
    </row>
    <row r="47" spans="2:10" x14ac:dyDescent="0.25">
      <c r="B47" s="172"/>
      <c r="C47" s="175"/>
      <c r="D47" s="175"/>
      <c r="E47" s="31" t="s">
        <v>717</v>
      </c>
      <c r="F47" s="35" t="s">
        <v>18</v>
      </c>
      <c r="G47" s="25">
        <v>130.94</v>
      </c>
      <c r="H47" s="37">
        <v>1</v>
      </c>
      <c r="I47" s="93"/>
      <c r="J47" s="92">
        <f t="shared" si="5"/>
        <v>0</v>
      </c>
    </row>
    <row r="48" spans="2:10" x14ac:dyDescent="0.25">
      <c r="B48" s="172"/>
      <c r="C48" s="175"/>
      <c r="D48" s="175"/>
      <c r="E48" s="31" t="s">
        <v>718</v>
      </c>
      <c r="F48" s="35" t="s">
        <v>18</v>
      </c>
      <c r="G48" s="25">
        <v>7.82</v>
      </c>
      <c r="H48" s="37">
        <v>1</v>
      </c>
      <c r="I48" s="93"/>
      <c r="J48" s="92">
        <f t="shared" si="5"/>
        <v>0</v>
      </c>
    </row>
    <row r="49" spans="2:10" x14ac:dyDescent="0.25">
      <c r="B49" s="172"/>
      <c r="C49" s="175"/>
      <c r="D49" s="175"/>
      <c r="E49" s="31" t="s">
        <v>719</v>
      </c>
      <c r="F49" s="35" t="s">
        <v>18</v>
      </c>
      <c r="G49" s="25">
        <v>51.6</v>
      </c>
      <c r="H49" s="37">
        <v>1</v>
      </c>
      <c r="I49" s="93"/>
      <c r="J49" s="92">
        <f t="shared" si="5"/>
        <v>0</v>
      </c>
    </row>
    <row r="50" spans="2:10" ht="15.75" thickBot="1" x14ac:dyDescent="0.3">
      <c r="B50" s="184"/>
      <c r="C50" s="185"/>
      <c r="D50" s="185"/>
      <c r="E50" s="31" t="s">
        <v>720</v>
      </c>
      <c r="F50" s="35" t="s">
        <v>18</v>
      </c>
      <c r="G50" s="25">
        <v>27.76</v>
      </c>
      <c r="H50" s="37">
        <v>1</v>
      </c>
      <c r="I50" s="93"/>
      <c r="J50" s="92">
        <f t="shared" si="5"/>
        <v>0</v>
      </c>
    </row>
    <row r="51" spans="2:10" ht="15.75" thickBot="1" x14ac:dyDescent="0.3">
      <c r="B51" s="10" t="s">
        <v>252</v>
      </c>
      <c r="C51" s="11"/>
      <c r="D51" s="12"/>
      <c r="E51" s="11" t="s">
        <v>251</v>
      </c>
      <c r="F51" s="12"/>
      <c r="G51" s="11"/>
      <c r="H51" s="12"/>
      <c r="I51" s="95"/>
      <c r="J51" s="96"/>
    </row>
    <row r="52" spans="2:10" x14ac:dyDescent="0.25">
      <c r="B52" s="83">
        <f>34</f>
        <v>34</v>
      </c>
      <c r="C52" s="27" t="s">
        <v>88</v>
      </c>
      <c r="D52" s="42" t="s">
        <v>89</v>
      </c>
      <c r="E52" s="17" t="s">
        <v>176</v>
      </c>
      <c r="F52" s="35" t="s">
        <v>18</v>
      </c>
      <c r="G52" s="25">
        <v>178.64</v>
      </c>
      <c r="H52" s="37">
        <v>1</v>
      </c>
      <c r="I52" s="93"/>
      <c r="J52" s="92">
        <f>ROUND(G52*I52,2)</f>
        <v>0</v>
      </c>
    </row>
    <row r="53" spans="2:10" ht="21.75" thickBot="1" x14ac:dyDescent="0.3">
      <c r="B53" s="83">
        <f t="shared" ref="B53" si="6">B52+1</f>
        <v>35</v>
      </c>
      <c r="C53" s="73" t="s">
        <v>85</v>
      </c>
      <c r="D53" s="42" t="s">
        <v>87</v>
      </c>
      <c r="E53" s="17" t="s">
        <v>177</v>
      </c>
      <c r="F53" s="35" t="s">
        <v>17</v>
      </c>
      <c r="G53" s="25">
        <v>10.868</v>
      </c>
      <c r="H53" s="37">
        <v>1</v>
      </c>
      <c r="I53" s="93"/>
      <c r="J53" s="92">
        <f>ROUND(G53*I53,2)</f>
        <v>0</v>
      </c>
    </row>
    <row r="54" spans="2:10" ht="15.75" thickBot="1" x14ac:dyDescent="0.3">
      <c r="B54" s="10" t="s">
        <v>256</v>
      </c>
      <c r="C54" s="11"/>
      <c r="D54" s="12"/>
      <c r="E54" s="11" t="s">
        <v>253</v>
      </c>
      <c r="F54" s="12"/>
      <c r="G54" s="11"/>
      <c r="H54" s="12"/>
      <c r="I54" s="95"/>
      <c r="J54" s="96"/>
    </row>
    <row r="55" spans="2:10" x14ac:dyDescent="0.25">
      <c r="B55" s="83">
        <f>B53+1</f>
        <v>36</v>
      </c>
      <c r="C55" s="27" t="s">
        <v>90</v>
      </c>
      <c r="D55" s="42" t="s">
        <v>178</v>
      </c>
      <c r="E55" s="17" t="s">
        <v>179</v>
      </c>
      <c r="F55" s="35" t="s">
        <v>20</v>
      </c>
      <c r="G55" s="25">
        <v>21</v>
      </c>
      <c r="H55" s="37">
        <v>1</v>
      </c>
      <c r="I55" s="93"/>
      <c r="J55" s="92">
        <f>ROUND(G55*I55,2)</f>
        <v>0</v>
      </c>
    </row>
    <row r="56" spans="2:10" x14ac:dyDescent="0.25">
      <c r="B56" s="83">
        <f t="shared" ref="B56:B58" si="7">B55+1</f>
        <v>37</v>
      </c>
      <c r="C56" s="23" t="s">
        <v>90</v>
      </c>
      <c r="D56" s="42" t="s">
        <v>178</v>
      </c>
      <c r="E56" s="17" t="s">
        <v>180</v>
      </c>
      <c r="F56" s="35" t="s">
        <v>20</v>
      </c>
      <c r="G56" s="25">
        <v>11</v>
      </c>
      <c r="H56" s="37">
        <v>1</v>
      </c>
      <c r="I56" s="93"/>
      <c r="J56" s="92">
        <f t="shared" ref="J56:J58" si="8">ROUND(G56*I56,2)</f>
        <v>0</v>
      </c>
    </row>
    <row r="57" spans="2:10" x14ac:dyDescent="0.25">
      <c r="B57" s="83">
        <f t="shared" si="7"/>
        <v>38</v>
      </c>
      <c r="C57" s="23" t="s">
        <v>90</v>
      </c>
      <c r="D57" s="42" t="s">
        <v>181</v>
      </c>
      <c r="E57" s="17" t="s">
        <v>182</v>
      </c>
      <c r="F57" s="35" t="s">
        <v>20</v>
      </c>
      <c r="G57" s="25">
        <v>32</v>
      </c>
      <c r="H57" s="37">
        <v>1</v>
      </c>
      <c r="I57" s="93"/>
      <c r="J57" s="92">
        <f t="shared" si="8"/>
        <v>0</v>
      </c>
    </row>
    <row r="58" spans="2:10" ht="15.75" thickBot="1" x14ac:dyDescent="0.3">
      <c r="B58" s="83">
        <f t="shared" si="7"/>
        <v>39</v>
      </c>
      <c r="C58" s="73" t="s">
        <v>91</v>
      </c>
      <c r="D58" s="42" t="s">
        <v>183</v>
      </c>
      <c r="E58" s="17" t="s">
        <v>184</v>
      </c>
      <c r="F58" s="35" t="s">
        <v>16</v>
      </c>
      <c r="G58" s="25">
        <v>116.3</v>
      </c>
      <c r="H58" s="37">
        <v>1</v>
      </c>
      <c r="I58" s="93"/>
      <c r="J58" s="92">
        <f t="shared" si="8"/>
        <v>0</v>
      </c>
    </row>
    <row r="59" spans="2:10" ht="15.75" thickBot="1" x14ac:dyDescent="0.3">
      <c r="B59" s="168" t="s">
        <v>255</v>
      </c>
      <c r="C59" s="169"/>
      <c r="D59" s="169"/>
      <c r="E59" s="169"/>
      <c r="F59" s="169"/>
      <c r="G59" s="169"/>
      <c r="H59" s="169"/>
      <c r="I59" s="170"/>
      <c r="J59" s="94">
        <f>SUM(J44:J58)</f>
        <v>0</v>
      </c>
    </row>
    <row r="60" spans="2:10" ht="15.75" thickBot="1" x14ac:dyDescent="0.3">
      <c r="B60" s="4" t="s">
        <v>28</v>
      </c>
      <c r="C60" s="5" t="s">
        <v>11</v>
      </c>
      <c r="D60" s="6"/>
      <c r="E60" s="5" t="s">
        <v>258</v>
      </c>
      <c r="F60" s="6" t="s">
        <v>13</v>
      </c>
      <c r="G60" s="5" t="s">
        <v>13</v>
      </c>
      <c r="H60" s="6" t="s">
        <v>13</v>
      </c>
      <c r="I60" s="5" t="s">
        <v>13</v>
      </c>
      <c r="J60" s="6" t="s">
        <v>13</v>
      </c>
    </row>
    <row r="61" spans="2:10" ht="15.75" thickBot="1" x14ac:dyDescent="0.3">
      <c r="B61" s="10" t="s">
        <v>257</v>
      </c>
      <c r="C61" s="11"/>
      <c r="D61" s="12"/>
      <c r="E61" s="11" t="s">
        <v>259</v>
      </c>
      <c r="F61" s="12"/>
      <c r="G61" s="11"/>
      <c r="H61" s="12"/>
      <c r="I61" s="11"/>
      <c r="J61" s="12"/>
    </row>
    <row r="62" spans="2:10" ht="21" x14ac:dyDescent="0.25">
      <c r="B62" s="82">
        <f>B58+1</f>
        <v>40</v>
      </c>
      <c r="C62" s="27" t="s">
        <v>92</v>
      </c>
      <c r="D62" s="42" t="s">
        <v>93</v>
      </c>
      <c r="E62" s="31" t="s">
        <v>185</v>
      </c>
      <c r="F62" s="35" t="s">
        <v>17</v>
      </c>
      <c r="G62" s="25">
        <v>279.49</v>
      </c>
      <c r="H62" s="37">
        <v>1</v>
      </c>
      <c r="I62" s="93"/>
      <c r="J62" s="92">
        <f>ROUND(G62*I62,2)</f>
        <v>0</v>
      </c>
    </row>
    <row r="63" spans="2:10" ht="21.75" thickBot="1" x14ac:dyDescent="0.3">
      <c r="B63" s="83">
        <f t="shared" ref="B63" si="9">B62+1</f>
        <v>41</v>
      </c>
      <c r="C63" s="73" t="s">
        <v>92</v>
      </c>
      <c r="D63" s="42" t="s">
        <v>94</v>
      </c>
      <c r="E63" s="31" t="s">
        <v>186</v>
      </c>
      <c r="F63" s="35" t="s">
        <v>17</v>
      </c>
      <c r="G63" s="25">
        <v>279.49</v>
      </c>
      <c r="H63" s="37">
        <v>1</v>
      </c>
      <c r="I63" s="93"/>
      <c r="J63" s="92">
        <f>ROUND(G63*I63,2)</f>
        <v>0</v>
      </c>
    </row>
    <row r="64" spans="2:10" ht="15.75" thickBot="1" x14ac:dyDescent="0.3">
      <c r="B64" s="85" t="s">
        <v>260</v>
      </c>
      <c r="C64" s="12"/>
      <c r="D64" s="12"/>
      <c r="E64" s="11" t="s">
        <v>261</v>
      </c>
      <c r="F64" s="12"/>
      <c r="G64" s="11"/>
      <c r="H64" s="12"/>
      <c r="I64" s="11"/>
      <c r="J64" s="12"/>
    </row>
    <row r="65" spans="2:10" x14ac:dyDescent="0.25">
      <c r="B65" s="171">
        <f>B63+1</f>
        <v>42</v>
      </c>
      <c r="C65" s="174" t="s">
        <v>95</v>
      </c>
      <c r="D65" s="174" t="s">
        <v>96</v>
      </c>
      <c r="E65" s="31" t="s">
        <v>721</v>
      </c>
      <c r="F65" s="35"/>
      <c r="G65" s="120"/>
      <c r="H65" s="37">
        <v>1</v>
      </c>
      <c r="I65" s="93"/>
      <c r="J65" s="92">
        <f>ROUND(G65*I65,2)</f>
        <v>0</v>
      </c>
    </row>
    <row r="66" spans="2:10" x14ac:dyDescent="0.25">
      <c r="B66" s="172"/>
      <c r="C66" s="175"/>
      <c r="D66" s="175"/>
      <c r="E66" s="31" t="s">
        <v>722</v>
      </c>
      <c r="F66" s="35" t="s">
        <v>17</v>
      </c>
      <c r="G66" s="120">
        <v>371.77</v>
      </c>
      <c r="H66" s="37">
        <v>1</v>
      </c>
      <c r="I66" s="93"/>
      <c r="J66" s="92">
        <f t="shared" ref="J66:J68" si="10">ROUND(G66*I66,2)</f>
        <v>0</v>
      </c>
    </row>
    <row r="67" spans="2:10" x14ac:dyDescent="0.25">
      <c r="B67" s="173"/>
      <c r="C67" s="176"/>
      <c r="D67" s="176"/>
      <c r="E67" s="31" t="s">
        <v>723</v>
      </c>
      <c r="F67" s="35" t="s">
        <v>17</v>
      </c>
      <c r="G67" s="120">
        <v>225.72</v>
      </c>
      <c r="H67" s="37">
        <v>1</v>
      </c>
      <c r="I67" s="93"/>
      <c r="J67" s="92">
        <f t="shared" si="10"/>
        <v>0</v>
      </c>
    </row>
    <row r="68" spans="2:10" ht="17.25" customHeight="1" thickBot="1" x14ac:dyDescent="0.3">
      <c r="B68" s="83">
        <f t="shared" ref="B68" si="11">B65+1</f>
        <v>43</v>
      </c>
      <c r="C68" s="23" t="s">
        <v>97</v>
      </c>
      <c r="D68" s="42" t="s">
        <v>98</v>
      </c>
      <c r="E68" s="31" t="s">
        <v>187</v>
      </c>
      <c r="F68" s="35" t="s">
        <v>17</v>
      </c>
      <c r="G68" s="25">
        <v>82</v>
      </c>
      <c r="H68" s="37">
        <v>1</v>
      </c>
      <c r="I68" s="93"/>
      <c r="J68" s="92">
        <f t="shared" si="10"/>
        <v>0</v>
      </c>
    </row>
    <row r="69" spans="2:10" ht="15.75" thickBot="1" x14ac:dyDescent="0.3">
      <c r="B69" s="85" t="s">
        <v>262</v>
      </c>
      <c r="C69" s="12"/>
      <c r="D69" s="12"/>
      <c r="E69" s="11" t="s">
        <v>263</v>
      </c>
      <c r="F69" s="12"/>
      <c r="G69" s="11"/>
      <c r="H69" s="12"/>
      <c r="I69" s="11"/>
      <c r="J69" s="12"/>
    </row>
    <row r="70" spans="2:10" ht="15.75" thickBot="1" x14ac:dyDescent="0.3">
      <c r="B70" s="86" t="s">
        <v>264</v>
      </c>
      <c r="C70" s="78"/>
      <c r="D70" s="78"/>
      <c r="E70" s="77" t="s">
        <v>265</v>
      </c>
      <c r="F70" s="78"/>
      <c r="G70" s="77"/>
      <c r="H70" s="78"/>
      <c r="I70" s="77"/>
      <c r="J70" s="78"/>
    </row>
    <row r="71" spans="2:10" ht="26.25" customHeight="1" x14ac:dyDescent="0.25">
      <c r="B71" s="83">
        <f>B68+1</f>
        <v>44</v>
      </c>
      <c r="C71" s="23" t="s">
        <v>99</v>
      </c>
      <c r="D71" s="42" t="s">
        <v>100</v>
      </c>
      <c r="E71" s="17" t="s">
        <v>188</v>
      </c>
      <c r="F71" s="35" t="s">
        <v>17</v>
      </c>
      <c r="G71" s="25">
        <v>344</v>
      </c>
      <c r="H71" s="37">
        <v>1</v>
      </c>
      <c r="I71" s="93"/>
      <c r="J71" s="92">
        <f>ROUND(G71*I71,2)</f>
        <v>0</v>
      </c>
    </row>
    <row r="72" spans="2:10" ht="27.75" customHeight="1" thickBot="1" x14ac:dyDescent="0.3">
      <c r="B72" s="83">
        <f t="shared" ref="B72" si="12">B71+1</f>
        <v>45</v>
      </c>
      <c r="C72" s="23" t="s">
        <v>101</v>
      </c>
      <c r="D72" s="42" t="s">
        <v>102</v>
      </c>
      <c r="E72" s="17" t="s">
        <v>189</v>
      </c>
      <c r="F72" s="35" t="s">
        <v>17</v>
      </c>
      <c r="G72" s="25">
        <v>344</v>
      </c>
      <c r="H72" s="37">
        <v>1</v>
      </c>
      <c r="I72" s="93"/>
      <c r="J72" s="92">
        <f>ROUND(G72*I72,2)</f>
        <v>0</v>
      </c>
    </row>
    <row r="73" spans="2:10" ht="15.75" thickBot="1" x14ac:dyDescent="0.3">
      <c r="B73" s="86" t="s">
        <v>267</v>
      </c>
      <c r="C73" s="78"/>
      <c r="D73" s="78"/>
      <c r="E73" s="77" t="s">
        <v>266</v>
      </c>
      <c r="F73" s="78"/>
      <c r="G73" s="77"/>
      <c r="H73" s="78"/>
      <c r="I73" s="97"/>
      <c r="J73" s="98"/>
    </row>
    <row r="74" spans="2:10" ht="21.75" thickBot="1" x14ac:dyDescent="0.3">
      <c r="B74" s="83">
        <f>B72+1</f>
        <v>46</v>
      </c>
      <c r="C74" s="73" t="s">
        <v>103</v>
      </c>
      <c r="D74" s="42" t="s">
        <v>104</v>
      </c>
      <c r="E74" s="31" t="s">
        <v>190</v>
      </c>
      <c r="F74" s="35" t="s">
        <v>17</v>
      </c>
      <c r="G74" s="25">
        <v>205</v>
      </c>
      <c r="H74" s="37">
        <v>1</v>
      </c>
      <c r="I74" s="93"/>
      <c r="J74" s="92">
        <f>ROUND(G74*I74,2)</f>
        <v>0</v>
      </c>
    </row>
    <row r="75" spans="2:10" ht="15.75" thickBot="1" x14ac:dyDescent="0.3">
      <c r="B75" s="164" t="s">
        <v>268</v>
      </c>
      <c r="C75" s="165"/>
      <c r="D75" s="165"/>
      <c r="E75" s="165"/>
      <c r="F75" s="165"/>
      <c r="G75" s="165"/>
      <c r="H75" s="165"/>
      <c r="I75" s="166"/>
      <c r="J75" s="94">
        <f>SUM(J61:J74)</f>
        <v>0</v>
      </c>
    </row>
    <row r="76" spans="2:10" ht="15.75" thickBot="1" x14ac:dyDescent="0.3">
      <c r="B76" s="4" t="s">
        <v>29</v>
      </c>
      <c r="C76" s="5" t="s">
        <v>11</v>
      </c>
      <c r="D76" s="6"/>
      <c r="E76" s="5" t="s">
        <v>269</v>
      </c>
      <c r="F76" s="6" t="s">
        <v>13</v>
      </c>
      <c r="G76" s="5" t="s">
        <v>13</v>
      </c>
      <c r="H76" s="6" t="s">
        <v>13</v>
      </c>
      <c r="I76" s="5" t="s">
        <v>13</v>
      </c>
      <c r="J76" s="6" t="s">
        <v>13</v>
      </c>
    </row>
    <row r="77" spans="2:10" x14ac:dyDescent="0.25">
      <c r="B77" s="83">
        <f>B74+1</f>
        <v>47</v>
      </c>
      <c r="C77" s="27" t="s">
        <v>105</v>
      </c>
      <c r="D77" s="42" t="s">
        <v>124</v>
      </c>
      <c r="E77" s="31" t="s">
        <v>191</v>
      </c>
      <c r="F77" s="35" t="s">
        <v>16</v>
      </c>
      <c r="G77" s="25">
        <v>107</v>
      </c>
      <c r="H77" s="37">
        <v>1</v>
      </c>
      <c r="I77" s="93"/>
      <c r="J77" s="92">
        <f>ROUND(G77*I77,2)</f>
        <v>0</v>
      </c>
    </row>
    <row r="78" spans="2:10" x14ac:dyDescent="0.25">
      <c r="B78" s="83">
        <f t="shared" ref="B78:B83" si="13">B77+1</f>
        <v>48</v>
      </c>
      <c r="C78" s="23" t="s">
        <v>106</v>
      </c>
      <c r="D78" s="42" t="s">
        <v>107</v>
      </c>
      <c r="E78" s="31" t="s">
        <v>192</v>
      </c>
      <c r="F78" s="35" t="s">
        <v>20</v>
      </c>
      <c r="G78" s="25">
        <v>8</v>
      </c>
      <c r="H78" s="37">
        <v>1</v>
      </c>
      <c r="I78" s="93"/>
      <c r="J78" s="92">
        <f t="shared" ref="J78:J83" si="14">ROUND(G78*I78,2)</f>
        <v>0</v>
      </c>
    </row>
    <row r="79" spans="2:10" x14ac:dyDescent="0.25">
      <c r="B79" s="83">
        <f t="shared" si="13"/>
        <v>49</v>
      </c>
      <c r="C79" s="23" t="s">
        <v>108</v>
      </c>
      <c r="D79" s="42" t="s">
        <v>124</v>
      </c>
      <c r="E79" s="31" t="s">
        <v>193</v>
      </c>
      <c r="F79" s="35" t="s">
        <v>16</v>
      </c>
      <c r="G79" s="25">
        <v>59</v>
      </c>
      <c r="H79" s="37">
        <v>1</v>
      </c>
      <c r="I79" s="93"/>
      <c r="J79" s="92">
        <f t="shared" si="14"/>
        <v>0</v>
      </c>
    </row>
    <row r="80" spans="2:10" x14ac:dyDescent="0.25">
      <c r="B80" s="83">
        <f t="shared" si="13"/>
        <v>50</v>
      </c>
      <c r="C80" s="23" t="s">
        <v>109</v>
      </c>
      <c r="D80" s="42" t="s">
        <v>110</v>
      </c>
      <c r="E80" s="31" t="s">
        <v>194</v>
      </c>
      <c r="F80" s="35" t="s">
        <v>20</v>
      </c>
      <c r="G80" s="25">
        <v>4</v>
      </c>
      <c r="H80" s="37">
        <v>1</v>
      </c>
      <c r="I80" s="93"/>
      <c r="J80" s="92">
        <f t="shared" si="14"/>
        <v>0</v>
      </c>
    </row>
    <row r="81" spans="2:10" ht="21" x14ac:dyDescent="0.25">
      <c r="B81" s="83">
        <f t="shared" si="13"/>
        <v>51</v>
      </c>
      <c r="C81" s="23" t="s">
        <v>111</v>
      </c>
      <c r="D81" s="42" t="s">
        <v>124</v>
      </c>
      <c r="E81" s="31" t="s">
        <v>195</v>
      </c>
      <c r="F81" s="35" t="s">
        <v>16</v>
      </c>
      <c r="G81" s="25">
        <v>40</v>
      </c>
      <c r="H81" s="37">
        <v>1</v>
      </c>
      <c r="I81" s="93"/>
      <c r="J81" s="92">
        <f t="shared" si="14"/>
        <v>0</v>
      </c>
    </row>
    <row r="82" spans="2:10" x14ac:dyDescent="0.25">
      <c r="B82" s="83">
        <f t="shared" si="13"/>
        <v>52</v>
      </c>
      <c r="C82" s="23" t="s">
        <v>111</v>
      </c>
      <c r="D82" s="42" t="s">
        <v>124</v>
      </c>
      <c r="E82" s="31" t="s">
        <v>196</v>
      </c>
      <c r="F82" s="35" t="s">
        <v>16</v>
      </c>
      <c r="G82" s="25">
        <v>7.7</v>
      </c>
      <c r="H82" s="37">
        <v>1</v>
      </c>
      <c r="I82" s="93"/>
      <c r="J82" s="92">
        <f t="shared" si="14"/>
        <v>0</v>
      </c>
    </row>
    <row r="83" spans="2:10" ht="15.75" thickBot="1" x14ac:dyDescent="0.3">
      <c r="B83" s="83">
        <f t="shared" si="13"/>
        <v>53</v>
      </c>
      <c r="C83" s="73" t="s">
        <v>111</v>
      </c>
      <c r="D83" s="42" t="s">
        <v>124</v>
      </c>
      <c r="E83" s="31" t="s">
        <v>197</v>
      </c>
      <c r="F83" s="35" t="s">
        <v>16</v>
      </c>
      <c r="G83" s="25">
        <v>17.100000000000001</v>
      </c>
      <c r="H83" s="37">
        <v>1</v>
      </c>
      <c r="I83" s="93"/>
      <c r="J83" s="92">
        <f t="shared" si="14"/>
        <v>0</v>
      </c>
    </row>
    <row r="84" spans="2:10" ht="15.75" thickBot="1" x14ac:dyDescent="0.3">
      <c r="B84" s="164" t="s">
        <v>271</v>
      </c>
      <c r="C84" s="165"/>
      <c r="D84" s="165"/>
      <c r="E84" s="165"/>
      <c r="F84" s="165"/>
      <c r="G84" s="165"/>
      <c r="H84" s="165"/>
      <c r="I84" s="166"/>
      <c r="J84" s="94">
        <f>SUM(J77:J83)</f>
        <v>0</v>
      </c>
    </row>
    <row r="85" spans="2:10" ht="15.75" thickBot="1" x14ac:dyDescent="0.3">
      <c r="B85" s="4" t="s">
        <v>30</v>
      </c>
      <c r="C85" s="5" t="s">
        <v>11</v>
      </c>
      <c r="D85" s="6"/>
      <c r="E85" s="5" t="s">
        <v>270</v>
      </c>
      <c r="F85" s="6" t="s">
        <v>13</v>
      </c>
      <c r="G85" s="5" t="s">
        <v>13</v>
      </c>
      <c r="H85" s="6" t="s">
        <v>13</v>
      </c>
      <c r="I85" s="5" t="s">
        <v>13</v>
      </c>
      <c r="J85" s="6" t="s">
        <v>13</v>
      </c>
    </row>
    <row r="86" spans="2:10" x14ac:dyDescent="0.25">
      <c r="B86" s="87">
        <f>B83+1</f>
        <v>54</v>
      </c>
      <c r="C86" s="20" t="s">
        <v>112</v>
      </c>
      <c r="D86" s="42" t="s">
        <v>113</v>
      </c>
      <c r="E86" s="31" t="s">
        <v>198</v>
      </c>
      <c r="F86" s="35" t="s">
        <v>17</v>
      </c>
      <c r="G86" s="25">
        <v>262</v>
      </c>
      <c r="H86" s="37">
        <v>1</v>
      </c>
      <c r="I86" s="93"/>
      <c r="J86" s="92">
        <f>ROUND(G86*I86,2)</f>
        <v>0</v>
      </c>
    </row>
    <row r="87" spans="2:10" x14ac:dyDescent="0.25">
      <c r="B87" s="80">
        <f t="shared" ref="B87:B88" si="15">B86+1</f>
        <v>55</v>
      </c>
      <c r="C87" s="20" t="s">
        <v>112</v>
      </c>
      <c r="D87" s="42" t="s">
        <v>199</v>
      </c>
      <c r="E87" s="31" t="s">
        <v>200</v>
      </c>
      <c r="F87" s="35" t="s">
        <v>16</v>
      </c>
      <c r="G87" s="25">
        <v>18</v>
      </c>
      <c r="H87" s="37">
        <v>1</v>
      </c>
      <c r="I87" s="93"/>
      <c r="J87" s="92">
        <f t="shared" ref="J87:J88" si="16">ROUND(G87*I87,2)</f>
        <v>0</v>
      </c>
    </row>
    <row r="88" spans="2:10" ht="15.75" thickBot="1" x14ac:dyDescent="0.3">
      <c r="B88" s="88">
        <f t="shared" si="15"/>
        <v>56</v>
      </c>
      <c r="C88" s="20" t="s">
        <v>112</v>
      </c>
      <c r="D88" s="42" t="s">
        <v>114</v>
      </c>
      <c r="E88" s="31" t="s">
        <v>201</v>
      </c>
      <c r="F88" s="35" t="s">
        <v>16</v>
      </c>
      <c r="G88" s="25">
        <v>18</v>
      </c>
      <c r="H88" s="37">
        <v>1</v>
      </c>
      <c r="I88" s="93"/>
      <c r="J88" s="92">
        <f t="shared" si="16"/>
        <v>0</v>
      </c>
    </row>
    <row r="89" spans="2:10" ht="15.75" thickBot="1" x14ac:dyDescent="0.3">
      <c r="B89" s="164" t="s">
        <v>272</v>
      </c>
      <c r="C89" s="165"/>
      <c r="D89" s="165"/>
      <c r="E89" s="165"/>
      <c r="F89" s="165"/>
      <c r="G89" s="165"/>
      <c r="H89" s="165"/>
      <c r="I89" s="166"/>
      <c r="J89" s="94">
        <f>SUM(J86:J88)</f>
        <v>0</v>
      </c>
    </row>
    <row r="90" spans="2:10" ht="15.75" thickBot="1" x14ac:dyDescent="0.3">
      <c r="B90" s="4" t="s">
        <v>31</v>
      </c>
      <c r="C90" s="5" t="s">
        <v>11</v>
      </c>
      <c r="D90" s="6"/>
      <c r="E90" s="5" t="s">
        <v>273</v>
      </c>
      <c r="F90" s="6" t="s">
        <v>13</v>
      </c>
      <c r="G90" s="5" t="s">
        <v>13</v>
      </c>
      <c r="H90" s="6" t="s">
        <v>13</v>
      </c>
      <c r="I90" s="5" t="s">
        <v>13</v>
      </c>
      <c r="J90" s="6" t="s">
        <v>13</v>
      </c>
    </row>
    <row r="91" spans="2:10" ht="15.75" thickBot="1" x14ac:dyDescent="0.3">
      <c r="B91" s="10" t="s">
        <v>275</v>
      </c>
      <c r="C91" s="11"/>
      <c r="D91" s="12"/>
      <c r="E91" s="11" t="s">
        <v>274</v>
      </c>
      <c r="F91" s="12"/>
      <c r="G91" s="11"/>
      <c r="H91" s="12"/>
      <c r="I91" s="11"/>
      <c r="J91" s="12"/>
    </row>
    <row r="92" spans="2:10" x14ac:dyDescent="0.25">
      <c r="B92" s="87">
        <f>B88+1</f>
        <v>57</v>
      </c>
      <c r="C92" s="20" t="s">
        <v>115</v>
      </c>
      <c r="D92" s="42" t="s">
        <v>116</v>
      </c>
      <c r="E92" s="31" t="s">
        <v>202</v>
      </c>
      <c r="F92" s="35" t="s">
        <v>16</v>
      </c>
      <c r="G92" s="25">
        <v>103.6</v>
      </c>
      <c r="H92" s="37">
        <v>1</v>
      </c>
      <c r="I92" s="93"/>
      <c r="J92" s="92">
        <f>ROUND(G92*I92,2)</f>
        <v>0</v>
      </c>
    </row>
    <row r="93" spans="2:10" ht="15.75" thickBot="1" x14ac:dyDescent="0.3">
      <c r="B93" s="88">
        <f t="shared" ref="B93" si="17">B92+1</f>
        <v>58</v>
      </c>
      <c r="C93" s="20" t="s">
        <v>115</v>
      </c>
      <c r="D93" s="42" t="s">
        <v>117</v>
      </c>
      <c r="E93" s="31" t="s">
        <v>203</v>
      </c>
      <c r="F93" s="35" t="s">
        <v>16</v>
      </c>
      <c r="G93" s="25">
        <v>14</v>
      </c>
      <c r="H93" s="37">
        <v>1</v>
      </c>
      <c r="I93" s="93"/>
      <c r="J93" s="92">
        <f>ROUND(G93*I93,2)</f>
        <v>0</v>
      </c>
    </row>
    <row r="94" spans="2:10" ht="15.75" thickBot="1" x14ac:dyDescent="0.3">
      <c r="B94" s="10" t="s">
        <v>277</v>
      </c>
      <c r="C94" s="11"/>
      <c r="D94" s="12"/>
      <c r="E94" s="11" t="s">
        <v>276</v>
      </c>
      <c r="F94" s="12"/>
      <c r="G94" s="11"/>
      <c r="H94" s="12"/>
      <c r="I94" s="95"/>
      <c r="J94" s="96"/>
    </row>
    <row r="95" spans="2:10" x14ac:dyDescent="0.25">
      <c r="B95" s="83">
        <f>B93+1</f>
        <v>59</v>
      </c>
      <c r="C95" s="27" t="s">
        <v>118</v>
      </c>
      <c r="D95" s="42" t="s">
        <v>120</v>
      </c>
      <c r="E95" s="31" t="s">
        <v>204</v>
      </c>
      <c r="F95" s="35" t="s">
        <v>16</v>
      </c>
      <c r="G95" s="25">
        <v>116.2</v>
      </c>
      <c r="H95" s="37">
        <v>2</v>
      </c>
      <c r="I95" s="93"/>
      <c r="J95" s="92">
        <f>ROUND(G95*I95,2)</f>
        <v>0</v>
      </c>
    </row>
    <row r="96" spans="2:10" ht="15.75" thickBot="1" x14ac:dyDescent="0.3">
      <c r="B96" s="89">
        <f t="shared" ref="B96" si="18">B95+1</f>
        <v>60</v>
      </c>
      <c r="C96" s="73" t="s">
        <v>119</v>
      </c>
      <c r="D96" s="42" t="s">
        <v>120</v>
      </c>
      <c r="E96" s="31" t="s">
        <v>205</v>
      </c>
      <c r="F96" s="35" t="s">
        <v>16</v>
      </c>
      <c r="G96" s="25">
        <v>54.8</v>
      </c>
      <c r="H96" s="37">
        <v>1</v>
      </c>
      <c r="I96" s="93"/>
      <c r="J96" s="92">
        <f>ROUND(G96*I96,2)</f>
        <v>0</v>
      </c>
    </row>
    <row r="97" spans="2:10" ht="15.75" thickBot="1" x14ac:dyDescent="0.3">
      <c r="B97" s="164" t="s">
        <v>300</v>
      </c>
      <c r="C97" s="165"/>
      <c r="D97" s="165"/>
      <c r="E97" s="165"/>
      <c r="F97" s="165"/>
      <c r="G97" s="165"/>
      <c r="H97" s="165"/>
      <c r="I97" s="166"/>
      <c r="J97" s="94">
        <f>SUM(J92:J96)</f>
        <v>0</v>
      </c>
    </row>
    <row r="98" spans="2:10" ht="15.75" thickBot="1" x14ac:dyDescent="0.3">
      <c r="B98" s="4" t="s">
        <v>32</v>
      </c>
      <c r="C98" s="5" t="s">
        <v>11</v>
      </c>
      <c r="D98" s="6"/>
      <c r="E98" s="5" t="s">
        <v>278</v>
      </c>
      <c r="F98" s="6" t="s">
        <v>13</v>
      </c>
      <c r="G98" s="5" t="s">
        <v>13</v>
      </c>
      <c r="H98" s="6" t="s">
        <v>13</v>
      </c>
      <c r="I98" s="5" t="s">
        <v>13</v>
      </c>
      <c r="J98" s="6" t="s">
        <v>13</v>
      </c>
    </row>
    <row r="99" spans="2:10" ht="15.75" thickBot="1" x14ac:dyDescent="0.3">
      <c r="B99" s="10" t="s">
        <v>280</v>
      </c>
      <c r="C99" s="11"/>
      <c r="D99" s="12"/>
      <c r="E99" s="11" t="s">
        <v>279</v>
      </c>
      <c r="F99" s="12"/>
      <c r="G99" s="11"/>
      <c r="H99" s="12"/>
      <c r="I99" s="11"/>
      <c r="J99" s="12"/>
    </row>
    <row r="100" spans="2:10" x14ac:dyDescent="0.25">
      <c r="B100" s="87">
        <f>B96+1</f>
        <v>61</v>
      </c>
      <c r="C100" s="20" t="s">
        <v>121</v>
      </c>
      <c r="D100" s="42" t="s">
        <v>206</v>
      </c>
      <c r="E100" s="31" t="s">
        <v>207</v>
      </c>
      <c r="F100" s="35" t="s">
        <v>16</v>
      </c>
      <c r="G100" s="25">
        <v>204.9</v>
      </c>
      <c r="H100" s="37">
        <v>1</v>
      </c>
      <c r="I100" s="93"/>
      <c r="J100" s="92">
        <f>ROUND(G100*I100,2)</f>
        <v>0</v>
      </c>
    </row>
    <row r="101" spans="2:10" ht="21" x14ac:dyDescent="0.25">
      <c r="B101" s="80">
        <f t="shared" ref="B101:B104" si="19">B100+1</f>
        <v>62</v>
      </c>
      <c r="C101" s="20" t="s">
        <v>122</v>
      </c>
      <c r="D101" s="42" t="s">
        <v>123</v>
      </c>
      <c r="E101" s="31" t="s">
        <v>208</v>
      </c>
      <c r="F101" s="35" t="s">
        <v>17</v>
      </c>
      <c r="G101" s="25">
        <v>3</v>
      </c>
      <c r="H101" s="37">
        <v>1</v>
      </c>
      <c r="I101" s="93"/>
      <c r="J101" s="92">
        <f t="shared" ref="J101:J104" si="20">ROUND(G101*I101,2)</f>
        <v>0</v>
      </c>
    </row>
    <row r="102" spans="2:10" ht="21" x14ac:dyDescent="0.25">
      <c r="B102" s="80">
        <f t="shared" si="19"/>
        <v>63</v>
      </c>
      <c r="C102" s="20" t="s">
        <v>122</v>
      </c>
      <c r="D102" s="42" t="s">
        <v>209</v>
      </c>
      <c r="E102" s="31" t="s">
        <v>210</v>
      </c>
      <c r="F102" s="35" t="s">
        <v>17</v>
      </c>
      <c r="G102" s="25">
        <v>3</v>
      </c>
      <c r="H102" s="37">
        <v>1</v>
      </c>
      <c r="I102" s="93"/>
      <c r="J102" s="92">
        <f t="shared" si="20"/>
        <v>0</v>
      </c>
    </row>
    <row r="103" spans="2:10" x14ac:dyDescent="0.25">
      <c r="B103" s="80">
        <f t="shared" si="19"/>
        <v>64</v>
      </c>
      <c r="C103" s="20" t="s">
        <v>125</v>
      </c>
      <c r="D103" s="42" t="s">
        <v>124</v>
      </c>
      <c r="E103" s="31" t="s">
        <v>211</v>
      </c>
      <c r="F103" s="35" t="s">
        <v>20</v>
      </c>
      <c r="G103" s="25">
        <v>237</v>
      </c>
      <c r="H103" s="37">
        <v>1</v>
      </c>
      <c r="I103" s="93"/>
      <c r="J103" s="92">
        <f t="shared" si="20"/>
        <v>0</v>
      </c>
    </row>
    <row r="104" spans="2:10" ht="15.75" thickBot="1" x14ac:dyDescent="0.3">
      <c r="B104" s="80">
        <f t="shared" si="19"/>
        <v>65</v>
      </c>
      <c r="C104" s="20" t="s">
        <v>126</v>
      </c>
      <c r="D104" s="42" t="s">
        <v>212</v>
      </c>
      <c r="E104" s="31" t="s">
        <v>213</v>
      </c>
      <c r="F104" s="35" t="s">
        <v>17</v>
      </c>
      <c r="G104" s="25">
        <v>660</v>
      </c>
      <c r="H104" s="37">
        <v>1</v>
      </c>
      <c r="I104" s="93"/>
      <c r="J104" s="92">
        <f t="shared" si="20"/>
        <v>0</v>
      </c>
    </row>
    <row r="105" spans="2:10" ht="15.75" thickBot="1" x14ac:dyDescent="0.3">
      <c r="B105" s="10" t="s">
        <v>281</v>
      </c>
      <c r="C105" s="11"/>
      <c r="D105" s="12"/>
      <c r="E105" s="11" t="s">
        <v>282</v>
      </c>
      <c r="F105" s="12"/>
      <c r="G105" s="11"/>
      <c r="H105" s="12"/>
      <c r="I105" s="11"/>
      <c r="J105" s="12"/>
    </row>
    <row r="106" spans="2:10" ht="15.75" thickBot="1" x14ac:dyDescent="0.3">
      <c r="B106" s="199">
        <f>B104+1</f>
        <v>66</v>
      </c>
      <c r="C106" s="200" t="s">
        <v>127</v>
      </c>
      <c r="D106" s="201" t="s">
        <v>214</v>
      </c>
      <c r="E106" s="202" t="s">
        <v>215</v>
      </c>
      <c r="F106" s="203" t="s">
        <v>17</v>
      </c>
      <c r="G106" s="204">
        <v>319.64999999999998</v>
      </c>
      <c r="H106" s="205">
        <v>1</v>
      </c>
      <c r="I106" s="93"/>
      <c r="J106" s="92">
        <f>ROUND(G106*I106,2)</f>
        <v>0</v>
      </c>
    </row>
    <row r="107" spans="2:10" ht="15.75" thickBot="1" x14ac:dyDescent="0.3">
      <c r="B107" s="196" t="s">
        <v>283</v>
      </c>
      <c r="C107" s="197"/>
      <c r="D107" s="197"/>
      <c r="E107" s="197"/>
      <c r="F107" s="197"/>
      <c r="G107" s="197"/>
      <c r="H107" s="197"/>
      <c r="I107" s="198"/>
      <c r="J107" s="94">
        <f>SUM(J100:J106)</f>
        <v>0</v>
      </c>
    </row>
    <row r="108" spans="2:10" ht="15.75" thickBot="1" x14ac:dyDescent="0.3">
      <c r="B108" s="4" t="s">
        <v>33</v>
      </c>
      <c r="C108" s="5" t="s">
        <v>11</v>
      </c>
      <c r="D108" s="6"/>
      <c r="E108" s="5" t="s">
        <v>12</v>
      </c>
      <c r="F108" s="6" t="s">
        <v>13</v>
      </c>
      <c r="G108" s="5" t="s">
        <v>13</v>
      </c>
      <c r="H108" s="6" t="s">
        <v>13</v>
      </c>
      <c r="I108" s="5" t="s">
        <v>13</v>
      </c>
      <c r="J108" s="6" t="s">
        <v>13</v>
      </c>
    </row>
    <row r="109" spans="2:10" ht="21" x14ac:dyDescent="0.25">
      <c r="B109" s="87">
        <f>B106+1</f>
        <v>67</v>
      </c>
      <c r="C109" s="20" t="s">
        <v>128</v>
      </c>
      <c r="D109" s="42" t="s">
        <v>129</v>
      </c>
      <c r="E109" s="31" t="s">
        <v>216</v>
      </c>
      <c r="F109" s="35" t="s">
        <v>16</v>
      </c>
      <c r="G109" s="25">
        <v>151.69999999999999</v>
      </c>
      <c r="H109" s="37">
        <v>1</v>
      </c>
      <c r="I109" s="93"/>
      <c r="J109" s="92">
        <f>ROUND(G109*I109,2)</f>
        <v>0</v>
      </c>
    </row>
    <row r="110" spans="2:10" x14ac:dyDescent="0.25">
      <c r="B110" s="80">
        <f t="shared" ref="B110:B120" si="21">B109+1</f>
        <v>68</v>
      </c>
      <c r="C110" s="20" t="s">
        <v>128</v>
      </c>
      <c r="D110" s="42" t="s">
        <v>181</v>
      </c>
      <c r="E110" s="31" t="s">
        <v>217</v>
      </c>
      <c r="F110" s="35" t="s">
        <v>20</v>
      </c>
      <c r="G110" s="25">
        <v>12</v>
      </c>
      <c r="H110" s="37">
        <v>1</v>
      </c>
      <c r="I110" s="93"/>
      <c r="J110" s="92">
        <f t="shared" ref="J110:J120" si="22">ROUND(G110*I110,2)</f>
        <v>0</v>
      </c>
    </row>
    <row r="111" spans="2:10" x14ac:dyDescent="0.25">
      <c r="B111" s="80">
        <f t="shared" si="21"/>
        <v>69</v>
      </c>
      <c r="C111" s="20" t="s">
        <v>128</v>
      </c>
      <c r="D111" s="42" t="s">
        <v>130</v>
      </c>
      <c r="E111" s="31" t="s">
        <v>218</v>
      </c>
      <c r="F111" s="35" t="s">
        <v>18</v>
      </c>
      <c r="G111" s="25">
        <v>423.6</v>
      </c>
      <c r="H111" s="37">
        <v>1</v>
      </c>
      <c r="I111" s="93"/>
      <c r="J111" s="92">
        <f t="shared" si="22"/>
        <v>0</v>
      </c>
    </row>
    <row r="112" spans="2:10" ht="21" x14ac:dyDescent="0.25">
      <c r="B112" s="80">
        <f t="shared" si="21"/>
        <v>70</v>
      </c>
      <c r="C112" s="20" t="s">
        <v>131</v>
      </c>
      <c r="D112" s="42" t="s">
        <v>132</v>
      </c>
      <c r="E112" s="31" t="s">
        <v>219</v>
      </c>
      <c r="F112" s="35" t="s">
        <v>17</v>
      </c>
      <c r="G112" s="25">
        <v>304</v>
      </c>
      <c r="H112" s="37">
        <v>1</v>
      </c>
      <c r="I112" s="93"/>
      <c r="J112" s="92">
        <f t="shared" si="22"/>
        <v>0</v>
      </c>
    </row>
    <row r="113" spans="2:10" ht="21" x14ac:dyDescent="0.25">
      <c r="B113" s="80">
        <f t="shared" si="21"/>
        <v>71</v>
      </c>
      <c r="C113" s="20" t="s">
        <v>131</v>
      </c>
      <c r="D113" s="42" t="s">
        <v>133</v>
      </c>
      <c r="E113" s="31" t="s">
        <v>220</v>
      </c>
      <c r="F113" s="35" t="s">
        <v>17</v>
      </c>
      <c r="G113" s="25">
        <v>304</v>
      </c>
      <c r="H113" s="37">
        <v>1.5</v>
      </c>
      <c r="I113" s="93"/>
      <c r="J113" s="92">
        <f t="shared" si="22"/>
        <v>0</v>
      </c>
    </row>
    <row r="114" spans="2:10" x14ac:dyDescent="0.25">
      <c r="B114" s="80">
        <f t="shared" si="21"/>
        <v>72</v>
      </c>
      <c r="C114" s="20" t="s">
        <v>122</v>
      </c>
      <c r="D114" s="42" t="s">
        <v>134</v>
      </c>
      <c r="E114" s="31" t="s">
        <v>221</v>
      </c>
      <c r="F114" s="35" t="s">
        <v>16</v>
      </c>
      <c r="G114" s="25">
        <v>107.2</v>
      </c>
      <c r="H114" s="37">
        <v>1</v>
      </c>
      <c r="I114" s="93"/>
      <c r="J114" s="92">
        <f t="shared" si="22"/>
        <v>0</v>
      </c>
    </row>
    <row r="115" spans="2:10" x14ac:dyDescent="0.25">
      <c r="B115" s="80">
        <f t="shared" si="21"/>
        <v>73</v>
      </c>
      <c r="C115" s="20" t="s">
        <v>131</v>
      </c>
      <c r="D115" s="42" t="s">
        <v>135</v>
      </c>
      <c r="E115" s="31" t="s">
        <v>222</v>
      </c>
      <c r="F115" s="35" t="s">
        <v>17</v>
      </c>
      <c r="G115" s="25">
        <v>497</v>
      </c>
      <c r="H115" s="37">
        <v>1</v>
      </c>
      <c r="I115" s="93"/>
      <c r="J115" s="92">
        <f t="shared" si="22"/>
        <v>0</v>
      </c>
    </row>
    <row r="116" spans="2:10" x14ac:dyDescent="0.25">
      <c r="B116" s="80">
        <f t="shared" si="21"/>
        <v>74</v>
      </c>
      <c r="C116" s="20" t="s">
        <v>131</v>
      </c>
      <c r="D116" s="42" t="s">
        <v>136</v>
      </c>
      <c r="E116" s="31" t="s">
        <v>223</v>
      </c>
      <c r="F116" s="35" t="s">
        <v>17</v>
      </c>
      <c r="G116" s="25">
        <v>193</v>
      </c>
      <c r="H116" s="37">
        <v>1</v>
      </c>
      <c r="I116" s="93"/>
      <c r="J116" s="92">
        <f t="shared" si="22"/>
        <v>0</v>
      </c>
    </row>
    <row r="117" spans="2:10" x14ac:dyDescent="0.25">
      <c r="B117" s="80">
        <f t="shared" si="21"/>
        <v>75</v>
      </c>
      <c r="C117" s="20" t="s">
        <v>131</v>
      </c>
      <c r="D117" s="42" t="s">
        <v>137</v>
      </c>
      <c r="E117" s="31" t="s">
        <v>224</v>
      </c>
      <c r="F117" s="35" t="s">
        <v>55</v>
      </c>
      <c r="G117" s="25">
        <v>16</v>
      </c>
      <c r="H117" s="37">
        <v>1</v>
      </c>
      <c r="I117" s="93"/>
      <c r="J117" s="92">
        <f t="shared" si="22"/>
        <v>0</v>
      </c>
    </row>
    <row r="118" spans="2:10" ht="21" x14ac:dyDescent="0.25">
      <c r="B118" s="80">
        <f t="shared" si="21"/>
        <v>76</v>
      </c>
      <c r="C118" s="20" t="s">
        <v>138</v>
      </c>
      <c r="D118" s="42" t="s">
        <v>139</v>
      </c>
      <c r="E118" s="31" t="s">
        <v>225</v>
      </c>
      <c r="F118" s="35" t="s">
        <v>18</v>
      </c>
      <c r="G118" s="25">
        <v>424</v>
      </c>
      <c r="H118" s="37">
        <v>1</v>
      </c>
      <c r="I118" s="93"/>
      <c r="J118" s="92">
        <f t="shared" si="22"/>
        <v>0</v>
      </c>
    </row>
    <row r="119" spans="2:10" ht="21" x14ac:dyDescent="0.25">
      <c r="B119" s="80">
        <f t="shared" si="21"/>
        <v>77</v>
      </c>
      <c r="C119" s="20" t="s">
        <v>138</v>
      </c>
      <c r="D119" s="42" t="s">
        <v>140</v>
      </c>
      <c r="E119" s="31" t="s">
        <v>226</v>
      </c>
      <c r="F119" s="35" t="s">
        <v>18</v>
      </c>
      <c r="G119" s="25">
        <v>424</v>
      </c>
      <c r="H119" s="37">
        <v>1</v>
      </c>
      <c r="I119" s="93"/>
      <c r="J119" s="92">
        <f t="shared" si="22"/>
        <v>0</v>
      </c>
    </row>
    <row r="120" spans="2:10" ht="15.75" thickBot="1" x14ac:dyDescent="0.3">
      <c r="B120" s="80">
        <f t="shared" si="21"/>
        <v>78</v>
      </c>
      <c r="C120" s="20" t="s">
        <v>141</v>
      </c>
      <c r="D120" s="42" t="s">
        <v>142</v>
      </c>
      <c r="E120" s="31" t="s">
        <v>227</v>
      </c>
      <c r="F120" s="35" t="s">
        <v>72</v>
      </c>
      <c r="G120" s="25">
        <v>127.4</v>
      </c>
      <c r="H120" s="37">
        <v>1</v>
      </c>
      <c r="I120" s="93"/>
      <c r="J120" s="92">
        <f t="shared" si="22"/>
        <v>0</v>
      </c>
    </row>
    <row r="121" spans="2:10" ht="15.75" thickBot="1" x14ac:dyDescent="0.3">
      <c r="B121" s="164" t="s">
        <v>284</v>
      </c>
      <c r="C121" s="165"/>
      <c r="D121" s="165"/>
      <c r="E121" s="165"/>
      <c r="F121" s="165"/>
      <c r="G121" s="165"/>
      <c r="H121" s="165"/>
      <c r="I121" s="166"/>
      <c r="J121" s="94">
        <f>SUM(J109:J120)</f>
        <v>0</v>
      </c>
    </row>
    <row r="122" spans="2:10" ht="15.75" thickBot="1" x14ac:dyDescent="0.3">
      <c r="B122" s="4" t="s">
        <v>34</v>
      </c>
      <c r="C122" s="5" t="s">
        <v>11</v>
      </c>
      <c r="D122" s="6"/>
      <c r="E122" s="5" t="s">
        <v>285</v>
      </c>
      <c r="F122" s="6" t="s">
        <v>13</v>
      </c>
      <c r="G122" s="5" t="s">
        <v>13</v>
      </c>
      <c r="H122" s="6" t="s">
        <v>13</v>
      </c>
      <c r="I122" s="5" t="s">
        <v>13</v>
      </c>
      <c r="J122" s="6" t="s">
        <v>13</v>
      </c>
    </row>
    <row r="123" spans="2:10" ht="15.75" thickBot="1" x14ac:dyDescent="0.3">
      <c r="B123" s="10" t="s">
        <v>286</v>
      </c>
      <c r="C123" s="11"/>
      <c r="D123" s="12"/>
      <c r="E123" s="11" t="s">
        <v>287</v>
      </c>
      <c r="F123" s="12"/>
      <c r="G123" s="11"/>
      <c r="H123" s="12"/>
      <c r="I123" s="95"/>
      <c r="J123" s="96"/>
    </row>
    <row r="124" spans="2:10" ht="15.75" thickBot="1" x14ac:dyDescent="0.3">
      <c r="B124" s="87">
        <f>B120+1</f>
        <v>79</v>
      </c>
      <c r="C124" s="20" t="s">
        <v>76</v>
      </c>
      <c r="D124" s="42" t="s">
        <v>144</v>
      </c>
      <c r="E124" s="31" t="s">
        <v>228</v>
      </c>
      <c r="F124" s="35" t="s">
        <v>52</v>
      </c>
      <c r="G124" s="25">
        <v>1</v>
      </c>
      <c r="H124" s="37">
        <v>1</v>
      </c>
      <c r="I124" s="93"/>
      <c r="J124" s="92">
        <f>ROUND(G124*I124,2)</f>
        <v>0</v>
      </c>
    </row>
    <row r="125" spans="2:10" ht="26.25" thickBot="1" x14ac:dyDescent="0.3">
      <c r="B125" s="90" t="s">
        <v>288</v>
      </c>
      <c r="C125" s="11"/>
      <c r="D125" s="12"/>
      <c r="E125" s="11" t="s">
        <v>289</v>
      </c>
      <c r="F125" s="12"/>
      <c r="G125" s="11"/>
      <c r="H125" s="12"/>
      <c r="I125" s="95"/>
      <c r="J125" s="96"/>
    </row>
    <row r="126" spans="2:10" ht="21" x14ac:dyDescent="0.25">
      <c r="B126" s="87">
        <f>B124+1</f>
        <v>80</v>
      </c>
      <c r="C126" s="20" t="s">
        <v>143</v>
      </c>
      <c r="D126" s="42" t="s">
        <v>229</v>
      </c>
      <c r="E126" s="31" t="s">
        <v>230</v>
      </c>
      <c r="F126" s="35" t="s">
        <v>86</v>
      </c>
      <c r="G126" s="25">
        <v>30</v>
      </c>
      <c r="H126" s="37">
        <v>1</v>
      </c>
      <c r="I126" s="93"/>
      <c r="J126" s="92">
        <f>ROUND(G126*I126,2)</f>
        <v>0</v>
      </c>
    </row>
    <row r="127" spans="2:10" x14ac:dyDescent="0.25">
      <c r="B127" s="80">
        <f t="shared" ref="B127:B129" si="23">B126+1</f>
        <v>81</v>
      </c>
      <c r="C127" s="20" t="s">
        <v>143</v>
      </c>
      <c r="D127" s="42" t="s">
        <v>229</v>
      </c>
      <c r="E127" s="31" t="s">
        <v>231</v>
      </c>
      <c r="F127" s="35" t="s">
        <v>20</v>
      </c>
      <c r="G127" s="25">
        <v>8</v>
      </c>
      <c r="H127" s="37">
        <v>1</v>
      </c>
      <c r="I127" s="93"/>
      <c r="J127" s="92">
        <f t="shared" ref="J127:J129" si="24">ROUND(G127*I127,2)</f>
        <v>0</v>
      </c>
    </row>
    <row r="128" spans="2:10" ht="21" x14ac:dyDescent="0.25">
      <c r="B128" s="80">
        <f t="shared" si="23"/>
        <v>82</v>
      </c>
      <c r="C128" s="20" t="s">
        <v>143</v>
      </c>
      <c r="D128" s="42" t="s">
        <v>229</v>
      </c>
      <c r="E128" s="31" t="s">
        <v>232</v>
      </c>
      <c r="F128" s="35" t="s">
        <v>86</v>
      </c>
      <c r="G128" s="25">
        <v>30</v>
      </c>
      <c r="H128" s="37">
        <v>1</v>
      </c>
      <c r="I128" s="93"/>
      <c r="J128" s="92">
        <f t="shared" si="24"/>
        <v>0</v>
      </c>
    </row>
    <row r="129" spans="2:10" ht="15.75" thickBot="1" x14ac:dyDescent="0.3">
      <c r="B129" s="88">
        <f t="shared" si="23"/>
        <v>83</v>
      </c>
      <c r="C129" s="20" t="s">
        <v>143</v>
      </c>
      <c r="D129" s="42" t="s">
        <v>229</v>
      </c>
      <c r="E129" s="31" t="s">
        <v>233</v>
      </c>
      <c r="F129" s="35" t="s">
        <v>86</v>
      </c>
      <c r="G129" s="25">
        <v>30</v>
      </c>
      <c r="H129" s="37">
        <v>1</v>
      </c>
      <c r="I129" s="93"/>
      <c r="J129" s="92">
        <f t="shared" si="24"/>
        <v>0</v>
      </c>
    </row>
    <row r="130" spans="2:10" ht="15.75" thickBot="1" x14ac:dyDescent="0.3">
      <c r="B130" s="167" t="s">
        <v>290</v>
      </c>
      <c r="C130" s="165"/>
      <c r="D130" s="165"/>
      <c r="E130" s="165"/>
      <c r="F130" s="165"/>
      <c r="G130" s="165"/>
      <c r="H130" s="165"/>
      <c r="I130" s="166"/>
      <c r="J130" s="94">
        <f>SUM(J124:J129)</f>
        <v>0</v>
      </c>
    </row>
    <row r="131" spans="2:10" ht="15.75" thickBot="1" x14ac:dyDescent="0.3">
      <c r="B131" s="4" t="s">
        <v>35</v>
      </c>
      <c r="C131" s="5" t="s">
        <v>11</v>
      </c>
      <c r="D131" s="6"/>
      <c r="E131" s="5" t="s">
        <v>291</v>
      </c>
      <c r="F131" s="6" t="s">
        <v>13</v>
      </c>
      <c r="G131" s="5" t="s">
        <v>13</v>
      </c>
      <c r="H131" s="6" t="s">
        <v>13</v>
      </c>
      <c r="I131" s="5" t="s">
        <v>13</v>
      </c>
      <c r="J131" s="6" t="s">
        <v>13</v>
      </c>
    </row>
    <row r="132" spans="2:10" x14ac:dyDescent="0.25">
      <c r="B132" s="87">
        <f>B129+1</f>
        <v>84</v>
      </c>
      <c r="C132" s="20"/>
      <c r="D132" s="42" t="s">
        <v>144</v>
      </c>
      <c r="E132" s="31" t="s">
        <v>234</v>
      </c>
      <c r="F132" s="35" t="s">
        <v>52</v>
      </c>
      <c r="G132" s="25">
        <v>1</v>
      </c>
      <c r="H132" s="37">
        <v>1</v>
      </c>
      <c r="I132" s="93"/>
      <c r="J132" s="92">
        <f>ROUND(G132*I132,2)</f>
        <v>0</v>
      </c>
    </row>
    <row r="133" spans="2:10" x14ac:dyDescent="0.25">
      <c r="B133" s="80">
        <f>B132+1</f>
        <v>85</v>
      </c>
      <c r="C133" s="20" t="s">
        <v>301</v>
      </c>
      <c r="D133" s="42" t="s">
        <v>144</v>
      </c>
      <c r="E133" s="31" t="s">
        <v>235</v>
      </c>
      <c r="F133" s="35" t="s">
        <v>52</v>
      </c>
      <c r="G133" s="25">
        <v>1</v>
      </c>
      <c r="H133" s="37">
        <v>1</v>
      </c>
      <c r="I133" s="93"/>
      <c r="J133" s="92">
        <f t="shared" ref="J133:J134" si="25">ROUND(G133*I133,2)</f>
        <v>0</v>
      </c>
    </row>
    <row r="134" spans="2:10" ht="15.75" thickBot="1" x14ac:dyDescent="0.3">
      <c r="B134" s="80">
        <f t="shared" ref="B134" si="26">B133+1</f>
        <v>86</v>
      </c>
      <c r="C134" s="20" t="s">
        <v>680</v>
      </c>
      <c r="D134" s="42" t="s">
        <v>144</v>
      </c>
      <c r="E134" s="31" t="s">
        <v>681</v>
      </c>
      <c r="F134" s="35" t="s">
        <v>20</v>
      </c>
      <c r="G134" s="25">
        <v>23</v>
      </c>
      <c r="H134" s="37">
        <v>1</v>
      </c>
      <c r="I134" s="93"/>
      <c r="J134" s="92">
        <f t="shared" si="25"/>
        <v>0</v>
      </c>
    </row>
    <row r="135" spans="2:10" ht="15.75" thickBot="1" x14ac:dyDescent="0.3">
      <c r="B135" s="164" t="s">
        <v>292</v>
      </c>
      <c r="C135" s="165"/>
      <c r="D135" s="165"/>
      <c r="E135" s="165"/>
      <c r="F135" s="165"/>
      <c r="G135" s="165"/>
      <c r="H135" s="165"/>
      <c r="I135" s="166"/>
      <c r="J135" s="94">
        <f>SUM(J132:J134)</f>
        <v>0</v>
      </c>
    </row>
    <row r="136" spans="2:10" ht="15.75" thickBot="1" x14ac:dyDescent="0.3">
      <c r="B136" s="149" t="s">
        <v>293</v>
      </c>
      <c r="C136" s="150"/>
      <c r="D136" s="150"/>
      <c r="E136" s="150"/>
      <c r="F136" s="150"/>
      <c r="G136" s="150"/>
      <c r="H136" s="150"/>
      <c r="I136" s="151"/>
      <c r="J136" s="187">
        <f>SUM(J24,J35,J40,J59,J75,J84,J89,J97,J107,J121,J130,J135)</f>
        <v>0</v>
      </c>
    </row>
    <row r="137" spans="2:10" ht="15.75" thickBot="1" x14ac:dyDescent="0.3">
      <c r="B137" s="152" t="s">
        <v>294</v>
      </c>
      <c r="C137" s="153"/>
      <c r="D137" s="153"/>
      <c r="E137" s="153"/>
      <c r="F137" s="153"/>
      <c r="G137" s="153"/>
      <c r="H137" s="153"/>
      <c r="I137" s="154"/>
      <c r="J137" s="188">
        <f>J138-J136</f>
        <v>0</v>
      </c>
    </row>
    <row r="138" spans="2:10" ht="15.75" thickBot="1" x14ac:dyDescent="0.3">
      <c r="B138" s="155" t="s">
        <v>295</v>
      </c>
      <c r="C138" s="156"/>
      <c r="D138" s="156"/>
      <c r="E138" s="156"/>
      <c r="F138" s="156"/>
      <c r="G138" s="156"/>
      <c r="H138" s="156"/>
      <c r="I138" s="157"/>
      <c r="J138" s="187">
        <f>J136*1.23</f>
        <v>0</v>
      </c>
    </row>
    <row r="139" spans="2:10" x14ac:dyDescent="0.25">
      <c r="B139" s="21"/>
      <c r="C139" s="21"/>
      <c r="D139" s="21"/>
      <c r="E139" s="21"/>
      <c r="F139" s="189"/>
      <c r="G139" s="189"/>
      <c r="H139" s="189"/>
      <c r="I139" s="189"/>
      <c r="J139" s="189"/>
    </row>
    <row r="140" spans="2:10" x14ac:dyDescent="0.25">
      <c r="B140" s="158" t="s">
        <v>296</v>
      </c>
      <c r="C140" s="158"/>
      <c r="D140" s="158"/>
      <c r="E140" s="158"/>
      <c r="F140" s="158"/>
      <c r="G140" s="158"/>
      <c r="H140" s="158"/>
      <c r="I140" s="158"/>
      <c r="J140" s="158"/>
    </row>
    <row r="141" spans="2:10" x14ac:dyDescent="0.25">
      <c r="B141" s="21"/>
      <c r="C141" s="21"/>
      <c r="D141" s="21"/>
      <c r="E141" s="21"/>
      <c r="F141" s="189"/>
      <c r="G141" s="189"/>
      <c r="H141" s="189"/>
      <c r="I141" s="189"/>
      <c r="J141" s="189"/>
    </row>
    <row r="142" spans="2:10" ht="66" customHeight="1" x14ac:dyDescent="0.25">
      <c r="B142" s="159" t="s">
        <v>297</v>
      </c>
      <c r="C142" s="160"/>
      <c r="D142" s="160"/>
      <c r="E142" s="160"/>
      <c r="F142" s="160"/>
      <c r="G142" s="160"/>
      <c r="H142" s="160"/>
      <c r="I142" s="160"/>
      <c r="J142" s="161"/>
    </row>
    <row r="143" spans="2:10" x14ac:dyDescent="0.25">
      <c r="B143" s="21"/>
      <c r="C143" s="21"/>
      <c r="D143" s="21"/>
      <c r="E143" s="21"/>
      <c r="F143" s="189"/>
      <c r="G143" s="189"/>
      <c r="H143" s="189"/>
      <c r="I143" s="189"/>
      <c r="J143" s="189"/>
    </row>
    <row r="144" spans="2:10" ht="90.75" customHeight="1" x14ac:dyDescent="0.25">
      <c r="B144" s="162" t="s">
        <v>299</v>
      </c>
      <c r="C144" s="163"/>
      <c r="D144" s="163"/>
      <c r="E144" s="21"/>
      <c r="F144" s="162" t="s">
        <v>298</v>
      </c>
      <c r="G144" s="163"/>
      <c r="H144" s="163"/>
      <c r="I144" s="163"/>
      <c r="J144" s="163"/>
    </row>
    <row r="145" spans="2:10" x14ac:dyDescent="0.25">
      <c r="B145" s="21"/>
      <c r="C145" s="21"/>
      <c r="D145" s="21"/>
      <c r="E145" s="21"/>
      <c r="F145" s="189"/>
      <c r="G145" s="189"/>
      <c r="H145" s="189"/>
      <c r="I145" s="189"/>
      <c r="J145" s="189"/>
    </row>
  </sheetData>
  <mergeCells count="27">
    <mergeCell ref="B84:I84"/>
    <mergeCell ref="B2:J2"/>
    <mergeCell ref="B3:J3"/>
    <mergeCell ref="B24:I24"/>
    <mergeCell ref="B35:I35"/>
    <mergeCell ref="B40:I40"/>
    <mergeCell ref="B43:B50"/>
    <mergeCell ref="C43:C50"/>
    <mergeCell ref="D43:D50"/>
    <mergeCell ref="B59:I59"/>
    <mergeCell ref="B65:B67"/>
    <mergeCell ref="C65:C67"/>
    <mergeCell ref="D65:D67"/>
    <mergeCell ref="B75:I75"/>
    <mergeCell ref="B144:D144"/>
    <mergeCell ref="F144:J144"/>
    <mergeCell ref="B89:I89"/>
    <mergeCell ref="B97:I97"/>
    <mergeCell ref="B107:I107"/>
    <mergeCell ref="B121:I121"/>
    <mergeCell ref="B130:I130"/>
    <mergeCell ref="B135:I135"/>
    <mergeCell ref="B136:I136"/>
    <mergeCell ref="B137:I137"/>
    <mergeCell ref="B138:I138"/>
    <mergeCell ref="B140:J140"/>
    <mergeCell ref="B142:J142"/>
  </mergeCells>
  <pageMargins left="0.7" right="0.7" top="0.75" bottom="0.75" header="0.3" footer="0.3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2377-9313-4B23-A60D-710CC7707179}">
  <dimension ref="B1:J83"/>
  <sheetViews>
    <sheetView view="pageBreakPreview" zoomScale="115" zoomScaleNormal="115" zoomScaleSheetLayoutView="115" workbookViewId="0">
      <selection activeCell="C57" sqref="C57"/>
    </sheetView>
  </sheetViews>
  <sheetFormatPr defaultRowHeight="15" x14ac:dyDescent="0.25"/>
  <cols>
    <col min="2" max="2" width="5.42578125" customWidth="1"/>
    <col min="3" max="3" width="16.7109375" customWidth="1"/>
    <col min="4" max="4" width="18.5703125" customWidth="1"/>
    <col min="5" max="5" width="65.5703125" customWidth="1"/>
    <col min="6" max="6" width="11.7109375" style="186" customWidth="1"/>
    <col min="7" max="7" width="12.28515625" style="186" customWidth="1"/>
    <col min="8" max="8" width="11" style="186" customWidth="1"/>
    <col min="9" max="9" width="18.7109375" style="190" customWidth="1"/>
    <col min="10" max="10" width="20.42578125" style="190" customWidth="1"/>
  </cols>
  <sheetData>
    <row r="1" spans="2:10" ht="15.75" thickBot="1" x14ac:dyDescent="0.3"/>
    <row r="2" spans="2:10" ht="15.75" thickBot="1" x14ac:dyDescent="0.3">
      <c r="B2" s="177" t="s">
        <v>547</v>
      </c>
      <c r="C2" s="178"/>
      <c r="D2" s="178"/>
      <c r="E2" s="178"/>
      <c r="F2" s="178"/>
      <c r="G2" s="178"/>
      <c r="H2" s="178"/>
      <c r="I2" s="178"/>
      <c r="J2" s="179"/>
    </row>
    <row r="3" spans="2:10" ht="15.75" thickBot="1" x14ac:dyDescent="0.3">
      <c r="B3" s="180" t="s">
        <v>22</v>
      </c>
      <c r="C3" s="181"/>
      <c r="D3" s="181"/>
      <c r="E3" s="181"/>
      <c r="F3" s="181"/>
      <c r="G3" s="181"/>
      <c r="H3" s="181"/>
      <c r="I3" s="181"/>
      <c r="J3" s="182"/>
    </row>
    <row r="4" spans="2:10" ht="46.5" customHeight="1" thickBot="1" x14ac:dyDescent="0.3">
      <c r="B4" s="1" t="s">
        <v>0</v>
      </c>
      <c r="C4" s="2" t="s">
        <v>2</v>
      </c>
      <c r="D4" s="3" t="s">
        <v>1</v>
      </c>
      <c r="E4" s="2" t="s">
        <v>3</v>
      </c>
      <c r="F4" s="3" t="s">
        <v>4</v>
      </c>
      <c r="G4" s="2" t="s">
        <v>5</v>
      </c>
      <c r="H4" s="3" t="s">
        <v>6</v>
      </c>
      <c r="I4" s="2" t="s">
        <v>7</v>
      </c>
      <c r="J4" s="3" t="s">
        <v>8</v>
      </c>
    </row>
    <row r="5" spans="2:10" ht="15.75" thickBot="1" x14ac:dyDescent="0.3">
      <c r="B5" s="3">
        <v>1</v>
      </c>
      <c r="C5" s="2">
        <v>2</v>
      </c>
      <c r="D5" s="3">
        <v>3</v>
      </c>
      <c r="E5" s="2">
        <v>4</v>
      </c>
      <c r="F5" s="3">
        <v>5</v>
      </c>
      <c r="G5" s="2">
        <v>6</v>
      </c>
      <c r="H5" s="3">
        <v>7</v>
      </c>
      <c r="I5" s="2">
        <v>8</v>
      </c>
      <c r="J5" s="3" t="s">
        <v>9</v>
      </c>
    </row>
    <row r="6" spans="2:10" ht="15.75" thickBot="1" x14ac:dyDescent="0.3">
      <c r="B6" s="4" t="s">
        <v>10</v>
      </c>
      <c r="C6" s="5" t="s">
        <v>11</v>
      </c>
      <c r="D6" s="6"/>
      <c r="E6" s="5" t="s">
        <v>23</v>
      </c>
      <c r="F6" s="6" t="s">
        <v>13</v>
      </c>
      <c r="G6" s="5" t="s">
        <v>13</v>
      </c>
      <c r="H6" s="6" t="s">
        <v>13</v>
      </c>
      <c r="I6" s="191" t="s">
        <v>13</v>
      </c>
      <c r="J6" s="124" t="s">
        <v>13</v>
      </c>
    </row>
    <row r="7" spans="2:10" ht="15.75" thickBot="1" x14ac:dyDescent="0.3">
      <c r="B7" s="10" t="s">
        <v>14</v>
      </c>
      <c r="C7" s="11"/>
      <c r="D7" s="12"/>
      <c r="E7" s="11" t="s">
        <v>24</v>
      </c>
      <c r="F7" s="12"/>
      <c r="G7" s="11"/>
      <c r="H7" s="12"/>
      <c r="I7" s="95"/>
      <c r="J7" s="96"/>
    </row>
    <row r="8" spans="2:10" ht="18" customHeight="1" thickBot="1" x14ac:dyDescent="0.3">
      <c r="B8" s="44" t="s">
        <v>10</v>
      </c>
      <c r="C8" s="62" t="s">
        <v>314</v>
      </c>
      <c r="D8" s="27" t="s">
        <v>313</v>
      </c>
      <c r="E8" s="15" t="s">
        <v>315</v>
      </c>
      <c r="F8" s="121" t="s">
        <v>16</v>
      </c>
      <c r="G8" s="24">
        <v>192.93</v>
      </c>
      <c r="H8" s="37">
        <v>1</v>
      </c>
      <c r="I8" s="91"/>
      <c r="J8" s="92">
        <f>ROUND(G8*I8,2)</f>
        <v>0</v>
      </c>
    </row>
    <row r="9" spans="2:10" ht="15.75" customHeight="1" thickBot="1" x14ac:dyDescent="0.3">
      <c r="B9" s="10" t="s">
        <v>15</v>
      </c>
      <c r="C9" s="65"/>
      <c r="D9" s="12"/>
      <c r="E9" s="16" t="s">
        <v>25</v>
      </c>
      <c r="F9" s="12"/>
      <c r="G9" s="11"/>
      <c r="H9" s="12"/>
      <c r="I9" s="95"/>
      <c r="J9" s="96"/>
    </row>
    <row r="10" spans="2:10" ht="24.95" customHeight="1" x14ac:dyDescent="0.25">
      <c r="B10" s="80">
        <f>B8+1</f>
        <v>2</v>
      </c>
      <c r="C10" s="42" t="s">
        <v>316</v>
      </c>
      <c r="D10" s="71" t="s">
        <v>56</v>
      </c>
      <c r="E10" s="66" t="s">
        <v>147</v>
      </c>
      <c r="F10" s="35" t="s">
        <v>55</v>
      </c>
      <c r="G10" s="25">
        <v>23</v>
      </c>
      <c r="H10" s="37">
        <v>1</v>
      </c>
      <c r="I10" s="93"/>
      <c r="J10" s="92">
        <f>ROUND(G10*I10,2)</f>
        <v>0</v>
      </c>
    </row>
    <row r="11" spans="2:10" ht="24.95" customHeight="1" x14ac:dyDescent="0.25">
      <c r="B11" s="80">
        <f>B10+1</f>
        <v>3</v>
      </c>
      <c r="C11" s="42" t="s">
        <v>316</v>
      </c>
      <c r="D11" s="23" t="s">
        <v>54</v>
      </c>
      <c r="E11" s="67" t="s">
        <v>146</v>
      </c>
      <c r="F11" s="35" t="s">
        <v>55</v>
      </c>
      <c r="G11" s="25">
        <v>58</v>
      </c>
      <c r="H11" s="37">
        <v>1</v>
      </c>
      <c r="I11" s="93"/>
      <c r="J11" s="92">
        <f t="shared" ref="J11:J27" si="0">ROUND(G11*I11,2)</f>
        <v>0</v>
      </c>
    </row>
    <row r="12" spans="2:10" ht="24.95" customHeight="1" x14ac:dyDescent="0.25">
      <c r="B12" s="80">
        <f t="shared" ref="B12:B25" si="1">B11+1</f>
        <v>4</v>
      </c>
      <c r="C12" s="42" t="s">
        <v>316</v>
      </c>
      <c r="D12" s="23" t="s">
        <v>57</v>
      </c>
      <c r="E12" s="67" t="s">
        <v>148</v>
      </c>
      <c r="F12" s="35" t="s">
        <v>55</v>
      </c>
      <c r="G12" s="25">
        <v>8</v>
      </c>
      <c r="H12" s="37">
        <v>1</v>
      </c>
      <c r="I12" s="93"/>
      <c r="J12" s="92">
        <f t="shared" si="0"/>
        <v>0</v>
      </c>
    </row>
    <row r="13" spans="2:10" ht="24.95" customHeight="1" x14ac:dyDescent="0.25">
      <c r="B13" s="80">
        <f t="shared" si="1"/>
        <v>5</v>
      </c>
      <c r="C13" s="42" t="s">
        <v>316</v>
      </c>
      <c r="D13" s="23" t="s">
        <v>58</v>
      </c>
      <c r="E13" s="67" t="s">
        <v>149</v>
      </c>
      <c r="F13" s="35" t="s">
        <v>55</v>
      </c>
      <c r="G13" s="25">
        <v>3</v>
      </c>
      <c r="H13" s="37">
        <v>1</v>
      </c>
      <c r="I13" s="93"/>
      <c r="J13" s="92">
        <f t="shared" si="0"/>
        <v>0</v>
      </c>
    </row>
    <row r="14" spans="2:10" ht="24.95" customHeight="1" x14ac:dyDescent="0.25">
      <c r="B14" s="80">
        <f t="shared" si="1"/>
        <v>6</v>
      </c>
      <c r="C14" s="42" t="s">
        <v>316</v>
      </c>
      <c r="D14" s="23" t="s">
        <v>150</v>
      </c>
      <c r="E14" s="67" t="s">
        <v>151</v>
      </c>
      <c r="F14" s="35" t="s">
        <v>55</v>
      </c>
      <c r="G14" s="25">
        <v>2</v>
      </c>
      <c r="H14" s="37">
        <v>1.33</v>
      </c>
      <c r="I14" s="93"/>
      <c r="J14" s="92">
        <f t="shared" si="0"/>
        <v>0</v>
      </c>
    </row>
    <row r="15" spans="2:10" ht="24.95" customHeight="1" x14ac:dyDescent="0.25">
      <c r="B15" s="80">
        <f t="shared" si="1"/>
        <v>7</v>
      </c>
      <c r="C15" s="42" t="s">
        <v>316</v>
      </c>
      <c r="D15" s="23" t="s">
        <v>150</v>
      </c>
      <c r="E15" s="67" t="s">
        <v>152</v>
      </c>
      <c r="F15" s="35" t="s">
        <v>55</v>
      </c>
      <c r="G15" s="25">
        <v>1</v>
      </c>
      <c r="H15" s="37">
        <v>2</v>
      </c>
      <c r="I15" s="93"/>
      <c r="J15" s="92">
        <f t="shared" si="0"/>
        <v>0</v>
      </c>
    </row>
    <row r="16" spans="2:10" ht="24.95" customHeight="1" x14ac:dyDescent="0.25">
      <c r="B16" s="80">
        <f t="shared" si="1"/>
        <v>8</v>
      </c>
      <c r="C16" s="42" t="s">
        <v>316</v>
      </c>
      <c r="D16" s="23" t="s">
        <v>59</v>
      </c>
      <c r="E16" s="67" t="s">
        <v>153</v>
      </c>
      <c r="F16" s="35" t="s">
        <v>55</v>
      </c>
      <c r="G16" s="25">
        <v>23</v>
      </c>
      <c r="H16" s="37">
        <v>1</v>
      </c>
      <c r="I16" s="93"/>
      <c r="J16" s="92">
        <f t="shared" si="0"/>
        <v>0</v>
      </c>
    </row>
    <row r="17" spans="2:10" ht="24.95" customHeight="1" x14ac:dyDescent="0.25">
      <c r="B17" s="80">
        <f t="shared" si="1"/>
        <v>9</v>
      </c>
      <c r="C17" s="42" t="s">
        <v>316</v>
      </c>
      <c r="D17" s="23" t="s">
        <v>60</v>
      </c>
      <c r="E17" s="67" t="s">
        <v>154</v>
      </c>
      <c r="F17" s="35" t="s">
        <v>55</v>
      </c>
      <c r="G17" s="25">
        <v>58</v>
      </c>
      <c r="H17" s="37">
        <v>1</v>
      </c>
      <c r="I17" s="93"/>
      <c r="J17" s="92">
        <f t="shared" si="0"/>
        <v>0</v>
      </c>
    </row>
    <row r="18" spans="2:10" ht="24.95" customHeight="1" x14ac:dyDescent="0.25">
      <c r="B18" s="80">
        <f t="shared" si="1"/>
        <v>10</v>
      </c>
      <c r="C18" s="42" t="s">
        <v>316</v>
      </c>
      <c r="D18" s="23" t="s">
        <v>61</v>
      </c>
      <c r="E18" s="67" t="s">
        <v>155</v>
      </c>
      <c r="F18" s="35" t="s">
        <v>55</v>
      </c>
      <c r="G18" s="25">
        <v>8</v>
      </c>
      <c r="H18" s="37">
        <v>1</v>
      </c>
      <c r="I18" s="93"/>
      <c r="J18" s="92">
        <f t="shared" si="0"/>
        <v>0</v>
      </c>
    </row>
    <row r="19" spans="2:10" ht="24.95" customHeight="1" x14ac:dyDescent="0.25">
      <c r="B19" s="80">
        <f t="shared" si="1"/>
        <v>11</v>
      </c>
      <c r="C19" s="42" t="s">
        <v>316</v>
      </c>
      <c r="D19" s="23" t="s">
        <v>62</v>
      </c>
      <c r="E19" s="67" t="s">
        <v>156</v>
      </c>
      <c r="F19" s="35" t="s">
        <v>55</v>
      </c>
      <c r="G19" s="25">
        <v>3</v>
      </c>
      <c r="H19" s="37">
        <v>1</v>
      </c>
      <c r="I19" s="93"/>
      <c r="J19" s="92">
        <f t="shared" si="0"/>
        <v>0</v>
      </c>
    </row>
    <row r="20" spans="2:10" ht="20.100000000000001" customHeight="1" x14ac:dyDescent="0.25">
      <c r="B20" s="80">
        <f t="shared" si="1"/>
        <v>12</v>
      </c>
      <c r="C20" s="42" t="s">
        <v>316</v>
      </c>
      <c r="D20" s="23" t="s">
        <v>157</v>
      </c>
      <c r="E20" s="67" t="s">
        <v>158</v>
      </c>
      <c r="F20" s="35" t="s">
        <v>55</v>
      </c>
      <c r="G20" s="25">
        <v>2</v>
      </c>
      <c r="H20" s="37">
        <v>1.33</v>
      </c>
      <c r="I20" s="93"/>
      <c r="J20" s="92">
        <f t="shared" si="0"/>
        <v>0</v>
      </c>
    </row>
    <row r="21" spans="2:10" ht="20.100000000000001" customHeight="1" x14ac:dyDescent="0.25">
      <c r="B21" s="80">
        <f t="shared" si="1"/>
        <v>13</v>
      </c>
      <c r="C21" s="42" t="s">
        <v>316</v>
      </c>
      <c r="D21" s="23" t="s">
        <v>157</v>
      </c>
      <c r="E21" s="67" t="s">
        <v>159</v>
      </c>
      <c r="F21" s="35" t="s">
        <v>55</v>
      </c>
      <c r="G21" s="25">
        <v>1</v>
      </c>
      <c r="H21" s="37">
        <v>2</v>
      </c>
      <c r="I21" s="93"/>
      <c r="J21" s="92">
        <f t="shared" si="0"/>
        <v>0</v>
      </c>
    </row>
    <row r="22" spans="2:10" ht="15" customHeight="1" x14ac:dyDescent="0.25">
      <c r="B22" s="80">
        <f t="shared" si="1"/>
        <v>14</v>
      </c>
      <c r="C22" s="42" t="s">
        <v>316</v>
      </c>
      <c r="D22" s="23" t="s">
        <v>63</v>
      </c>
      <c r="E22" s="67" t="s">
        <v>160</v>
      </c>
      <c r="F22" s="35" t="s">
        <v>64</v>
      </c>
      <c r="G22" s="25">
        <v>65</v>
      </c>
      <c r="H22" s="37">
        <v>1</v>
      </c>
      <c r="I22" s="93"/>
      <c r="J22" s="92">
        <f t="shared" si="0"/>
        <v>0</v>
      </c>
    </row>
    <row r="23" spans="2:10" ht="15" customHeight="1" x14ac:dyDescent="0.25">
      <c r="B23" s="80">
        <f t="shared" si="1"/>
        <v>15</v>
      </c>
      <c r="C23" s="42" t="s">
        <v>316</v>
      </c>
      <c r="D23" s="23" t="s">
        <v>65</v>
      </c>
      <c r="E23" s="68" t="s">
        <v>161</v>
      </c>
      <c r="F23" s="35" t="s">
        <v>64</v>
      </c>
      <c r="G23" s="25">
        <v>36.5</v>
      </c>
      <c r="H23" s="37">
        <v>1</v>
      </c>
      <c r="I23" s="93"/>
      <c r="J23" s="92">
        <f t="shared" si="0"/>
        <v>0</v>
      </c>
    </row>
    <row r="24" spans="2:10" ht="15" customHeight="1" x14ac:dyDescent="0.25">
      <c r="B24" s="80">
        <f t="shared" si="1"/>
        <v>16</v>
      </c>
      <c r="C24" s="42" t="s">
        <v>316</v>
      </c>
      <c r="D24" s="23" t="s">
        <v>66</v>
      </c>
      <c r="E24" s="67" t="s">
        <v>162</v>
      </c>
      <c r="F24" s="35" t="s">
        <v>64</v>
      </c>
      <c r="G24" s="25">
        <v>65</v>
      </c>
      <c r="H24" s="37">
        <v>2</v>
      </c>
      <c r="I24" s="93"/>
      <c r="J24" s="92">
        <f t="shared" si="0"/>
        <v>0</v>
      </c>
    </row>
    <row r="25" spans="2:10" ht="15" customHeight="1" thickBot="1" x14ac:dyDescent="0.3">
      <c r="B25" s="80">
        <f t="shared" si="1"/>
        <v>17</v>
      </c>
      <c r="C25" s="42" t="s">
        <v>316</v>
      </c>
      <c r="D25" s="23" t="s">
        <v>67</v>
      </c>
      <c r="E25" s="69" t="s">
        <v>163</v>
      </c>
      <c r="F25" s="35" t="s">
        <v>64</v>
      </c>
      <c r="G25" s="25">
        <v>10</v>
      </c>
      <c r="H25" s="37">
        <v>1</v>
      </c>
      <c r="I25" s="93"/>
      <c r="J25" s="92">
        <f t="shared" si="0"/>
        <v>0</v>
      </c>
    </row>
    <row r="26" spans="2:10" ht="15" customHeight="1" thickBot="1" x14ac:dyDescent="0.3">
      <c r="B26" s="10" t="s">
        <v>303</v>
      </c>
      <c r="C26" s="65"/>
      <c r="D26" s="12"/>
      <c r="E26" s="16" t="s">
        <v>302</v>
      </c>
      <c r="F26" s="12"/>
      <c r="G26" s="11"/>
      <c r="H26" s="12"/>
      <c r="I26" s="95"/>
      <c r="J26" s="96"/>
    </row>
    <row r="27" spans="2:10" ht="15" customHeight="1" thickBot="1" x14ac:dyDescent="0.3">
      <c r="B27" s="81">
        <f>B25+1</f>
        <v>18</v>
      </c>
      <c r="C27" s="45" t="s">
        <v>317</v>
      </c>
      <c r="D27" s="72" t="s">
        <v>124</v>
      </c>
      <c r="E27" s="70" t="s">
        <v>318</v>
      </c>
      <c r="F27" s="50" t="s">
        <v>52</v>
      </c>
      <c r="G27" s="51">
        <v>1</v>
      </c>
      <c r="H27" s="37">
        <v>1</v>
      </c>
      <c r="I27" s="99"/>
      <c r="J27" s="92">
        <f t="shared" si="0"/>
        <v>0</v>
      </c>
    </row>
    <row r="28" spans="2:10" ht="15.75" thickBot="1" x14ac:dyDescent="0.3">
      <c r="B28" s="168" t="s">
        <v>41</v>
      </c>
      <c r="C28" s="169"/>
      <c r="D28" s="169"/>
      <c r="E28" s="169"/>
      <c r="F28" s="169"/>
      <c r="G28" s="169"/>
      <c r="H28" s="169"/>
      <c r="I28" s="170"/>
      <c r="J28" s="94">
        <f>SUM(J8:J27)</f>
        <v>0</v>
      </c>
    </row>
    <row r="29" spans="2:10" ht="16.5" customHeight="1" thickBot="1" x14ac:dyDescent="0.3">
      <c r="B29" s="7" t="s">
        <v>21</v>
      </c>
      <c r="C29" s="26" t="s">
        <v>11</v>
      </c>
      <c r="D29" s="6"/>
      <c r="E29" s="5" t="s">
        <v>12</v>
      </c>
      <c r="F29" s="8" t="s">
        <v>13</v>
      </c>
      <c r="G29" s="9" t="s">
        <v>13</v>
      </c>
      <c r="H29" s="8" t="s">
        <v>13</v>
      </c>
      <c r="I29" s="123"/>
      <c r="J29" s="123"/>
    </row>
    <row r="30" spans="2:10" ht="21" customHeight="1" x14ac:dyDescent="0.25">
      <c r="B30" s="82">
        <f>B27+1</f>
        <v>19</v>
      </c>
      <c r="C30" s="27" t="s">
        <v>320</v>
      </c>
      <c r="D30" s="27" t="s">
        <v>319</v>
      </c>
      <c r="E30" s="14" t="s">
        <v>321</v>
      </c>
      <c r="F30" s="121" t="s">
        <v>17</v>
      </c>
      <c r="G30" s="24">
        <v>986</v>
      </c>
      <c r="H30" s="37">
        <v>1</v>
      </c>
      <c r="I30" s="91"/>
      <c r="J30" s="92">
        <f>ROUND(G30*I30,2)</f>
        <v>0</v>
      </c>
    </row>
    <row r="31" spans="2:10" ht="15" customHeight="1" x14ac:dyDescent="0.25">
      <c r="B31" s="80">
        <f t="shared" ref="B31:B40" si="2">B30+1</f>
        <v>20</v>
      </c>
      <c r="C31" s="23"/>
      <c r="D31" s="23" t="s">
        <v>322</v>
      </c>
      <c r="E31" s="32" t="s">
        <v>323</v>
      </c>
      <c r="F31" s="23" t="s">
        <v>17</v>
      </c>
      <c r="G31" s="25">
        <v>986</v>
      </c>
      <c r="H31" s="37">
        <v>2</v>
      </c>
      <c r="I31" s="93"/>
      <c r="J31" s="92">
        <f t="shared" ref="J31:J40" si="3">ROUND(G31*I31,2)</f>
        <v>0</v>
      </c>
    </row>
    <row r="32" spans="2:10" ht="15" customHeight="1" x14ac:dyDescent="0.25">
      <c r="B32" s="80">
        <f t="shared" si="2"/>
        <v>21</v>
      </c>
      <c r="C32" s="23"/>
      <c r="D32" s="23" t="s">
        <v>324</v>
      </c>
      <c r="E32" s="32" t="s">
        <v>325</v>
      </c>
      <c r="F32" s="23" t="s">
        <v>16</v>
      </c>
      <c r="G32" s="25">
        <v>140</v>
      </c>
      <c r="H32" s="37">
        <v>1</v>
      </c>
      <c r="I32" s="93"/>
      <c r="J32" s="92">
        <f t="shared" si="3"/>
        <v>0</v>
      </c>
    </row>
    <row r="33" spans="2:10" ht="21" x14ac:dyDescent="0.25">
      <c r="B33" s="80">
        <f t="shared" si="2"/>
        <v>22</v>
      </c>
      <c r="C33" s="23"/>
      <c r="D33" s="23" t="s">
        <v>326</v>
      </c>
      <c r="E33" s="32" t="s">
        <v>327</v>
      </c>
      <c r="F33" s="23" t="s">
        <v>17</v>
      </c>
      <c r="G33" s="25">
        <v>183</v>
      </c>
      <c r="H33" s="37">
        <v>1</v>
      </c>
      <c r="I33" s="93"/>
      <c r="J33" s="92">
        <f t="shared" si="3"/>
        <v>0</v>
      </c>
    </row>
    <row r="34" spans="2:10" x14ac:dyDescent="0.25">
      <c r="B34" s="80">
        <f t="shared" si="2"/>
        <v>23</v>
      </c>
      <c r="C34" s="23" t="s">
        <v>320</v>
      </c>
      <c r="D34" s="48" t="s">
        <v>328</v>
      </c>
      <c r="E34" s="32" t="s">
        <v>329</v>
      </c>
      <c r="F34" s="23" t="s">
        <v>16</v>
      </c>
      <c r="G34" s="25">
        <v>140</v>
      </c>
      <c r="H34" s="37">
        <v>1</v>
      </c>
      <c r="I34" s="93"/>
      <c r="J34" s="92">
        <f t="shared" si="3"/>
        <v>0</v>
      </c>
    </row>
    <row r="35" spans="2:10" ht="21" x14ac:dyDescent="0.25">
      <c r="B35" s="80">
        <f t="shared" si="2"/>
        <v>24</v>
      </c>
      <c r="C35" s="23" t="s">
        <v>320</v>
      </c>
      <c r="D35" s="48" t="s">
        <v>139</v>
      </c>
      <c r="E35" s="32" t="s">
        <v>225</v>
      </c>
      <c r="F35" s="23" t="s">
        <v>18</v>
      </c>
      <c r="G35" s="25">
        <v>395</v>
      </c>
      <c r="H35" s="37">
        <v>1</v>
      </c>
      <c r="I35" s="93"/>
      <c r="J35" s="92">
        <f t="shared" si="3"/>
        <v>0</v>
      </c>
    </row>
    <row r="36" spans="2:10" ht="21" x14ac:dyDescent="0.25">
      <c r="B36" s="80">
        <f t="shared" si="2"/>
        <v>25</v>
      </c>
      <c r="C36" s="23" t="s">
        <v>320</v>
      </c>
      <c r="D36" s="48" t="s">
        <v>140</v>
      </c>
      <c r="E36" s="32" t="s">
        <v>226</v>
      </c>
      <c r="F36" s="23" t="s">
        <v>18</v>
      </c>
      <c r="G36" s="25">
        <v>395</v>
      </c>
      <c r="H36" s="37">
        <v>1</v>
      </c>
      <c r="I36" s="93"/>
      <c r="J36" s="92">
        <f t="shared" si="3"/>
        <v>0</v>
      </c>
    </row>
    <row r="37" spans="2:10" ht="15" customHeight="1" x14ac:dyDescent="0.25">
      <c r="B37" s="80">
        <f t="shared" si="2"/>
        <v>26</v>
      </c>
      <c r="C37" s="23" t="s">
        <v>320</v>
      </c>
      <c r="D37" s="48" t="s">
        <v>330</v>
      </c>
      <c r="E37" s="32" t="s">
        <v>331</v>
      </c>
      <c r="F37" s="23" t="s">
        <v>55</v>
      </c>
      <c r="G37" s="25">
        <v>15</v>
      </c>
      <c r="H37" s="37">
        <v>1</v>
      </c>
      <c r="I37" s="93"/>
      <c r="J37" s="92">
        <f t="shared" si="3"/>
        <v>0</v>
      </c>
    </row>
    <row r="38" spans="2:10" ht="15" customHeight="1" x14ac:dyDescent="0.25">
      <c r="B38" s="80">
        <f t="shared" si="2"/>
        <v>27</v>
      </c>
      <c r="C38" s="23" t="s">
        <v>320</v>
      </c>
      <c r="D38" s="48" t="s">
        <v>332</v>
      </c>
      <c r="E38" s="32" t="s">
        <v>333</v>
      </c>
      <c r="F38" s="23" t="s">
        <v>55</v>
      </c>
      <c r="G38" s="25">
        <v>14</v>
      </c>
      <c r="H38" s="37">
        <v>1</v>
      </c>
      <c r="I38" s="93"/>
      <c r="J38" s="92">
        <f t="shared" si="3"/>
        <v>0</v>
      </c>
    </row>
    <row r="39" spans="2:10" ht="15" customHeight="1" x14ac:dyDescent="0.25">
      <c r="B39" s="80">
        <f t="shared" si="2"/>
        <v>28</v>
      </c>
      <c r="C39" s="23" t="s">
        <v>335</v>
      </c>
      <c r="D39" s="48" t="s">
        <v>334</v>
      </c>
      <c r="E39" s="32" t="s">
        <v>336</v>
      </c>
      <c r="F39" s="23" t="s">
        <v>17</v>
      </c>
      <c r="G39" s="25">
        <v>326</v>
      </c>
      <c r="H39" s="37">
        <v>1</v>
      </c>
      <c r="I39" s="93"/>
      <c r="J39" s="92">
        <f t="shared" si="3"/>
        <v>0</v>
      </c>
    </row>
    <row r="40" spans="2:10" ht="15" customHeight="1" thickBot="1" x14ac:dyDescent="0.3">
      <c r="B40" s="80">
        <f t="shared" si="2"/>
        <v>29</v>
      </c>
      <c r="C40" s="73" t="s">
        <v>335</v>
      </c>
      <c r="D40" s="48" t="s">
        <v>337</v>
      </c>
      <c r="E40" s="32" t="s">
        <v>338</v>
      </c>
      <c r="F40" s="23" t="s">
        <v>18</v>
      </c>
      <c r="G40" s="25">
        <v>49</v>
      </c>
      <c r="H40" s="37">
        <v>1</v>
      </c>
      <c r="I40" s="93"/>
      <c r="J40" s="92">
        <f t="shared" si="3"/>
        <v>0</v>
      </c>
    </row>
    <row r="41" spans="2:10" ht="15.75" thickBot="1" x14ac:dyDescent="0.3">
      <c r="B41" s="168" t="s">
        <v>309</v>
      </c>
      <c r="C41" s="183"/>
      <c r="D41" s="169"/>
      <c r="E41" s="169"/>
      <c r="F41" s="169"/>
      <c r="G41" s="169"/>
      <c r="H41" s="169"/>
      <c r="I41" s="170"/>
      <c r="J41" s="94">
        <f>SUM(J30:J40)</f>
        <v>0</v>
      </c>
    </row>
    <row r="42" spans="2:10" ht="15.75" thickBot="1" x14ac:dyDescent="0.3">
      <c r="B42" s="4" t="s">
        <v>26</v>
      </c>
      <c r="C42" s="5" t="s">
        <v>11</v>
      </c>
      <c r="D42" s="6"/>
      <c r="E42" s="5" t="s">
        <v>42</v>
      </c>
      <c r="F42" s="6" t="s">
        <v>13</v>
      </c>
      <c r="G42" s="5" t="s">
        <v>13</v>
      </c>
      <c r="H42" s="6" t="s">
        <v>13</v>
      </c>
      <c r="I42" s="191" t="s">
        <v>13</v>
      </c>
      <c r="J42" s="124" t="s">
        <v>13</v>
      </c>
    </row>
    <row r="43" spans="2:10" ht="21.75" thickBot="1" x14ac:dyDescent="0.3">
      <c r="B43" s="83">
        <f>B40+1</f>
        <v>30</v>
      </c>
      <c r="C43" s="74" t="s">
        <v>340</v>
      </c>
      <c r="D43" s="49" t="s">
        <v>339</v>
      </c>
      <c r="E43" s="30" t="s">
        <v>341</v>
      </c>
      <c r="F43" s="35" t="s">
        <v>18</v>
      </c>
      <c r="G43" s="36">
        <v>360</v>
      </c>
      <c r="H43" s="37">
        <v>1</v>
      </c>
      <c r="I43" s="93"/>
      <c r="J43" s="92">
        <f>ROUND(G43*I43,2)</f>
        <v>0</v>
      </c>
    </row>
    <row r="44" spans="2:10" ht="15.75" thickBot="1" x14ac:dyDescent="0.3">
      <c r="B44" s="168" t="s">
        <v>310</v>
      </c>
      <c r="C44" s="183"/>
      <c r="D44" s="169"/>
      <c r="E44" s="169"/>
      <c r="F44" s="169"/>
      <c r="G44" s="169"/>
      <c r="H44" s="169"/>
      <c r="I44" s="170"/>
      <c r="J44" s="94">
        <f>SUM(J43:J43)</f>
        <v>0</v>
      </c>
    </row>
    <row r="45" spans="2:10" ht="15.75" thickBot="1" x14ac:dyDescent="0.3">
      <c r="B45" s="4" t="s">
        <v>27</v>
      </c>
      <c r="C45" s="5" t="s">
        <v>11</v>
      </c>
      <c r="D45" s="6"/>
      <c r="E45" s="5" t="s">
        <v>304</v>
      </c>
      <c r="F45" s="6" t="s">
        <v>13</v>
      </c>
      <c r="G45" s="5" t="s">
        <v>13</v>
      </c>
      <c r="H45" s="6" t="s">
        <v>13</v>
      </c>
      <c r="I45" s="191" t="s">
        <v>13</v>
      </c>
      <c r="J45" s="124" t="s">
        <v>13</v>
      </c>
    </row>
    <row r="46" spans="2:10" ht="15.75" thickBot="1" x14ac:dyDescent="0.3">
      <c r="B46" s="10" t="s">
        <v>244</v>
      </c>
      <c r="C46" s="12"/>
      <c r="D46" s="11"/>
      <c r="E46" s="11" t="s">
        <v>305</v>
      </c>
      <c r="F46" s="12"/>
      <c r="G46" s="11"/>
      <c r="H46" s="12"/>
      <c r="I46" s="192"/>
      <c r="J46" s="122"/>
    </row>
    <row r="47" spans="2:10" ht="21" x14ac:dyDescent="0.25">
      <c r="B47" s="80">
        <f>B43+1</f>
        <v>31</v>
      </c>
      <c r="C47" s="23" t="s">
        <v>343</v>
      </c>
      <c r="D47" s="20" t="s">
        <v>342</v>
      </c>
      <c r="E47" s="31" t="s">
        <v>344</v>
      </c>
      <c r="F47" s="35" t="s">
        <v>17</v>
      </c>
      <c r="G47" s="25">
        <v>1764</v>
      </c>
      <c r="H47" s="37">
        <v>1</v>
      </c>
      <c r="I47" s="93"/>
      <c r="J47" s="92">
        <f>ROUND(G47*I47,2)</f>
        <v>0</v>
      </c>
    </row>
    <row r="48" spans="2:10" x14ac:dyDescent="0.25">
      <c r="B48" s="80">
        <f t="shared" ref="B48:B54" si="4">B47+1</f>
        <v>32</v>
      </c>
      <c r="C48" s="23" t="s">
        <v>346</v>
      </c>
      <c r="D48" s="20" t="s">
        <v>345</v>
      </c>
      <c r="E48" s="31" t="s">
        <v>347</v>
      </c>
      <c r="F48" s="35" t="s">
        <v>17</v>
      </c>
      <c r="G48" s="25">
        <v>25</v>
      </c>
      <c r="H48" s="37">
        <v>1.1000000000000001</v>
      </c>
      <c r="I48" s="93"/>
      <c r="J48" s="92">
        <f t="shared" ref="J48:J66" si="5">ROUND(G48*I48,2)</f>
        <v>0</v>
      </c>
    </row>
    <row r="49" spans="2:10" x14ac:dyDescent="0.25">
      <c r="B49" s="80">
        <f t="shared" si="4"/>
        <v>33</v>
      </c>
      <c r="C49" s="23"/>
      <c r="D49" s="20" t="s">
        <v>348</v>
      </c>
      <c r="E49" s="31" t="s">
        <v>349</v>
      </c>
      <c r="F49" s="35" t="s">
        <v>17</v>
      </c>
      <c r="G49" s="25">
        <v>730</v>
      </c>
      <c r="H49" s="37">
        <v>1.1200000000000001</v>
      </c>
      <c r="I49" s="93"/>
      <c r="J49" s="92">
        <f t="shared" si="5"/>
        <v>0</v>
      </c>
    </row>
    <row r="50" spans="2:10" ht="21" x14ac:dyDescent="0.25">
      <c r="B50" s="80">
        <f t="shared" si="4"/>
        <v>34</v>
      </c>
      <c r="C50" s="23" t="s">
        <v>351</v>
      </c>
      <c r="D50" s="20" t="s">
        <v>350</v>
      </c>
      <c r="E50" s="31" t="s">
        <v>352</v>
      </c>
      <c r="F50" s="35" t="s">
        <v>17</v>
      </c>
      <c r="G50" s="25">
        <v>840</v>
      </c>
      <c r="H50" s="37">
        <v>1.67</v>
      </c>
      <c r="I50" s="93"/>
      <c r="J50" s="92">
        <f t="shared" si="5"/>
        <v>0</v>
      </c>
    </row>
    <row r="51" spans="2:10" x14ac:dyDescent="0.25">
      <c r="B51" s="80">
        <f t="shared" si="4"/>
        <v>35</v>
      </c>
      <c r="C51" s="23" t="s">
        <v>353</v>
      </c>
      <c r="D51" s="20" t="s">
        <v>345</v>
      </c>
      <c r="E51" s="31" t="s">
        <v>354</v>
      </c>
      <c r="F51" s="35" t="s">
        <v>17</v>
      </c>
      <c r="G51" s="25">
        <v>1566</v>
      </c>
      <c r="H51" s="37">
        <v>1</v>
      </c>
      <c r="I51" s="93"/>
      <c r="J51" s="92">
        <f t="shared" si="5"/>
        <v>0</v>
      </c>
    </row>
    <row r="52" spans="2:10" ht="21" x14ac:dyDescent="0.25">
      <c r="B52" s="80">
        <f t="shared" si="4"/>
        <v>36</v>
      </c>
      <c r="C52" s="23" t="s">
        <v>356</v>
      </c>
      <c r="D52" s="20" t="s">
        <v>355</v>
      </c>
      <c r="E52" s="31" t="s">
        <v>357</v>
      </c>
      <c r="F52" s="35" t="s">
        <v>17</v>
      </c>
      <c r="G52" s="25">
        <v>1111</v>
      </c>
      <c r="H52" s="37">
        <v>1</v>
      </c>
      <c r="I52" s="93"/>
      <c r="J52" s="92">
        <f t="shared" si="5"/>
        <v>0</v>
      </c>
    </row>
    <row r="53" spans="2:10" ht="21" x14ac:dyDescent="0.25">
      <c r="B53" s="80">
        <f t="shared" si="4"/>
        <v>37</v>
      </c>
      <c r="C53" s="23" t="s">
        <v>359</v>
      </c>
      <c r="D53" s="20" t="s">
        <v>358</v>
      </c>
      <c r="E53" s="31" t="s">
        <v>360</v>
      </c>
      <c r="F53" s="35" t="s">
        <v>17</v>
      </c>
      <c r="G53" s="25">
        <v>1051</v>
      </c>
      <c r="H53" s="37">
        <v>1</v>
      </c>
      <c r="I53" s="93"/>
      <c r="J53" s="92">
        <f t="shared" si="5"/>
        <v>0</v>
      </c>
    </row>
    <row r="54" spans="2:10" ht="15.75" thickBot="1" x14ac:dyDescent="0.3">
      <c r="B54" s="80">
        <f t="shared" si="4"/>
        <v>38</v>
      </c>
      <c r="C54" s="23" t="s">
        <v>359</v>
      </c>
      <c r="D54" s="20" t="s">
        <v>361</v>
      </c>
      <c r="E54" s="31" t="s">
        <v>682</v>
      </c>
      <c r="F54" s="35" t="s">
        <v>17</v>
      </c>
      <c r="G54" s="25">
        <v>2328</v>
      </c>
      <c r="H54" s="37">
        <v>1</v>
      </c>
      <c r="I54" s="93"/>
      <c r="J54" s="92">
        <f t="shared" si="5"/>
        <v>0</v>
      </c>
    </row>
    <row r="55" spans="2:10" ht="15.75" thickBot="1" x14ac:dyDescent="0.3">
      <c r="B55" s="10" t="s">
        <v>252</v>
      </c>
      <c r="C55" s="12"/>
      <c r="D55" s="11"/>
      <c r="E55" s="11" t="s">
        <v>306</v>
      </c>
      <c r="F55" s="12"/>
      <c r="G55" s="11"/>
      <c r="H55" s="12"/>
      <c r="I55" s="95"/>
      <c r="J55" s="96"/>
    </row>
    <row r="56" spans="2:10" ht="22.5" x14ac:dyDescent="0.25">
      <c r="B56" s="84">
        <f>B54+1</f>
        <v>39</v>
      </c>
      <c r="C56" s="23"/>
      <c r="D56" s="20" t="s">
        <v>355</v>
      </c>
      <c r="E56" s="17" t="s">
        <v>362</v>
      </c>
      <c r="F56" s="35" t="s">
        <v>17</v>
      </c>
      <c r="G56" s="25">
        <v>1026</v>
      </c>
      <c r="H56" s="37">
        <v>1</v>
      </c>
      <c r="I56" s="93"/>
      <c r="J56" s="92">
        <f t="shared" si="5"/>
        <v>0</v>
      </c>
    </row>
    <row r="57" spans="2:10" ht="22.5" x14ac:dyDescent="0.25">
      <c r="B57" s="80">
        <f t="shared" ref="B57:B63" si="6">B56+1</f>
        <v>40</v>
      </c>
      <c r="C57" s="23" t="s">
        <v>364</v>
      </c>
      <c r="D57" s="20" t="s">
        <v>363</v>
      </c>
      <c r="E57" s="17" t="s">
        <v>365</v>
      </c>
      <c r="F57" s="35" t="s">
        <v>17</v>
      </c>
      <c r="G57" s="25">
        <v>1051</v>
      </c>
      <c r="H57" s="37">
        <v>1</v>
      </c>
      <c r="I57" s="93"/>
      <c r="J57" s="92">
        <f t="shared" si="5"/>
        <v>0</v>
      </c>
    </row>
    <row r="58" spans="2:10" ht="22.5" x14ac:dyDescent="0.25">
      <c r="B58" s="80">
        <f t="shared" si="6"/>
        <v>41</v>
      </c>
      <c r="C58" s="23" t="s">
        <v>367</v>
      </c>
      <c r="D58" s="20" t="s">
        <v>366</v>
      </c>
      <c r="E58" s="17" t="s">
        <v>368</v>
      </c>
      <c r="F58" s="35" t="s">
        <v>16</v>
      </c>
      <c r="G58" s="25">
        <v>120</v>
      </c>
      <c r="H58" s="37">
        <v>1</v>
      </c>
      <c r="I58" s="93"/>
      <c r="J58" s="92">
        <f t="shared" si="5"/>
        <v>0</v>
      </c>
    </row>
    <row r="59" spans="2:10" ht="22.5" x14ac:dyDescent="0.25">
      <c r="B59" s="80">
        <f t="shared" si="6"/>
        <v>42</v>
      </c>
      <c r="C59" s="23" t="s">
        <v>367</v>
      </c>
      <c r="D59" s="20" t="s">
        <v>366</v>
      </c>
      <c r="E59" s="17" t="s">
        <v>369</v>
      </c>
      <c r="F59" s="35" t="s">
        <v>16</v>
      </c>
      <c r="G59" s="25">
        <v>55</v>
      </c>
      <c r="H59" s="37">
        <v>1</v>
      </c>
      <c r="I59" s="93"/>
      <c r="J59" s="92">
        <f t="shared" si="5"/>
        <v>0</v>
      </c>
    </row>
    <row r="60" spans="2:10" ht="15" customHeight="1" x14ac:dyDescent="0.25">
      <c r="B60" s="80">
        <f t="shared" si="6"/>
        <v>43</v>
      </c>
      <c r="C60" s="23" t="s">
        <v>371</v>
      </c>
      <c r="D60" s="20" t="s">
        <v>370</v>
      </c>
      <c r="E60" s="17" t="s">
        <v>372</v>
      </c>
      <c r="F60" s="35" t="s">
        <v>17</v>
      </c>
      <c r="G60" s="25">
        <v>288</v>
      </c>
      <c r="H60" s="37">
        <v>1</v>
      </c>
      <c r="I60" s="93"/>
      <c r="J60" s="92">
        <f t="shared" si="5"/>
        <v>0</v>
      </c>
    </row>
    <row r="61" spans="2:10" ht="22.5" x14ac:dyDescent="0.25">
      <c r="B61" s="80">
        <f t="shared" si="6"/>
        <v>44</v>
      </c>
      <c r="C61" s="23" t="s">
        <v>374</v>
      </c>
      <c r="D61" s="20" t="s">
        <v>373</v>
      </c>
      <c r="E61" s="17" t="s">
        <v>375</v>
      </c>
      <c r="F61" s="35" t="s">
        <v>16</v>
      </c>
      <c r="G61" s="25">
        <v>119</v>
      </c>
      <c r="H61" s="37">
        <v>1</v>
      </c>
      <c r="I61" s="93"/>
      <c r="J61" s="92">
        <f t="shared" si="5"/>
        <v>0</v>
      </c>
    </row>
    <row r="62" spans="2:10" ht="22.5" x14ac:dyDescent="0.25">
      <c r="B62" s="80">
        <f t="shared" si="6"/>
        <v>45</v>
      </c>
      <c r="C62" s="23" t="s">
        <v>377</v>
      </c>
      <c r="D62" s="20" t="s">
        <v>376</v>
      </c>
      <c r="E62" s="17" t="s">
        <v>378</v>
      </c>
      <c r="F62" s="35" t="s">
        <v>17</v>
      </c>
      <c r="G62" s="25">
        <v>30</v>
      </c>
      <c r="H62" s="37">
        <v>1</v>
      </c>
      <c r="I62" s="93"/>
      <c r="J62" s="92">
        <f t="shared" si="5"/>
        <v>0</v>
      </c>
    </row>
    <row r="63" spans="2:10" ht="23.25" thickBot="1" x14ac:dyDescent="0.3">
      <c r="B63" s="80">
        <f t="shared" si="6"/>
        <v>46</v>
      </c>
      <c r="C63" s="23" t="s">
        <v>377</v>
      </c>
      <c r="D63" s="20" t="s">
        <v>379</v>
      </c>
      <c r="E63" s="17" t="s">
        <v>380</v>
      </c>
      <c r="F63" s="35" t="s">
        <v>17</v>
      </c>
      <c r="G63" s="25">
        <v>30</v>
      </c>
      <c r="H63" s="37">
        <v>1</v>
      </c>
      <c r="I63" s="93"/>
      <c r="J63" s="92">
        <f t="shared" si="5"/>
        <v>0</v>
      </c>
    </row>
    <row r="64" spans="2:10" ht="15.75" thickBot="1" x14ac:dyDescent="0.3">
      <c r="B64" s="10" t="s">
        <v>256</v>
      </c>
      <c r="C64" s="12"/>
      <c r="D64" s="11"/>
      <c r="E64" s="11" t="s">
        <v>307</v>
      </c>
      <c r="F64" s="12"/>
      <c r="G64" s="11"/>
      <c r="H64" s="12"/>
      <c r="I64" s="95"/>
      <c r="J64" s="96"/>
    </row>
    <row r="65" spans="2:10" x14ac:dyDescent="0.25">
      <c r="B65" s="84">
        <f>B63+1</f>
        <v>47</v>
      </c>
      <c r="C65" s="23" t="s">
        <v>382</v>
      </c>
      <c r="D65" s="20" t="s">
        <v>381</v>
      </c>
      <c r="E65" s="17" t="s">
        <v>383</v>
      </c>
      <c r="F65" s="35" t="s">
        <v>17</v>
      </c>
      <c r="G65" s="25">
        <v>76</v>
      </c>
      <c r="H65" s="37">
        <v>1</v>
      </c>
      <c r="I65" s="93"/>
      <c r="J65" s="92">
        <f t="shared" si="5"/>
        <v>0</v>
      </c>
    </row>
    <row r="66" spans="2:10" ht="15.75" thickBot="1" x14ac:dyDescent="0.3">
      <c r="B66" s="80">
        <f t="shared" ref="B66" si="7">B65+1</f>
        <v>48</v>
      </c>
      <c r="C66" s="73" t="s">
        <v>382</v>
      </c>
      <c r="D66" s="20" t="s">
        <v>384</v>
      </c>
      <c r="E66" s="17" t="s">
        <v>385</v>
      </c>
      <c r="F66" s="35" t="s">
        <v>17</v>
      </c>
      <c r="G66" s="25">
        <v>76</v>
      </c>
      <c r="H66" s="37">
        <v>3</v>
      </c>
      <c r="I66" s="93"/>
      <c r="J66" s="92">
        <f t="shared" si="5"/>
        <v>0</v>
      </c>
    </row>
    <row r="67" spans="2:10" ht="15.75" thickBot="1" x14ac:dyDescent="0.3">
      <c r="B67" s="168" t="s">
        <v>311</v>
      </c>
      <c r="C67" s="169"/>
      <c r="D67" s="169"/>
      <c r="E67" s="169"/>
      <c r="F67" s="169"/>
      <c r="G67" s="169"/>
      <c r="H67" s="169"/>
      <c r="I67" s="170"/>
      <c r="J67" s="94">
        <f>SUM(J47:J66)</f>
        <v>0</v>
      </c>
    </row>
    <row r="68" spans="2:10" ht="15.75" thickBot="1" x14ac:dyDescent="0.3">
      <c r="B68" s="4" t="s">
        <v>28</v>
      </c>
      <c r="C68" s="5" t="s">
        <v>11</v>
      </c>
      <c r="D68" s="6"/>
      <c r="E68" s="5" t="s">
        <v>308</v>
      </c>
      <c r="F68" s="6" t="s">
        <v>13</v>
      </c>
      <c r="G68" s="5" t="s">
        <v>13</v>
      </c>
      <c r="H68" s="6" t="s">
        <v>13</v>
      </c>
      <c r="I68" s="191" t="s">
        <v>13</v>
      </c>
      <c r="J68" s="124" t="s">
        <v>13</v>
      </c>
    </row>
    <row r="69" spans="2:10" ht="22.5" x14ac:dyDescent="0.25">
      <c r="B69" s="80">
        <f>B66+1</f>
        <v>49</v>
      </c>
      <c r="C69" s="27" t="s">
        <v>387</v>
      </c>
      <c r="D69" s="20" t="s">
        <v>386</v>
      </c>
      <c r="E69" s="17" t="s">
        <v>388</v>
      </c>
      <c r="F69" s="35" t="s">
        <v>16</v>
      </c>
      <c r="G69" s="25">
        <v>192.93</v>
      </c>
      <c r="H69" s="37">
        <v>1</v>
      </c>
      <c r="I69" s="93"/>
      <c r="J69" s="92">
        <f>ROUND(G69*I69,2)</f>
        <v>0</v>
      </c>
    </row>
    <row r="70" spans="2:10" x14ac:dyDescent="0.25">
      <c r="B70" s="80">
        <f>B69+1</f>
        <v>50</v>
      </c>
      <c r="C70" s="23"/>
      <c r="D70" s="20" t="s">
        <v>389</v>
      </c>
      <c r="E70" s="31" t="s">
        <v>390</v>
      </c>
      <c r="F70" s="35" t="s">
        <v>55</v>
      </c>
      <c r="G70" s="25">
        <v>14</v>
      </c>
      <c r="H70" s="37">
        <v>1</v>
      </c>
      <c r="I70" s="93"/>
      <c r="J70" s="92">
        <f t="shared" ref="J70:J72" si="8">ROUND(G70*I70,2)</f>
        <v>0</v>
      </c>
    </row>
    <row r="71" spans="2:10" ht="24.75" customHeight="1" x14ac:dyDescent="0.25">
      <c r="B71" s="80">
        <f t="shared" ref="B71:B72" si="9">B70+1</f>
        <v>51</v>
      </c>
      <c r="C71" s="23"/>
      <c r="D71" s="20" t="s">
        <v>391</v>
      </c>
      <c r="E71" s="31" t="s">
        <v>392</v>
      </c>
      <c r="F71" s="35" t="s">
        <v>55</v>
      </c>
      <c r="G71" s="25">
        <v>15</v>
      </c>
      <c r="H71" s="37">
        <v>1</v>
      </c>
      <c r="I71" s="93"/>
      <c r="J71" s="92">
        <f t="shared" si="8"/>
        <v>0</v>
      </c>
    </row>
    <row r="72" spans="2:10" ht="15" customHeight="1" thickBot="1" x14ac:dyDescent="0.3">
      <c r="B72" s="80">
        <f t="shared" si="9"/>
        <v>52</v>
      </c>
      <c r="C72" s="23"/>
      <c r="D72" s="20" t="s">
        <v>144</v>
      </c>
      <c r="E72" s="17" t="s">
        <v>234</v>
      </c>
      <c r="F72" s="35" t="s">
        <v>52</v>
      </c>
      <c r="G72" s="25">
        <v>1</v>
      </c>
      <c r="H72" s="37">
        <v>1</v>
      </c>
      <c r="I72" s="93"/>
      <c r="J72" s="92">
        <f t="shared" si="8"/>
        <v>0</v>
      </c>
    </row>
    <row r="73" spans="2:10" ht="15.75" thickBot="1" x14ac:dyDescent="0.3">
      <c r="B73" s="164" t="s">
        <v>312</v>
      </c>
      <c r="C73" s="165"/>
      <c r="D73" s="165"/>
      <c r="E73" s="165"/>
      <c r="F73" s="165"/>
      <c r="G73" s="165"/>
      <c r="H73" s="165"/>
      <c r="I73" s="166"/>
      <c r="J73" s="94">
        <f>SUM(J69:J72)</f>
        <v>0</v>
      </c>
    </row>
    <row r="74" spans="2:10" ht="15.75" thickBot="1" x14ac:dyDescent="0.3">
      <c r="B74" s="149" t="s">
        <v>293</v>
      </c>
      <c r="C74" s="150"/>
      <c r="D74" s="150"/>
      <c r="E74" s="150"/>
      <c r="F74" s="150"/>
      <c r="G74" s="150"/>
      <c r="H74" s="150"/>
      <c r="I74" s="151"/>
      <c r="J74" s="193">
        <f>SUM(J28,J41,J44,J67,J73)</f>
        <v>0</v>
      </c>
    </row>
    <row r="75" spans="2:10" ht="15.75" thickBot="1" x14ac:dyDescent="0.3">
      <c r="B75" s="152" t="s">
        <v>294</v>
      </c>
      <c r="C75" s="153"/>
      <c r="D75" s="153"/>
      <c r="E75" s="153"/>
      <c r="F75" s="153"/>
      <c r="G75" s="153"/>
      <c r="H75" s="153"/>
      <c r="I75" s="154"/>
      <c r="J75" s="194">
        <f>J76-J74</f>
        <v>0</v>
      </c>
    </row>
    <row r="76" spans="2:10" ht="15.75" thickBot="1" x14ac:dyDescent="0.3">
      <c r="B76" s="155" t="s">
        <v>295</v>
      </c>
      <c r="C76" s="156"/>
      <c r="D76" s="156"/>
      <c r="E76" s="156"/>
      <c r="F76" s="156"/>
      <c r="G76" s="156"/>
      <c r="H76" s="156"/>
      <c r="I76" s="157"/>
      <c r="J76" s="193">
        <f>J74*1.23</f>
        <v>0</v>
      </c>
    </row>
    <row r="77" spans="2:10" x14ac:dyDescent="0.25">
      <c r="B77" s="21"/>
      <c r="C77" s="21"/>
      <c r="D77" s="21"/>
      <c r="E77" s="21"/>
      <c r="F77" s="189"/>
      <c r="G77" s="189"/>
      <c r="H77" s="189"/>
      <c r="I77" s="195"/>
      <c r="J77" s="195"/>
    </row>
    <row r="78" spans="2:10" x14ac:dyDescent="0.25">
      <c r="B78" s="158" t="s">
        <v>296</v>
      </c>
      <c r="C78" s="158"/>
      <c r="D78" s="158"/>
      <c r="E78" s="158"/>
      <c r="F78" s="158"/>
      <c r="G78" s="158"/>
      <c r="H78" s="158"/>
      <c r="I78" s="158"/>
      <c r="J78" s="158"/>
    </row>
    <row r="79" spans="2:10" x14ac:dyDescent="0.25">
      <c r="B79" s="21"/>
      <c r="C79" s="21"/>
      <c r="D79" s="21"/>
      <c r="E79" s="21"/>
      <c r="F79" s="189"/>
      <c r="G79" s="189"/>
      <c r="H79" s="189"/>
      <c r="I79" s="195"/>
      <c r="J79" s="195"/>
    </row>
    <row r="80" spans="2:10" ht="66" customHeight="1" x14ac:dyDescent="0.25">
      <c r="B80" s="159" t="s">
        <v>297</v>
      </c>
      <c r="C80" s="160"/>
      <c r="D80" s="160"/>
      <c r="E80" s="160"/>
      <c r="F80" s="160"/>
      <c r="G80" s="160"/>
      <c r="H80" s="160"/>
      <c r="I80" s="160"/>
      <c r="J80" s="161"/>
    </row>
    <row r="81" spans="2:10" x14ac:dyDescent="0.25">
      <c r="B81" s="21"/>
      <c r="C81" s="21"/>
      <c r="D81" s="21"/>
      <c r="E81" s="21"/>
      <c r="F81" s="189"/>
      <c r="G81" s="189"/>
      <c r="H81" s="189"/>
      <c r="I81" s="195"/>
      <c r="J81" s="195"/>
    </row>
    <row r="82" spans="2:10" s="213" customFormat="1" ht="93" customHeight="1" x14ac:dyDescent="0.25">
      <c r="B82" s="162" t="s">
        <v>299</v>
      </c>
      <c r="C82" s="163"/>
      <c r="D82" s="163"/>
      <c r="E82" s="212"/>
      <c r="F82" s="162" t="s">
        <v>298</v>
      </c>
      <c r="G82" s="163"/>
      <c r="H82" s="163"/>
      <c r="I82" s="163"/>
      <c r="J82" s="163"/>
    </row>
    <row r="83" spans="2:10" x14ac:dyDescent="0.25">
      <c r="B83" s="21"/>
      <c r="C83" s="21"/>
      <c r="D83" s="21"/>
      <c r="E83" s="21"/>
      <c r="F83" s="189"/>
      <c r="G83" s="189"/>
      <c r="H83" s="189"/>
      <c r="I83" s="195"/>
      <c r="J83" s="195"/>
    </row>
  </sheetData>
  <mergeCells count="14">
    <mergeCell ref="B67:I67"/>
    <mergeCell ref="B2:J2"/>
    <mergeCell ref="B3:J3"/>
    <mergeCell ref="B28:I28"/>
    <mergeCell ref="B41:I41"/>
    <mergeCell ref="B44:I44"/>
    <mergeCell ref="B82:D82"/>
    <mergeCell ref="F82:J82"/>
    <mergeCell ref="B73:I73"/>
    <mergeCell ref="B74:I74"/>
    <mergeCell ref="B75:I75"/>
    <mergeCell ref="B76:I76"/>
    <mergeCell ref="B78:J78"/>
    <mergeCell ref="B80:J80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6963F-CDD9-4F92-80D4-425D67AB4C43}">
  <dimension ref="B1:J64"/>
  <sheetViews>
    <sheetView view="pageBreakPreview" zoomScaleNormal="100" zoomScaleSheetLayoutView="100" workbookViewId="0">
      <selection activeCell="K42" sqref="K42:L42"/>
    </sheetView>
  </sheetViews>
  <sheetFormatPr defaultRowHeight="15" x14ac:dyDescent="0.25"/>
  <cols>
    <col min="2" max="2" width="5.42578125" customWidth="1"/>
    <col min="3" max="3" width="16.7109375" customWidth="1"/>
    <col min="4" max="4" width="18.5703125" customWidth="1"/>
    <col min="5" max="5" width="65.5703125" customWidth="1"/>
    <col min="6" max="6" width="11.7109375" customWidth="1"/>
    <col min="7" max="7" width="12.28515625" customWidth="1"/>
    <col min="8" max="8" width="11" customWidth="1"/>
    <col min="9" max="9" width="18.7109375" customWidth="1"/>
    <col min="10" max="10" width="20.42578125" customWidth="1"/>
  </cols>
  <sheetData>
    <row r="1" spans="2:10" ht="15.75" thickBot="1" x14ac:dyDescent="0.3"/>
    <row r="2" spans="2:10" ht="15.75" thickBot="1" x14ac:dyDescent="0.3">
      <c r="B2" s="177" t="s">
        <v>548</v>
      </c>
      <c r="C2" s="178"/>
      <c r="D2" s="178"/>
      <c r="E2" s="178"/>
      <c r="F2" s="178"/>
      <c r="G2" s="178"/>
      <c r="H2" s="178"/>
      <c r="I2" s="178"/>
      <c r="J2" s="179"/>
    </row>
    <row r="3" spans="2:10" ht="15.75" thickBot="1" x14ac:dyDescent="0.3">
      <c r="B3" s="180" t="s">
        <v>22</v>
      </c>
      <c r="C3" s="181"/>
      <c r="D3" s="181"/>
      <c r="E3" s="181"/>
      <c r="F3" s="181"/>
      <c r="G3" s="181"/>
      <c r="H3" s="181"/>
      <c r="I3" s="181"/>
      <c r="J3" s="182"/>
    </row>
    <row r="4" spans="2:10" ht="46.5" customHeight="1" thickBot="1" x14ac:dyDescent="0.3">
      <c r="B4" s="1" t="s">
        <v>0</v>
      </c>
      <c r="C4" s="2" t="s">
        <v>2</v>
      </c>
      <c r="D4" s="3" t="s">
        <v>1</v>
      </c>
      <c r="E4" s="2" t="s">
        <v>3</v>
      </c>
      <c r="F4" s="3" t="s">
        <v>4</v>
      </c>
      <c r="G4" s="2" t="s">
        <v>5</v>
      </c>
      <c r="H4" s="3" t="s">
        <v>6</v>
      </c>
      <c r="I4" s="2" t="s">
        <v>7</v>
      </c>
      <c r="J4" s="3" t="s">
        <v>8</v>
      </c>
    </row>
    <row r="5" spans="2:10" ht="15.75" thickBot="1" x14ac:dyDescent="0.3">
      <c r="B5" s="3">
        <v>1</v>
      </c>
      <c r="C5" s="2">
        <v>2</v>
      </c>
      <c r="D5" s="3">
        <v>3</v>
      </c>
      <c r="E5" s="2">
        <v>4</v>
      </c>
      <c r="F5" s="3">
        <v>5</v>
      </c>
      <c r="G5" s="2">
        <v>6</v>
      </c>
      <c r="H5" s="3">
        <v>7</v>
      </c>
      <c r="I5" s="2">
        <v>8</v>
      </c>
      <c r="J5" s="3" t="s">
        <v>9</v>
      </c>
    </row>
    <row r="6" spans="2:10" ht="15.75" customHeight="1" thickBot="1" x14ac:dyDescent="0.3">
      <c r="B6" s="6">
        <v>1</v>
      </c>
      <c r="C6" s="61"/>
      <c r="D6" s="60"/>
      <c r="E6" s="59" t="s">
        <v>399</v>
      </c>
      <c r="F6" s="61"/>
      <c r="G6" s="60"/>
      <c r="H6" s="61"/>
      <c r="I6" s="60"/>
      <c r="J6" s="61"/>
    </row>
    <row r="7" spans="2:10" ht="15.75" thickBot="1" x14ac:dyDescent="0.3">
      <c r="B7" s="10" t="s">
        <v>14</v>
      </c>
      <c r="C7" s="11"/>
      <c r="D7" s="12"/>
      <c r="E7" s="11" t="s">
        <v>42</v>
      </c>
      <c r="F7" s="12" t="s">
        <v>13</v>
      </c>
      <c r="G7" s="11" t="s">
        <v>13</v>
      </c>
      <c r="H7" s="12" t="s">
        <v>13</v>
      </c>
      <c r="I7" s="11" t="s">
        <v>13</v>
      </c>
      <c r="J7" s="12" t="s">
        <v>13</v>
      </c>
    </row>
    <row r="8" spans="2:10" ht="15" customHeight="1" x14ac:dyDescent="0.25">
      <c r="B8" s="44" t="s">
        <v>10</v>
      </c>
      <c r="C8" s="18" t="s">
        <v>417</v>
      </c>
      <c r="D8" s="22" t="s">
        <v>404</v>
      </c>
      <c r="E8" s="15" t="s">
        <v>405</v>
      </c>
      <c r="F8" s="22" t="s">
        <v>406</v>
      </c>
      <c r="G8" s="24">
        <v>7.9500000000000001E-2</v>
      </c>
      <c r="H8" s="37">
        <v>1</v>
      </c>
      <c r="I8" s="91"/>
      <c r="J8" s="92">
        <f>ROUND(G8*I8,2)</f>
        <v>0</v>
      </c>
    </row>
    <row r="9" spans="2:10" ht="25.5" customHeight="1" x14ac:dyDescent="0.25">
      <c r="B9" s="39" t="s">
        <v>403</v>
      </c>
      <c r="C9" s="20" t="s">
        <v>417</v>
      </c>
      <c r="D9" s="42" t="s">
        <v>407</v>
      </c>
      <c r="E9" s="31" t="s">
        <v>408</v>
      </c>
      <c r="F9" s="35" t="s">
        <v>18</v>
      </c>
      <c r="G9" s="25">
        <v>3.6</v>
      </c>
      <c r="H9" s="37">
        <v>1</v>
      </c>
      <c r="I9" s="93"/>
      <c r="J9" s="92">
        <f t="shared" ref="J9:J13" si="0">ROUND(G9*I9,2)</f>
        <v>0</v>
      </c>
    </row>
    <row r="10" spans="2:10" ht="37.5" customHeight="1" x14ac:dyDescent="0.25">
      <c r="B10" s="39" t="s">
        <v>21</v>
      </c>
      <c r="C10" s="20" t="s">
        <v>417</v>
      </c>
      <c r="D10" s="42" t="s">
        <v>409</v>
      </c>
      <c r="E10" s="31" t="s">
        <v>410</v>
      </c>
      <c r="F10" s="35" t="s">
        <v>18</v>
      </c>
      <c r="G10" s="25">
        <v>0.9</v>
      </c>
      <c r="H10" s="37">
        <v>1</v>
      </c>
      <c r="I10" s="93"/>
      <c r="J10" s="92">
        <f t="shared" si="0"/>
        <v>0</v>
      </c>
    </row>
    <row r="11" spans="2:10" ht="24.95" customHeight="1" x14ac:dyDescent="0.25">
      <c r="B11" s="39" t="s">
        <v>26</v>
      </c>
      <c r="C11" s="20" t="s">
        <v>417</v>
      </c>
      <c r="D11" s="42" t="s">
        <v>411</v>
      </c>
      <c r="E11" s="31" t="s">
        <v>412</v>
      </c>
      <c r="F11" s="35" t="s">
        <v>18</v>
      </c>
      <c r="G11" s="25">
        <v>3.6</v>
      </c>
      <c r="H11" s="37">
        <v>1</v>
      </c>
      <c r="I11" s="93"/>
      <c r="J11" s="92">
        <f t="shared" si="0"/>
        <v>0</v>
      </c>
    </row>
    <row r="12" spans="2:10" ht="24.95" customHeight="1" x14ac:dyDescent="0.25">
      <c r="B12" s="39" t="s">
        <v>27</v>
      </c>
      <c r="C12" s="20" t="s">
        <v>417</v>
      </c>
      <c r="D12" s="42" t="s">
        <v>413</v>
      </c>
      <c r="E12" s="31" t="s">
        <v>414</v>
      </c>
      <c r="F12" s="35" t="s">
        <v>18</v>
      </c>
      <c r="G12" s="25">
        <v>0.9</v>
      </c>
      <c r="H12" s="37">
        <v>1</v>
      </c>
      <c r="I12" s="93"/>
      <c r="J12" s="92">
        <f t="shared" si="0"/>
        <v>0</v>
      </c>
    </row>
    <row r="13" spans="2:10" ht="15" customHeight="1" thickBot="1" x14ac:dyDescent="0.3">
      <c r="B13" s="39" t="s">
        <v>28</v>
      </c>
      <c r="C13" s="20" t="s">
        <v>417</v>
      </c>
      <c r="D13" s="42" t="s">
        <v>415</v>
      </c>
      <c r="E13" s="31" t="s">
        <v>416</v>
      </c>
      <c r="F13" s="35" t="s">
        <v>18</v>
      </c>
      <c r="G13" s="25">
        <v>4.5</v>
      </c>
      <c r="H13" s="37">
        <v>1</v>
      </c>
      <c r="I13" s="93"/>
      <c r="J13" s="92">
        <f t="shared" si="0"/>
        <v>0</v>
      </c>
    </row>
    <row r="14" spans="2:10" ht="15.75" thickBot="1" x14ac:dyDescent="0.3">
      <c r="B14" s="168" t="s">
        <v>310</v>
      </c>
      <c r="C14" s="169"/>
      <c r="D14" s="169"/>
      <c r="E14" s="169"/>
      <c r="F14" s="169"/>
      <c r="G14" s="169"/>
      <c r="H14" s="169"/>
      <c r="I14" s="170"/>
      <c r="J14" s="94">
        <f>SUM(J8:J13)</f>
        <v>0</v>
      </c>
    </row>
    <row r="15" spans="2:10" ht="16.5" customHeight="1" thickBot="1" x14ac:dyDescent="0.3">
      <c r="B15" s="10" t="s">
        <v>15</v>
      </c>
      <c r="C15" s="16"/>
      <c r="D15" s="12"/>
      <c r="E15" s="11" t="s">
        <v>393</v>
      </c>
      <c r="F15" s="57" t="s">
        <v>13</v>
      </c>
      <c r="G15" s="58" t="s">
        <v>13</v>
      </c>
      <c r="H15" s="57" t="s">
        <v>13</v>
      </c>
      <c r="I15" s="57"/>
      <c r="J15" s="57"/>
    </row>
    <row r="16" spans="2:10" x14ac:dyDescent="0.25">
      <c r="B16" s="47" t="s">
        <v>29</v>
      </c>
      <c r="C16" s="27" t="s">
        <v>417</v>
      </c>
      <c r="D16" s="43" t="s">
        <v>418</v>
      </c>
      <c r="E16" s="14" t="s">
        <v>419</v>
      </c>
      <c r="F16" s="22" t="s">
        <v>420</v>
      </c>
      <c r="G16" s="24">
        <v>1</v>
      </c>
      <c r="H16" s="37">
        <v>1</v>
      </c>
      <c r="I16" s="91"/>
      <c r="J16" s="92">
        <f>ROUND(G16*I16,2)</f>
        <v>0</v>
      </c>
    </row>
    <row r="17" spans="2:10" x14ac:dyDescent="0.25">
      <c r="B17" s="47" t="s">
        <v>30</v>
      </c>
      <c r="C17" s="23" t="s">
        <v>417</v>
      </c>
      <c r="D17" s="35" t="s">
        <v>124</v>
      </c>
      <c r="E17" s="32" t="s">
        <v>421</v>
      </c>
      <c r="F17" s="23" t="s">
        <v>52</v>
      </c>
      <c r="G17" s="25">
        <v>2</v>
      </c>
      <c r="H17" s="37">
        <v>1</v>
      </c>
      <c r="I17" s="93"/>
      <c r="J17" s="92">
        <f t="shared" ref="J17:J23" si="1">ROUND(G17*I17,2)</f>
        <v>0</v>
      </c>
    </row>
    <row r="18" spans="2:10" x14ac:dyDescent="0.25">
      <c r="B18" s="47" t="s">
        <v>31</v>
      </c>
      <c r="C18" s="23" t="s">
        <v>417</v>
      </c>
      <c r="D18" s="35" t="s">
        <v>422</v>
      </c>
      <c r="E18" s="32" t="s">
        <v>423</v>
      </c>
      <c r="F18" s="23" t="s">
        <v>52</v>
      </c>
      <c r="G18" s="25">
        <v>2</v>
      </c>
      <c r="H18" s="37">
        <v>1</v>
      </c>
      <c r="I18" s="93"/>
      <c r="J18" s="92">
        <f t="shared" si="1"/>
        <v>0</v>
      </c>
    </row>
    <row r="19" spans="2:10" x14ac:dyDescent="0.25">
      <c r="B19" s="47" t="s">
        <v>32</v>
      </c>
      <c r="C19" s="23" t="s">
        <v>417</v>
      </c>
      <c r="D19" s="35" t="s">
        <v>422</v>
      </c>
      <c r="E19" s="32" t="s">
        <v>424</v>
      </c>
      <c r="F19" s="23" t="s">
        <v>52</v>
      </c>
      <c r="G19" s="25">
        <v>2</v>
      </c>
      <c r="H19" s="37">
        <v>1</v>
      </c>
      <c r="I19" s="93"/>
      <c r="J19" s="92">
        <f t="shared" si="1"/>
        <v>0</v>
      </c>
    </row>
    <row r="20" spans="2:10" x14ac:dyDescent="0.25">
      <c r="B20" s="47" t="s">
        <v>33</v>
      </c>
      <c r="C20" s="48" t="s">
        <v>417</v>
      </c>
      <c r="D20" s="35" t="s">
        <v>425</v>
      </c>
      <c r="E20" s="32" t="s">
        <v>426</v>
      </c>
      <c r="F20" s="23" t="s">
        <v>427</v>
      </c>
      <c r="G20" s="25">
        <v>79.5</v>
      </c>
      <c r="H20" s="37">
        <v>1</v>
      </c>
      <c r="I20" s="93"/>
      <c r="J20" s="92">
        <f t="shared" si="1"/>
        <v>0</v>
      </c>
    </row>
    <row r="21" spans="2:10" x14ac:dyDescent="0.25">
      <c r="B21" s="47" t="s">
        <v>34</v>
      </c>
      <c r="C21" s="48" t="s">
        <v>417</v>
      </c>
      <c r="D21" s="35" t="s">
        <v>425</v>
      </c>
      <c r="E21" s="32" t="s">
        <v>428</v>
      </c>
      <c r="F21" s="23" t="s">
        <v>427</v>
      </c>
      <c r="G21" s="25">
        <v>7</v>
      </c>
      <c r="H21" s="37">
        <v>1</v>
      </c>
      <c r="I21" s="93"/>
      <c r="J21" s="92">
        <f t="shared" si="1"/>
        <v>0</v>
      </c>
    </row>
    <row r="22" spans="2:10" ht="21" x14ac:dyDescent="0.25">
      <c r="B22" s="47" t="s">
        <v>35</v>
      </c>
      <c r="C22" s="48" t="s">
        <v>417</v>
      </c>
      <c r="D22" s="35" t="s">
        <v>425</v>
      </c>
      <c r="E22" s="32" t="s">
        <v>429</v>
      </c>
      <c r="F22" s="23" t="s">
        <v>427</v>
      </c>
      <c r="G22" s="25">
        <v>2</v>
      </c>
      <c r="H22" s="37">
        <v>1</v>
      </c>
      <c r="I22" s="93"/>
      <c r="J22" s="92">
        <f t="shared" si="1"/>
        <v>0</v>
      </c>
    </row>
    <row r="23" spans="2:10" ht="21.75" thickBot="1" x14ac:dyDescent="0.3">
      <c r="B23" s="47" t="s">
        <v>36</v>
      </c>
      <c r="C23" s="48" t="s">
        <v>417</v>
      </c>
      <c r="D23" s="35" t="s">
        <v>430</v>
      </c>
      <c r="E23" s="32" t="s">
        <v>431</v>
      </c>
      <c r="F23" s="23" t="s">
        <v>55</v>
      </c>
      <c r="G23" s="25">
        <v>1</v>
      </c>
      <c r="H23" s="37">
        <v>1</v>
      </c>
      <c r="I23" s="93"/>
      <c r="J23" s="92">
        <f t="shared" si="1"/>
        <v>0</v>
      </c>
    </row>
    <row r="24" spans="2:10" ht="15.75" thickBot="1" x14ac:dyDescent="0.3">
      <c r="B24" s="168" t="s">
        <v>455</v>
      </c>
      <c r="C24" s="183"/>
      <c r="D24" s="169"/>
      <c r="E24" s="169"/>
      <c r="F24" s="169"/>
      <c r="G24" s="169"/>
      <c r="H24" s="169"/>
      <c r="I24" s="170"/>
      <c r="J24" s="94">
        <f>SUM(J16:J23)</f>
        <v>0</v>
      </c>
    </row>
    <row r="25" spans="2:10" ht="15.75" thickBot="1" x14ac:dyDescent="0.3">
      <c r="B25" s="10" t="s">
        <v>303</v>
      </c>
      <c r="C25" s="11"/>
      <c r="D25" s="12"/>
      <c r="E25" s="11" t="s">
        <v>394</v>
      </c>
      <c r="F25" s="12" t="s">
        <v>13</v>
      </c>
      <c r="G25" s="11" t="s">
        <v>13</v>
      </c>
      <c r="H25" s="12" t="s">
        <v>13</v>
      </c>
      <c r="I25" s="11" t="s">
        <v>13</v>
      </c>
      <c r="J25" s="12" t="s">
        <v>13</v>
      </c>
    </row>
    <row r="26" spans="2:10" ht="21.75" thickBot="1" x14ac:dyDescent="0.3">
      <c r="B26" s="53" t="s">
        <v>37</v>
      </c>
      <c r="C26" s="23" t="s">
        <v>417</v>
      </c>
      <c r="D26" s="54" t="s">
        <v>124</v>
      </c>
      <c r="E26" s="46" t="s">
        <v>432</v>
      </c>
      <c r="F26" s="50" t="s">
        <v>16</v>
      </c>
      <c r="G26" s="55">
        <v>79.5</v>
      </c>
      <c r="H26" s="56">
        <v>1</v>
      </c>
      <c r="I26" s="99"/>
      <c r="J26" s="92">
        <f>ROUND(G26*I26,2)</f>
        <v>0</v>
      </c>
    </row>
    <row r="27" spans="2:10" ht="15.75" thickBot="1" x14ac:dyDescent="0.3">
      <c r="B27" s="168" t="s">
        <v>456</v>
      </c>
      <c r="C27" s="169"/>
      <c r="D27" s="169"/>
      <c r="E27" s="169"/>
      <c r="F27" s="169"/>
      <c r="G27" s="169"/>
      <c r="H27" s="169"/>
      <c r="I27" s="170"/>
      <c r="J27" s="94">
        <f>SUM(J26:J26)</f>
        <v>0</v>
      </c>
    </row>
    <row r="28" spans="2:10" ht="15.75" thickBot="1" x14ac:dyDescent="0.3">
      <c r="B28" s="10" t="s">
        <v>395</v>
      </c>
      <c r="C28" s="11"/>
      <c r="D28" s="12"/>
      <c r="E28" s="11" t="s">
        <v>396</v>
      </c>
      <c r="F28" s="12" t="s">
        <v>13</v>
      </c>
      <c r="G28" s="11" t="s">
        <v>13</v>
      </c>
      <c r="H28" s="12" t="s">
        <v>13</v>
      </c>
      <c r="I28" s="11" t="s">
        <v>13</v>
      </c>
      <c r="J28" s="12" t="s">
        <v>13</v>
      </c>
    </row>
    <row r="29" spans="2:10" ht="15.75" thickBot="1" x14ac:dyDescent="0.3">
      <c r="B29" s="39" t="s">
        <v>38</v>
      </c>
      <c r="C29" s="23" t="s">
        <v>417</v>
      </c>
      <c r="D29" s="42" t="s">
        <v>433</v>
      </c>
      <c r="E29" s="31" t="s">
        <v>434</v>
      </c>
      <c r="F29" s="35" t="s">
        <v>16</v>
      </c>
      <c r="G29" s="52">
        <v>1</v>
      </c>
      <c r="H29" s="37">
        <v>1</v>
      </c>
      <c r="I29" s="93"/>
      <c r="J29" s="92">
        <f>ROUND(G29*I29,2)</f>
        <v>0</v>
      </c>
    </row>
    <row r="30" spans="2:10" ht="15.75" thickBot="1" x14ac:dyDescent="0.3">
      <c r="B30" s="168" t="s">
        <v>457</v>
      </c>
      <c r="C30" s="169"/>
      <c r="D30" s="169"/>
      <c r="E30" s="169"/>
      <c r="F30" s="169"/>
      <c r="G30" s="169"/>
      <c r="H30" s="169"/>
      <c r="I30" s="170"/>
      <c r="J30" s="94">
        <f>SUM(J29:J29)</f>
        <v>0</v>
      </c>
    </row>
    <row r="31" spans="2:10" ht="15.75" thickBot="1" x14ac:dyDescent="0.3">
      <c r="B31" s="10" t="s">
        <v>545</v>
      </c>
      <c r="C31" s="11"/>
      <c r="D31" s="12"/>
      <c r="E31" s="11" t="s">
        <v>397</v>
      </c>
      <c r="F31" s="12"/>
      <c r="G31" s="11"/>
      <c r="H31" s="12"/>
      <c r="I31" s="11"/>
      <c r="J31" s="12"/>
    </row>
    <row r="32" spans="2:10" x14ac:dyDescent="0.25">
      <c r="B32" s="13" t="s">
        <v>39</v>
      </c>
      <c r="C32" s="23" t="s">
        <v>417</v>
      </c>
      <c r="D32" s="42" t="s">
        <v>435</v>
      </c>
      <c r="E32" s="17" t="s">
        <v>436</v>
      </c>
      <c r="F32" s="35" t="s">
        <v>406</v>
      </c>
      <c r="G32" s="25">
        <v>7.9500000000000001E-2</v>
      </c>
      <c r="H32" s="37">
        <v>1</v>
      </c>
      <c r="I32" s="93"/>
      <c r="J32" s="92">
        <f>ROUND(G32*I32,2)</f>
        <v>0</v>
      </c>
    </row>
    <row r="33" spans="2:10" x14ac:dyDescent="0.25">
      <c r="B33" s="13" t="s">
        <v>40</v>
      </c>
      <c r="C33" s="23" t="s">
        <v>417</v>
      </c>
      <c r="D33" s="42" t="s">
        <v>437</v>
      </c>
      <c r="E33" s="17" t="s">
        <v>438</v>
      </c>
      <c r="F33" s="35" t="s">
        <v>16</v>
      </c>
      <c r="G33" s="25">
        <v>79.5</v>
      </c>
      <c r="H33" s="37">
        <v>1</v>
      </c>
      <c r="I33" s="93"/>
      <c r="J33" s="92">
        <f t="shared" ref="J33:J36" si="2">ROUND(G33*I33,2)</f>
        <v>0</v>
      </c>
    </row>
    <row r="34" spans="2:10" ht="22.5" x14ac:dyDescent="0.25">
      <c r="B34" s="13" t="s">
        <v>43</v>
      </c>
      <c r="C34" s="23" t="s">
        <v>417</v>
      </c>
      <c r="D34" s="42" t="s">
        <v>439</v>
      </c>
      <c r="E34" s="17" t="s">
        <v>440</v>
      </c>
      <c r="F34" s="35" t="s">
        <v>52</v>
      </c>
      <c r="G34" s="25">
        <v>1</v>
      </c>
      <c r="H34" s="37">
        <v>1</v>
      </c>
      <c r="I34" s="93"/>
      <c r="J34" s="92">
        <f t="shared" si="2"/>
        <v>0</v>
      </c>
    </row>
    <row r="35" spans="2:10" x14ac:dyDescent="0.25">
      <c r="B35" s="13" t="s">
        <v>44</v>
      </c>
      <c r="C35" s="23" t="s">
        <v>417</v>
      </c>
      <c r="D35" s="42" t="s">
        <v>124</v>
      </c>
      <c r="E35" s="17" t="s">
        <v>441</v>
      </c>
      <c r="F35" s="35" t="s">
        <v>52</v>
      </c>
      <c r="G35" s="25">
        <v>2</v>
      </c>
      <c r="H35" s="37">
        <v>1</v>
      </c>
      <c r="I35" s="93"/>
      <c r="J35" s="92">
        <f t="shared" si="2"/>
        <v>0</v>
      </c>
    </row>
    <row r="36" spans="2:10" ht="15.75" thickBot="1" x14ac:dyDescent="0.3">
      <c r="B36" s="13" t="s">
        <v>45</v>
      </c>
      <c r="C36" s="23" t="s">
        <v>417</v>
      </c>
      <c r="D36" s="42" t="s">
        <v>124</v>
      </c>
      <c r="E36" s="17" t="s">
        <v>442</v>
      </c>
      <c r="F36" s="35" t="s">
        <v>52</v>
      </c>
      <c r="G36" s="25">
        <v>2</v>
      </c>
      <c r="H36" s="37">
        <v>1</v>
      </c>
      <c r="I36" s="93"/>
      <c r="J36" s="92">
        <f t="shared" si="2"/>
        <v>0</v>
      </c>
    </row>
    <row r="37" spans="2:10" ht="15.75" thickBot="1" x14ac:dyDescent="0.3">
      <c r="B37" s="168" t="s">
        <v>458</v>
      </c>
      <c r="C37" s="169"/>
      <c r="D37" s="169"/>
      <c r="E37" s="169"/>
      <c r="F37" s="169"/>
      <c r="G37" s="169"/>
      <c r="H37" s="169"/>
      <c r="I37" s="170"/>
      <c r="J37" s="94">
        <f>SUM(J32:J36)</f>
        <v>0</v>
      </c>
    </row>
    <row r="38" spans="2:10" ht="15.75" customHeight="1" thickBot="1" x14ac:dyDescent="0.3">
      <c r="B38" s="4" t="s">
        <v>21</v>
      </c>
      <c r="C38" s="5" t="s">
        <v>11</v>
      </c>
      <c r="D38" s="6"/>
      <c r="E38" s="59" t="s">
        <v>398</v>
      </c>
      <c r="F38" s="6" t="s">
        <v>13</v>
      </c>
      <c r="G38" s="5" t="s">
        <v>13</v>
      </c>
      <c r="H38" s="6" t="s">
        <v>13</v>
      </c>
      <c r="I38" s="5" t="s">
        <v>13</v>
      </c>
      <c r="J38" s="6" t="s">
        <v>13</v>
      </c>
    </row>
    <row r="39" spans="2:10" ht="15.75" thickBot="1" x14ac:dyDescent="0.3">
      <c r="B39" s="10" t="s">
        <v>400</v>
      </c>
      <c r="C39" s="11"/>
      <c r="D39" s="12"/>
      <c r="E39" s="11" t="s">
        <v>42</v>
      </c>
      <c r="F39" s="12"/>
      <c r="G39" s="11"/>
      <c r="H39" s="12"/>
      <c r="I39" s="11"/>
      <c r="J39" s="12"/>
    </row>
    <row r="40" spans="2:10" ht="22.5" x14ac:dyDescent="0.25">
      <c r="B40" s="39" t="s">
        <v>46</v>
      </c>
      <c r="C40" s="23" t="s">
        <v>417</v>
      </c>
      <c r="D40" s="42" t="s">
        <v>443</v>
      </c>
      <c r="E40" s="17" t="s">
        <v>444</v>
      </c>
      <c r="F40" s="35" t="s">
        <v>406</v>
      </c>
      <c r="G40" s="25">
        <v>1.32E-2</v>
      </c>
      <c r="H40" s="37">
        <v>1</v>
      </c>
      <c r="I40" s="93"/>
      <c r="J40" s="92">
        <f>ROUND(G40*I40,2)</f>
        <v>0</v>
      </c>
    </row>
    <row r="41" spans="2:10" ht="21" x14ac:dyDescent="0.25">
      <c r="B41" s="39" t="s">
        <v>47</v>
      </c>
      <c r="C41" s="23" t="s">
        <v>417</v>
      </c>
      <c r="D41" s="42" t="s">
        <v>407</v>
      </c>
      <c r="E41" s="31" t="s">
        <v>445</v>
      </c>
      <c r="F41" s="35" t="s">
        <v>18</v>
      </c>
      <c r="G41" s="25">
        <v>8.4480000000000004</v>
      </c>
      <c r="H41" s="37">
        <v>1</v>
      </c>
      <c r="I41" s="93"/>
      <c r="J41" s="92">
        <f t="shared" ref="J41:J45" si="3">ROUND(G41*I41,2)</f>
        <v>0</v>
      </c>
    </row>
    <row r="42" spans="2:10" ht="35.25" customHeight="1" x14ac:dyDescent="0.25">
      <c r="B42" s="39" t="s">
        <v>48</v>
      </c>
      <c r="C42" s="23" t="s">
        <v>417</v>
      </c>
      <c r="D42" s="42" t="s">
        <v>409</v>
      </c>
      <c r="E42" s="31" t="s">
        <v>446</v>
      </c>
      <c r="F42" s="35" t="s">
        <v>18</v>
      </c>
      <c r="G42" s="25">
        <v>2.1120000000000001</v>
      </c>
      <c r="H42" s="37">
        <v>1</v>
      </c>
      <c r="I42" s="93"/>
      <c r="J42" s="92">
        <f t="shared" si="3"/>
        <v>0</v>
      </c>
    </row>
    <row r="43" spans="2:10" ht="26.25" customHeight="1" x14ac:dyDescent="0.25">
      <c r="B43" s="39" t="s">
        <v>49</v>
      </c>
      <c r="C43" s="23" t="s">
        <v>417</v>
      </c>
      <c r="D43" s="42" t="s">
        <v>411</v>
      </c>
      <c r="E43" s="17" t="s">
        <v>412</v>
      </c>
      <c r="F43" s="35" t="s">
        <v>18</v>
      </c>
      <c r="G43" s="25">
        <v>8.4480000000000004</v>
      </c>
      <c r="H43" s="37">
        <v>1</v>
      </c>
      <c r="I43" s="93"/>
      <c r="J43" s="92">
        <f t="shared" si="3"/>
        <v>0</v>
      </c>
    </row>
    <row r="44" spans="2:10" ht="26.25" customHeight="1" x14ac:dyDescent="0.25">
      <c r="B44" s="39" t="s">
        <v>50</v>
      </c>
      <c r="C44" s="23" t="s">
        <v>417</v>
      </c>
      <c r="D44" s="42" t="s">
        <v>413</v>
      </c>
      <c r="E44" s="17" t="s">
        <v>447</v>
      </c>
      <c r="F44" s="35" t="s">
        <v>18</v>
      </c>
      <c r="G44" s="25">
        <v>2.1120000000000001</v>
      </c>
      <c r="H44" s="37">
        <v>1</v>
      </c>
      <c r="I44" s="93"/>
      <c r="J44" s="92">
        <f t="shared" si="3"/>
        <v>0</v>
      </c>
    </row>
    <row r="45" spans="2:10" ht="15.75" thickBot="1" x14ac:dyDescent="0.3">
      <c r="B45" s="39" t="s">
        <v>241</v>
      </c>
      <c r="C45" s="23" t="s">
        <v>417</v>
      </c>
      <c r="D45" s="42" t="s">
        <v>415</v>
      </c>
      <c r="E45" s="17" t="s">
        <v>416</v>
      </c>
      <c r="F45" s="35" t="s">
        <v>18</v>
      </c>
      <c r="G45" s="25">
        <v>10.56</v>
      </c>
      <c r="H45" s="37">
        <v>1</v>
      </c>
      <c r="I45" s="93"/>
      <c r="J45" s="92">
        <f t="shared" si="3"/>
        <v>0</v>
      </c>
    </row>
    <row r="46" spans="2:10" ht="15.75" thickBot="1" x14ac:dyDescent="0.3">
      <c r="B46" s="164" t="s">
        <v>310</v>
      </c>
      <c r="C46" s="165"/>
      <c r="D46" s="165"/>
      <c r="E46" s="165"/>
      <c r="F46" s="165"/>
      <c r="G46" s="165"/>
      <c r="H46" s="165"/>
      <c r="I46" s="166"/>
      <c r="J46" s="94">
        <f>SUM(J39:J45)</f>
        <v>0</v>
      </c>
    </row>
    <row r="47" spans="2:10" ht="15.75" thickBot="1" x14ac:dyDescent="0.3">
      <c r="B47" s="10" t="s">
        <v>401</v>
      </c>
      <c r="C47" s="11"/>
      <c r="D47" s="12"/>
      <c r="E47" s="11" t="s">
        <v>402</v>
      </c>
      <c r="F47" s="12"/>
      <c r="G47" s="11"/>
      <c r="H47" s="12"/>
      <c r="I47" s="11"/>
      <c r="J47" s="12"/>
    </row>
    <row r="48" spans="2:10" ht="22.5" x14ac:dyDescent="0.25">
      <c r="B48" s="39" t="s">
        <v>242</v>
      </c>
      <c r="C48" s="23" t="s">
        <v>417</v>
      </c>
      <c r="D48" s="42" t="s">
        <v>448</v>
      </c>
      <c r="E48" s="17" t="s">
        <v>449</v>
      </c>
      <c r="F48" s="35" t="s">
        <v>55</v>
      </c>
      <c r="G48" s="25">
        <v>2</v>
      </c>
      <c r="H48" s="37">
        <v>1</v>
      </c>
      <c r="I48" s="93"/>
      <c r="J48" s="92">
        <f>ROUND(G48*I48,2)</f>
        <v>0</v>
      </c>
    </row>
    <row r="49" spans="2:10" ht="15.75" thickBot="1" x14ac:dyDescent="0.3">
      <c r="B49" s="39" t="s">
        <v>243</v>
      </c>
      <c r="C49" s="23" t="s">
        <v>417</v>
      </c>
      <c r="D49" s="42" t="s">
        <v>450</v>
      </c>
      <c r="E49" s="31" t="s">
        <v>451</v>
      </c>
      <c r="F49" s="35" t="s">
        <v>16</v>
      </c>
      <c r="G49" s="25">
        <v>13.2</v>
      </c>
      <c r="H49" s="37">
        <v>1</v>
      </c>
      <c r="I49" s="93"/>
      <c r="J49" s="92">
        <f>ROUND(G49*I49,2)</f>
        <v>0</v>
      </c>
    </row>
    <row r="50" spans="2:10" ht="15.75" thickBot="1" x14ac:dyDescent="0.3">
      <c r="B50" s="164" t="s">
        <v>459</v>
      </c>
      <c r="C50" s="165"/>
      <c r="D50" s="165"/>
      <c r="E50" s="165"/>
      <c r="F50" s="165"/>
      <c r="G50" s="165"/>
      <c r="H50" s="165"/>
      <c r="I50" s="166"/>
      <c r="J50" s="94">
        <f>SUM(J48:J49)</f>
        <v>0</v>
      </c>
    </row>
    <row r="51" spans="2:10" ht="15.75" thickBot="1" x14ac:dyDescent="0.3">
      <c r="B51" s="10" t="s">
        <v>454</v>
      </c>
      <c r="C51" s="11"/>
      <c r="D51" s="12"/>
      <c r="E51" s="11" t="s">
        <v>397</v>
      </c>
      <c r="F51" s="12"/>
      <c r="G51" s="11"/>
      <c r="H51" s="12"/>
      <c r="I51" s="11"/>
      <c r="J51" s="12"/>
    </row>
    <row r="52" spans="2:10" x14ac:dyDescent="0.25">
      <c r="B52" s="39" t="s">
        <v>247</v>
      </c>
      <c r="C52" s="23" t="s">
        <v>417</v>
      </c>
      <c r="D52" s="42" t="s">
        <v>452</v>
      </c>
      <c r="E52" s="17" t="s">
        <v>453</v>
      </c>
      <c r="F52" s="35" t="s">
        <v>406</v>
      </c>
      <c r="G52" s="25">
        <v>1.32E-2</v>
      </c>
      <c r="H52" s="37">
        <v>1</v>
      </c>
      <c r="I52" s="93"/>
      <c r="J52" s="92">
        <f>ROUND(G52*I52,2)</f>
        <v>0</v>
      </c>
    </row>
    <row r="53" spans="2:10" ht="15.75" thickBot="1" x14ac:dyDescent="0.3">
      <c r="B53" s="39" t="s">
        <v>248</v>
      </c>
      <c r="C53" s="23" t="s">
        <v>417</v>
      </c>
      <c r="D53" s="42" t="s">
        <v>437</v>
      </c>
      <c r="E53" s="31" t="s">
        <v>438</v>
      </c>
      <c r="F53" s="35" t="s">
        <v>16</v>
      </c>
      <c r="G53" s="25">
        <v>13.2</v>
      </c>
      <c r="H53" s="37">
        <v>1</v>
      </c>
      <c r="I53" s="93"/>
      <c r="J53" s="92">
        <f>ROUND(G53*I53,2)</f>
        <v>0</v>
      </c>
    </row>
    <row r="54" spans="2:10" ht="15.75" thickBot="1" x14ac:dyDescent="0.3">
      <c r="B54" s="164" t="s">
        <v>458</v>
      </c>
      <c r="C54" s="165"/>
      <c r="D54" s="165"/>
      <c r="E54" s="165"/>
      <c r="F54" s="165"/>
      <c r="G54" s="165"/>
      <c r="H54" s="165"/>
      <c r="I54" s="166"/>
      <c r="J54" s="94">
        <f>SUM(J52:J53)</f>
        <v>0</v>
      </c>
    </row>
    <row r="55" spans="2:10" ht="15.75" thickBot="1" x14ac:dyDescent="0.3">
      <c r="B55" s="149" t="s">
        <v>293</v>
      </c>
      <c r="C55" s="150"/>
      <c r="D55" s="150"/>
      <c r="E55" s="150"/>
      <c r="F55" s="150"/>
      <c r="G55" s="150"/>
      <c r="H55" s="150"/>
      <c r="I55" s="151"/>
      <c r="J55" s="79">
        <f>SUM(J14,J24,J27,J37,J46,J50,J54,J30)</f>
        <v>0</v>
      </c>
    </row>
    <row r="56" spans="2:10" ht="15.75" thickBot="1" x14ac:dyDescent="0.3">
      <c r="B56" s="152" t="s">
        <v>294</v>
      </c>
      <c r="C56" s="153"/>
      <c r="D56" s="153"/>
      <c r="E56" s="153"/>
      <c r="F56" s="153"/>
      <c r="G56" s="153"/>
      <c r="H56" s="153"/>
      <c r="I56" s="154"/>
      <c r="J56" s="40">
        <f>J57-J55</f>
        <v>0</v>
      </c>
    </row>
    <row r="57" spans="2:10" ht="15.75" thickBot="1" x14ac:dyDescent="0.3">
      <c r="B57" s="155" t="s">
        <v>295</v>
      </c>
      <c r="C57" s="156"/>
      <c r="D57" s="156"/>
      <c r="E57" s="156"/>
      <c r="F57" s="156"/>
      <c r="G57" s="156"/>
      <c r="H57" s="156"/>
      <c r="I57" s="157"/>
      <c r="J57" s="79">
        <f>J55*1.23</f>
        <v>0</v>
      </c>
    </row>
    <row r="58" spans="2:10" x14ac:dyDescent="0.25">
      <c r="B58" s="21"/>
      <c r="C58" s="21"/>
      <c r="D58" s="21"/>
      <c r="E58" s="21"/>
      <c r="F58" s="21"/>
      <c r="G58" s="21"/>
      <c r="H58" s="21"/>
      <c r="I58" s="21"/>
      <c r="J58" s="21"/>
    </row>
    <row r="59" spans="2:10" x14ac:dyDescent="0.25">
      <c r="B59" s="158" t="s">
        <v>296</v>
      </c>
      <c r="C59" s="158"/>
      <c r="D59" s="158"/>
      <c r="E59" s="158"/>
      <c r="F59" s="158"/>
      <c r="G59" s="158"/>
      <c r="H59" s="158"/>
      <c r="I59" s="158"/>
      <c r="J59" s="158"/>
    </row>
    <row r="60" spans="2:10" x14ac:dyDescent="0.25">
      <c r="B60" s="21"/>
      <c r="C60" s="21"/>
      <c r="D60" s="21"/>
      <c r="E60" s="21"/>
      <c r="F60" s="21"/>
      <c r="G60" s="21"/>
      <c r="H60" s="21"/>
      <c r="I60" s="21"/>
      <c r="J60" s="21"/>
    </row>
    <row r="61" spans="2:10" ht="66" customHeight="1" x14ac:dyDescent="0.25">
      <c r="B61" s="159" t="s">
        <v>297</v>
      </c>
      <c r="C61" s="160"/>
      <c r="D61" s="160"/>
      <c r="E61" s="160"/>
      <c r="F61" s="160"/>
      <c r="G61" s="160"/>
      <c r="H61" s="160"/>
      <c r="I61" s="160"/>
      <c r="J61" s="161"/>
    </row>
    <row r="62" spans="2:10" x14ac:dyDescent="0.25">
      <c r="B62" s="21"/>
      <c r="C62" s="21"/>
      <c r="D62" s="21"/>
      <c r="E62" s="21"/>
      <c r="F62" s="21"/>
      <c r="G62" s="21"/>
      <c r="H62" s="21"/>
      <c r="I62" s="21"/>
      <c r="J62" s="21"/>
    </row>
    <row r="63" spans="2:10" ht="57" customHeight="1" x14ac:dyDescent="0.25">
      <c r="B63" s="162" t="s">
        <v>299</v>
      </c>
      <c r="C63" s="163"/>
      <c r="D63" s="163"/>
      <c r="E63" s="21"/>
      <c r="F63" s="162" t="s">
        <v>298</v>
      </c>
      <c r="G63" s="163"/>
      <c r="H63" s="163"/>
      <c r="I63" s="163"/>
      <c r="J63" s="163"/>
    </row>
    <row r="64" spans="2:10" x14ac:dyDescent="0.25">
      <c r="B64" s="21"/>
      <c r="C64" s="21"/>
      <c r="D64" s="21"/>
      <c r="E64" s="21"/>
      <c r="F64" s="21"/>
      <c r="G64" s="21"/>
      <c r="H64" s="21"/>
      <c r="I64" s="21"/>
      <c r="J64" s="21"/>
    </row>
  </sheetData>
  <mergeCells count="17">
    <mergeCell ref="B63:D63"/>
    <mergeCell ref="F63:J63"/>
    <mergeCell ref="B30:I30"/>
    <mergeCell ref="B50:I50"/>
    <mergeCell ref="B54:I54"/>
    <mergeCell ref="B46:I46"/>
    <mergeCell ref="B55:I55"/>
    <mergeCell ref="B56:I56"/>
    <mergeCell ref="B57:I57"/>
    <mergeCell ref="B59:J59"/>
    <mergeCell ref="B61:J61"/>
    <mergeCell ref="B37:I37"/>
    <mergeCell ref="B2:J2"/>
    <mergeCell ref="B3:J3"/>
    <mergeCell ref="B14:I14"/>
    <mergeCell ref="B24:I24"/>
    <mergeCell ref="B27:I2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FB9F8-3B5D-41AB-8A5C-E0BDA81704FC}">
  <dimension ref="B1:J45"/>
  <sheetViews>
    <sheetView view="pageBreakPreview" zoomScaleNormal="85" zoomScaleSheetLayoutView="100" workbookViewId="0">
      <selection activeCell="M32" sqref="M31:M32"/>
    </sheetView>
  </sheetViews>
  <sheetFormatPr defaultRowHeight="15" x14ac:dyDescent="0.25"/>
  <cols>
    <col min="2" max="2" width="5.42578125" customWidth="1"/>
    <col min="3" max="3" width="16.7109375" customWidth="1"/>
    <col min="4" max="4" width="18.5703125" customWidth="1"/>
    <col min="5" max="5" width="65.5703125" customWidth="1"/>
    <col min="6" max="6" width="11.7109375" customWidth="1"/>
    <col min="7" max="7" width="12.28515625" customWidth="1"/>
    <col min="8" max="8" width="11" customWidth="1"/>
    <col min="9" max="9" width="18.7109375" customWidth="1"/>
    <col min="10" max="10" width="20.42578125" customWidth="1"/>
  </cols>
  <sheetData>
    <row r="1" spans="2:10" ht="15.75" thickBot="1" x14ac:dyDescent="0.3"/>
    <row r="2" spans="2:10" ht="15.75" thickBot="1" x14ac:dyDescent="0.3">
      <c r="B2" s="177" t="s">
        <v>549</v>
      </c>
      <c r="C2" s="178"/>
      <c r="D2" s="178"/>
      <c r="E2" s="178"/>
      <c r="F2" s="178"/>
      <c r="G2" s="178"/>
      <c r="H2" s="178"/>
      <c r="I2" s="178"/>
      <c r="J2" s="179"/>
    </row>
    <row r="3" spans="2:10" ht="15.75" thickBot="1" x14ac:dyDescent="0.3">
      <c r="B3" s="180" t="s">
        <v>22</v>
      </c>
      <c r="C3" s="181"/>
      <c r="D3" s="181"/>
      <c r="E3" s="181"/>
      <c r="F3" s="181"/>
      <c r="G3" s="181"/>
      <c r="H3" s="181"/>
      <c r="I3" s="181"/>
      <c r="J3" s="182"/>
    </row>
    <row r="4" spans="2:10" ht="46.5" customHeight="1" thickBot="1" x14ac:dyDescent="0.3">
      <c r="B4" s="1" t="s">
        <v>0</v>
      </c>
      <c r="C4" s="2" t="s">
        <v>2</v>
      </c>
      <c r="D4" s="3" t="s">
        <v>1</v>
      </c>
      <c r="E4" s="2" t="s">
        <v>3</v>
      </c>
      <c r="F4" s="3" t="s">
        <v>4</v>
      </c>
      <c r="G4" s="2" t="s">
        <v>5</v>
      </c>
      <c r="H4" s="3" t="s">
        <v>6</v>
      </c>
      <c r="I4" s="2" t="s">
        <v>7</v>
      </c>
      <c r="J4" s="3" t="s">
        <v>8</v>
      </c>
    </row>
    <row r="5" spans="2:10" ht="15.75" thickBot="1" x14ac:dyDescent="0.3">
      <c r="B5" s="3">
        <v>1</v>
      </c>
      <c r="C5" s="2">
        <v>2</v>
      </c>
      <c r="D5" s="3">
        <v>3</v>
      </c>
      <c r="E5" s="2">
        <v>4</v>
      </c>
      <c r="F5" s="3">
        <v>5</v>
      </c>
      <c r="G5" s="2">
        <v>6</v>
      </c>
      <c r="H5" s="3">
        <v>7</v>
      </c>
      <c r="I5" s="2">
        <v>8</v>
      </c>
      <c r="J5" s="3" t="s">
        <v>9</v>
      </c>
    </row>
    <row r="6" spans="2:10" ht="15.75" customHeight="1" thickBot="1" x14ac:dyDescent="0.3">
      <c r="B6" s="6">
        <v>1</v>
      </c>
      <c r="C6" s="61"/>
      <c r="D6" s="60"/>
      <c r="E6" s="59" t="s">
        <v>42</v>
      </c>
      <c r="F6" s="61"/>
      <c r="G6" s="60"/>
      <c r="H6" s="61"/>
      <c r="I6" s="60"/>
      <c r="J6" s="61"/>
    </row>
    <row r="7" spans="2:10" ht="26.25" customHeight="1" x14ac:dyDescent="0.25">
      <c r="B7" s="44" t="s">
        <v>10</v>
      </c>
      <c r="C7" s="18" t="s">
        <v>460</v>
      </c>
      <c r="D7" s="22" t="s">
        <v>461</v>
      </c>
      <c r="E7" s="64" t="s">
        <v>444</v>
      </c>
      <c r="F7" s="22" t="s">
        <v>406</v>
      </c>
      <c r="G7" s="24">
        <v>0.20200000000000001</v>
      </c>
      <c r="H7" s="37">
        <v>1</v>
      </c>
      <c r="I7" s="91"/>
      <c r="J7" s="92">
        <f>ROUND(G7*I7,2)</f>
        <v>0</v>
      </c>
    </row>
    <row r="8" spans="2:10" ht="23.25" customHeight="1" x14ac:dyDescent="0.25">
      <c r="B8" s="39" t="s">
        <v>21</v>
      </c>
      <c r="C8" s="18" t="s">
        <v>460</v>
      </c>
      <c r="D8" s="42" t="s">
        <v>407</v>
      </c>
      <c r="E8" s="31" t="s">
        <v>445</v>
      </c>
      <c r="F8" s="35" t="s">
        <v>18</v>
      </c>
      <c r="G8" s="25">
        <v>203.41800000000001</v>
      </c>
      <c r="H8" s="37">
        <v>1</v>
      </c>
      <c r="I8" s="93"/>
      <c r="J8" s="92">
        <f t="shared" ref="J8:J20" si="0">ROUND(G8*I8,2)</f>
        <v>0</v>
      </c>
    </row>
    <row r="9" spans="2:10" ht="36" customHeight="1" x14ac:dyDescent="0.25">
      <c r="B9" s="39" t="s">
        <v>26</v>
      </c>
      <c r="C9" s="18" t="s">
        <v>460</v>
      </c>
      <c r="D9" s="42" t="s">
        <v>409</v>
      </c>
      <c r="E9" s="31" t="s">
        <v>462</v>
      </c>
      <c r="F9" s="35" t="s">
        <v>18</v>
      </c>
      <c r="G9" s="25">
        <v>50.853999999999999</v>
      </c>
      <c r="H9" s="37">
        <v>1</v>
      </c>
      <c r="I9" s="93"/>
      <c r="J9" s="92">
        <f t="shared" si="0"/>
        <v>0</v>
      </c>
    </row>
    <row r="10" spans="2:10" ht="23.25" customHeight="1" x14ac:dyDescent="0.25">
      <c r="B10" s="39" t="s">
        <v>27</v>
      </c>
      <c r="C10" s="18" t="s">
        <v>460</v>
      </c>
      <c r="D10" s="42" t="s">
        <v>463</v>
      </c>
      <c r="E10" s="31" t="s">
        <v>464</v>
      </c>
      <c r="F10" s="35" t="s">
        <v>17</v>
      </c>
      <c r="G10" s="25">
        <v>659.6</v>
      </c>
      <c r="H10" s="37">
        <v>1</v>
      </c>
      <c r="I10" s="93"/>
      <c r="J10" s="92">
        <f t="shared" si="0"/>
        <v>0</v>
      </c>
    </row>
    <row r="11" spans="2:10" ht="18" customHeight="1" x14ac:dyDescent="0.25">
      <c r="B11" s="39" t="s">
        <v>28</v>
      </c>
      <c r="C11" s="18" t="s">
        <v>460</v>
      </c>
      <c r="D11" s="42" t="s">
        <v>465</v>
      </c>
      <c r="E11" s="31" t="s">
        <v>466</v>
      </c>
      <c r="F11" s="35" t="s">
        <v>18</v>
      </c>
      <c r="G11" s="25">
        <v>24.18</v>
      </c>
      <c r="H11" s="37">
        <v>1</v>
      </c>
      <c r="I11" s="93"/>
      <c r="J11" s="92">
        <f t="shared" si="0"/>
        <v>0</v>
      </c>
    </row>
    <row r="12" spans="2:10" ht="23.25" customHeight="1" x14ac:dyDescent="0.25">
      <c r="B12" s="39" t="s">
        <v>29</v>
      </c>
      <c r="C12" s="18" t="s">
        <v>460</v>
      </c>
      <c r="D12" s="42" t="s">
        <v>465</v>
      </c>
      <c r="E12" s="31" t="s">
        <v>467</v>
      </c>
      <c r="F12" s="35" t="s">
        <v>18</v>
      </c>
      <c r="G12" s="25">
        <v>55.48</v>
      </c>
      <c r="H12" s="37">
        <v>1.5</v>
      </c>
      <c r="I12" s="93"/>
      <c r="J12" s="92">
        <f t="shared" si="0"/>
        <v>0</v>
      </c>
    </row>
    <row r="13" spans="2:10" ht="23.25" customHeight="1" x14ac:dyDescent="0.25">
      <c r="B13" s="39" t="s">
        <v>30</v>
      </c>
      <c r="C13" s="18" t="s">
        <v>460</v>
      </c>
      <c r="D13" s="42" t="s">
        <v>411</v>
      </c>
      <c r="E13" s="31" t="s">
        <v>412</v>
      </c>
      <c r="F13" s="35" t="s">
        <v>18</v>
      </c>
      <c r="G13" s="25">
        <v>139.69</v>
      </c>
      <c r="H13" s="37">
        <v>1</v>
      </c>
      <c r="I13" s="93"/>
      <c r="J13" s="92">
        <f t="shared" si="0"/>
        <v>0</v>
      </c>
    </row>
    <row r="14" spans="2:10" ht="24.75" customHeight="1" x14ac:dyDescent="0.25">
      <c r="B14" s="39" t="s">
        <v>31</v>
      </c>
      <c r="C14" s="18" t="s">
        <v>460</v>
      </c>
      <c r="D14" s="42" t="s">
        <v>413</v>
      </c>
      <c r="E14" s="31" t="s">
        <v>468</v>
      </c>
      <c r="F14" s="35" t="s">
        <v>18</v>
      </c>
      <c r="G14" s="25">
        <v>34.921999999999997</v>
      </c>
      <c r="H14" s="37">
        <v>1</v>
      </c>
      <c r="I14" s="93"/>
      <c r="J14" s="92">
        <f t="shared" si="0"/>
        <v>0</v>
      </c>
    </row>
    <row r="15" spans="2:10" ht="15" customHeight="1" x14ac:dyDescent="0.25">
      <c r="B15" s="39" t="s">
        <v>32</v>
      </c>
      <c r="C15" s="18" t="s">
        <v>460</v>
      </c>
      <c r="D15" s="42" t="s">
        <v>415</v>
      </c>
      <c r="E15" s="31" t="s">
        <v>416</v>
      </c>
      <c r="F15" s="35" t="s">
        <v>18</v>
      </c>
      <c r="G15" s="25">
        <v>254.27199999999999</v>
      </c>
      <c r="H15" s="37">
        <v>1</v>
      </c>
      <c r="I15" s="93"/>
      <c r="J15" s="92">
        <f t="shared" si="0"/>
        <v>0</v>
      </c>
    </row>
    <row r="16" spans="2:10" ht="15" customHeight="1" x14ac:dyDescent="0.25">
      <c r="B16" s="39" t="s">
        <v>33</v>
      </c>
      <c r="C16" s="18" t="s">
        <v>460</v>
      </c>
      <c r="D16" s="42" t="s">
        <v>469</v>
      </c>
      <c r="E16" s="31" t="s">
        <v>470</v>
      </c>
      <c r="F16" s="35" t="s">
        <v>18</v>
      </c>
      <c r="G16" s="25">
        <v>87.93</v>
      </c>
      <c r="H16" s="37">
        <v>1</v>
      </c>
      <c r="I16" s="93"/>
      <c r="J16" s="92">
        <f t="shared" si="0"/>
        <v>0</v>
      </c>
    </row>
    <row r="17" spans="2:10" ht="15" customHeight="1" x14ac:dyDescent="0.25">
      <c r="B17" s="39" t="s">
        <v>34</v>
      </c>
      <c r="C17" s="18" t="s">
        <v>460</v>
      </c>
      <c r="D17" s="42" t="s">
        <v>471</v>
      </c>
      <c r="E17" s="31" t="s">
        <v>472</v>
      </c>
      <c r="F17" s="35" t="s">
        <v>18</v>
      </c>
      <c r="G17" s="25">
        <v>87.93</v>
      </c>
      <c r="H17" s="37">
        <v>4</v>
      </c>
      <c r="I17" s="93"/>
      <c r="J17" s="92">
        <f t="shared" si="0"/>
        <v>0</v>
      </c>
    </row>
    <row r="18" spans="2:10" ht="15" customHeight="1" x14ac:dyDescent="0.25">
      <c r="B18" s="39" t="s">
        <v>35</v>
      </c>
      <c r="C18" s="18" t="s">
        <v>460</v>
      </c>
      <c r="D18" s="42" t="s">
        <v>124</v>
      </c>
      <c r="E18" s="31" t="s">
        <v>473</v>
      </c>
      <c r="F18" s="35" t="s">
        <v>18</v>
      </c>
      <c r="G18" s="25">
        <v>87.93</v>
      </c>
      <c r="H18" s="37">
        <v>1</v>
      </c>
      <c r="I18" s="93"/>
      <c r="J18" s="92">
        <f t="shared" si="0"/>
        <v>0</v>
      </c>
    </row>
    <row r="19" spans="2:10" ht="15" customHeight="1" x14ac:dyDescent="0.25">
      <c r="B19" s="39" t="s">
        <v>36</v>
      </c>
      <c r="C19" s="18" t="s">
        <v>460</v>
      </c>
      <c r="D19" s="42" t="s">
        <v>474</v>
      </c>
      <c r="E19" s="31" t="s">
        <v>475</v>
      </c>
      <c r="F19" s="35" t="s">
        <v>17</v>
      </c>
      <c r="G19" s="25">
        <v>10</v>
      </c>
      <c r="H19" s="37">
        <v>1</v>
      </c>
      <c r="I19" s="93"/>
      <c r="J19" s="92">
        <f t="shared" si="0"/>
        <v>0</v>
      </c>
    </row>
    <row r="20" spans="2:10" ht="15" customHeight="1" thickBot="1" x14ac:dyDescent="0.3">
      <c r="B20" s="39" t="s">
        <v>37</v>
      </c>
      <c r="C20" s="18" t="s">
        <v>460</v>
      </c>
      <c r="D20" s="42" t="s">
        <v>476</v>
      </c>
      <c r="E20" s="31" t="s">
        <v>477</v>
      </c>
      <c r="F20" s="35" t="s">
        <v>478</v>
      </c>
      <c r="G20" s="25">
        <v>30</v>
      </c>
      <c r="H20" s="37">
        <v>1</v>
      </c>
      <c r="I20" s="93"/>
      <c r="J20" s="92">
        <f t="shared" si="0"/>
        <v>0</v>
      </c>
    </row>
    <row r="21" spans="2:10" ht="15.75" thickBot="1" x14ac:dyDescent="0.3">
      <c r="B21" s="168" t="s">
        <v>310</v>
      </c>
      <c r="C21" s="169"/>
      <c r="D21" s="169"/>
      <c r="E21" s="169"/>
      <c r="F21" s="169"/>
      <c r="G21" s="169"/>
      <c r="H21" s="169"/>
      <c r="I21" s="170"/>
      <c r="J21" s="101">
        <f>SUM(J7:J20)</f>
        <v>0</v>
      </c>
    </row>
    <row r="22" spans="2:10" ht="16.5" customHeight="1" thickBot="1" x14ac:dyDescent="0.3">
      <c r="B22" s="6">
        <v>2</v>
      </c>
      <c r="C22" s="61"/>
      <c r="D22" s="60"/>
      <c r="E22" s="59" t="s">
        <v>393</v>
      </c>
      <c r="F22" s="61"/>
      <c r="G22" s="60"/>
      <c r="H22" s="61"/>
      <c r="I22" s="60"/>
      <c r="J22" s="61"/>
    </row>
    <row r="23" spans="2:10" x14ac:dyDescent="0.25">
      <c r="B23" s="47" t="s">
        <v>38</v>
      </c>
      <c r="C23" s="27" t="s">
        <v>460</v>
      </c>
      <c r="D23" s="43" t="s">
        <v>479</v>
      </c>
      <c r="E23" s="14" t="s">
        <v>480</v>
      </c>
      <c r="F23" s="22" t="s">
        <v>18</v>
      </c>
      <c r="G23" s="24">
        <v>2</v>
      </c>
      <c r="H23" s="37">
        <v>1</v>
      </c>
      <c r="I23" s="91"/>
      <c r="J23" s="92">
        <f>ROUND(G23*I23,2)</f>
        <v>0</v>
      </c>
    </row>
    <row r="24" spans="2:10" x14ac:dyDescent="0.25">
      <c r="B24" s="47" t="s">
        <v>39</v>
      </c>
      <c r="C24" s="22" t="s">
        <v>460</v>
      </c>
      <c r="D24" s="35" t="s">
        <v>481</v>
      </c>
      <c r="E24" s="32" t="s">
        <v>482</v>
      </c>
      <c r="F24" s="23" t="s">
        <v>16</v>
      </c>
      <c r="G24" s="25">
        <v>110</v>
      </c>
      <c r="H24" s="37">
        <v>1</v>
      </c>
      <c r="I24" s="93"/>
      <c r="J24" s="92">
        <f t="shared" ref="J24:J28" si="1">ROUND(G24*I24,2)</f>
        <v>0</v>
      </c>
    </row>
    <row r="25" spans="2:10" x14ac:dyDescent="0.25">
      <c r="B25" s="47" t="s">
        <v>40</v>
      </c>
      <c r="C25" s="22" t="s">
        <v>460</v>
      </c>
      <c r="D25" s="35" t="s">
        <v>483</v>
      </c>
      <c r="E25" s="32" t="s">
        <v>484</v>
      </c>
      <c r="F25" s="23" t="s">
        <v>16</v>
      </c>
      <c r="G25" s="25">
        <v>91.5</v>
      </c>
      <c r="H25" s="37">
        <v>1</v>
      </c>
      <c r="I25" s="93"/>
      <c r="J25" s="92">
        <f t="shared" si="1"/>
        <v>0</v>
      </c>
    </row>
    <row r="26" spans="2:10" ht="21" x14ac:dyDescent="0.25">
      <c r="B26" s="47" t="s">
        <v>43</v>
      </c>
      <c r="C26" s="22" t="s">
        <v>460</v>
      </c>
      <c r="D26" s="35" t="s">
        <v>485</v>
      </c>
      <c r="E26" s="32" t="s">
        <v>486</v>
      </c>
      <c r="F26" s="23" t="s">
        <v>487</v>
      </c>
      <c r="G26" s="25">
        <v>6</v>
      </c>
      <c r="H26" s="37">
        <v>1</v>
      </c>
      <c r="I26" s="93"/>
      <c r="J26" s="92">
        <f t="shared" si="1"/>
        <v>0</v>
      </c>
    </row>
    <row r="27" spans="2:10" ht="21" x14ac:dyDescent="0.25">
      <c r="B27" s="47" t="s">
        <v>44</v>
      </c>
      <c r="C27" s="22" t="s">
        <v>460</v>
      </c>
      <c r="D27" s="35" t="s">
        <v>488</v>
      </c>
      <c r="E27" s="32" t="s">
        <v>489</v>
      </c>
      <c r="F27" s="23" t="s">
        <v>487</v>
      </c>
      <c r="G27" s="25">
        <v>9</v>
      </c>
      <c r="H27" s="37">
        <v>1</v>
      </c>
      <c r="I27" s="93"/>
      <c r="J27" s="92">
        <f t="shared" si="1"/>
        <v>0</v>
      </c>
    </row>
    <row r="28" spans="2:10" ht="15.75" thickBot="1" x14ac:dyDescent="0.3">
      <c r="B28" s="47" t="s">
        <v>45</v>
      </c>
      <c r="C28" s="63" t="s">
        <v>460</v>
      </c>
      <c r="D28" s="35" t="s">
        <v>124</v>
      </c>
      <c r="E28" s="32" t="s">
        <v>490</v>
      </c>
      <c r="F28" s="23" t="s">
        <v>487</v>
      </c>
      <c r="G28" s="25">
        <v>2</v>
      </c>
      <c r="H28" s="37">
        <v>1</v>
      </c>
      <c r="I28" s="93"/>
      <c r="J28" s="92">
        <f t="shared" si="1"/>
        <v>0</v>
      </c>
    </row>
    <row r="29" spans="2:10" ht="15.75" thickBot="1" x14ac:dyDescent="0.3">
      <c r="B29" s="168" t="s">
        <v>455</v>
      </c>
      <c r="C29" s="183"/>
      <c r="D29" s="169"/>
      <c r="E29" s="169"/>
      <c r="F29" s="169"/>
      <c r="G29" s="169"/>
      <c r="H29" s="169"/>
      <c r="I29" s="170"/>
      <c r="J29" s="101">
        <f>SUM(J23:J28)</f>
        <v>0</v>
      </c>
    </row>
    <row r="30" spans="2:10" ht="15.75" customHeight="1" thickBot="1" x14ac:dyDescent="0.3">
      <c r="B30" s="4" t="s">
        <v>26</v>
      </c>
      <c r="C30" s="5" t="s">
        <v>11</v>
      </c>
      <c r="D30" s="6"/>
      <c r="E30" s="59" t="s">
        <v>397</v>
      </c>
      <c r="F30" s="6" t="s">
        <v>13</v>
      </c>
      <c r="G30" s="5" t="s">
        <v>13</v>
      </c>
      <c r="H30" s="6" t="s">
        <v>13</v>
      </c>
      <c r="I30" s="5" t="s">
        <v>13</v>
      </c>
      <c r="J30" s="6" t="s">
        <v>13</v>
      </c>
    </row>
    <row r="31" spans="2:10" x14ac:dyDescent="0.25">
      <c r="B31" s="39" t="s">
        <v>46</v>
      </c>
      <c r="C31" s="22" t="s">
        <v>460</v>
      </c>
      <c r="D31" s="42" t="s">
        <v>491</v>
      </c>
      <c r="E31" s="17" t="s">
        <v>492</v>
      </c>
      <c r="F31" s="35" t="s">
        <v>16</v>
      </c>
      <c r="G31" s="25">
        <v>110</v>
      </c>
      <c r="H31" s="37">
        <v>1</v>
      </c>
      <c r="I31" s="93"/>
      <c r="J31" s="92">
        <f>ROUND(G31*I31,2)</f>
        <v>0</v>
      </c>
    </row>
    <row r="32" spans="2:10" x14ac:dyDescent="0.25">
      <c r="B32" s="39" t="s">
        <v>47</v>
      </c>
      <c r="C32" s="22" t="s">
        <v>460</v>
      </c>
      <c r="D32" s="42" t="s">
        <v>493</v>
      </c>
      <c r="E32" s="31" t="s">
        <v>494</v>
      </c>
      <c r="F32" s="35" t="s">
        <v>16</v>
      </c>
      <c r="G32" s="25">
        <v>91.5</v>
      </c>
      <c r="H32" s="37">
        <v>1</v>
      </c>
      <c r="I32" s="93"/>
      <c r="J32" s="92">
        <f t="shared" ref="J32:J34" si="2">ROUND(G32*I32,2)</f>
        <v>0</v>
      </c>
    </row>
    <row r="33" spans="2:10" ht="14.25" customHeight="1" x14ac:dyDescent="0.25">
      <c r="B33" s="39" t="s">
        <v>48</v>
      </c>
      <c r="C33" s="22" t="s">
        <v>460</v>
      </c>
      <c r="D33" s="42" t="s">
        <v>124</v>
      </c>
      <c r="E33" s="31" t="s">
        <v>495</v>
      </c>
      <c r="F33" s="35" t="s">
        <v>16</v>
      </c>
      <c r="G33" s="25">
        <v>201.5</v>
      </c>
      <c r="H33" s="37">
        <v>1</v>
      </c>
      <c r="I33" s="93"/>
      <c r="J33" s="92">
        <f t="shared" si="2"/>
        <v>0</v>
      </c>
    </row>
    <row r="34" spans="2:10" ht="15" customHeight="1" thickBot="1" x14ac:dyDescent="0.3">
      <c r="B34" s="39" t="s">
        <v>49</v>
      </c>
      <c r="C34" s="22" t="s">
        <v>460</v>
      </c>
      <c r="D34" s="42" t="s">
        <v>124</v>
      </c>
      <c r="E34" s="17" t="s">
        <v>496</v>
      </c>
      <c r="F34" s="35" t="s">
        <v>52</v>
      </c>
      <c r="G34" s="25">
        <v>1</v>
      </c>
      <c r="H34" s="37">
        <v>1</v>
      </c>
      <c r="I34" s="93"/>
      <c r="J34" s="92">
        <f t="shared" si="2"/>
        <v>0</v>
      </c>
    </row>
    <row r="35" spans="2:10" ht="15.75" thickBot="1" x14ac:dyDescent="0.3">
      <c r="B35" s="164" t="s">
        <v>458</v>
      </c>
      <c r="C35" s="165"/>
      <c r="D35" s="165"/>
      <c r="E35" s="165"/>
      <c r="F35" s="165"/>
      <c r="G35" s="165"/>
      <c r="H35" s="165"/>
      <c r="I35" s="166"/>
      <c r="J35" s="101">
        <f>SUM(J31:J34)</f>
        <v>0</v>
      </c>
    </row>
    <row r="36" spans="2:10" ht="15.75" thickBot="1" x14ac:dyDescent="0.3">
      <c r="B36" s="149" t="s">
        <v>293</v>
      </c>
      <c r="C36" s="150"/>
      <c r="D36" s="150"/>
      <c r="E36" s="150"/>
      <c r="F36" s="150"/>
      <c r="G36" s="150"/>
      <c r="H36" s="150"/>
      <c r="I36" s="151"/>
      <c r="J36" s="79">
        <f>SUM(J21,J29,J35)</f>
        <v>0</v>
      </c>
    </row>
    <row r="37" spans="2:10" ht="15.75" thickBot="1" x14ac:dyDescent="0.3">
      <c r="B37" s="152" t="s">
        <v>294</v>
      </c>
      <c r="C37" s="153"/>
      <c r="D37" s="153"/>
      <c r="E37" s="153"/>
      <c r="F37" s="153"/>
      <c r="G37" s="153"/>
      <c r="H37" s="153"/>
      <c r="I37" s="154"/>
      <c r="J37" s="40">
        <f>J38-J36</f>
        <v>0</v>
      </c>
    </row>
    <row r="38" spans="2:10" ht="15.75" thickBot="1" x14ac:dyDescent="0.3">
      <c r="B38" s="155" t="s">
        <v>295</v>
      </c>
      <c r="C38" s="156"/>
      <c r="D38" s="156"/>
      <c r="E38" s="156"/>
      <c r="F38" s="156"/>
      <c r="G38" s="156"/>
      <c r="H38" s="156"/>
      <c r="I38" s="157"/>
      <c r="J38" s="79">
        <f>J36*1.23</f>
        <v>0</v>
      </c>
    </row>
    <row r="39" spans="2:10" x14ac:dyDescent="0.25">
      <c r="B39" s="21"/>
      <c r="C39" s="21"/>
      <c r="D39" s="21"/>
      <c r="E39" s="21"/>
      <c r="F39" s="21"/>
      <c r="G39" s="21"/>
      <c r="H39" s="21"/>
      <c r="I39" s="21"/>
      <c r="J39" s="21"/>
    </row>
    <row r="40" spans="2:10" x14ac:dyDescent="0.25">
      <c r="B40" s="158" t="s">
        <v>296</v>
      </c>
      <c r="C40" s="158"/>
      <c r="D40" s="158"/>
      <c r="E40" s="158"/>
      <c r="F40" s="158"/>
      <c r="G40" s="158"/>
      <c r="H40" s="158"/>
      <c r="I40" s="158"/>
      <c r="J40" s="158"/>
    </row>
    <row r="41" spans="2:10" x14ac:dyDescent="0.25">
      <c r="B41" s="21"/>
      <c r="C41" s="21"/>
      <c r="D41" s="21"/>
      <c r="E41" s="21"/>
      <c r="F41" s="21"/>
      <c r="G41" s="21"/>
      <c r="H41" s="21"/>
      <c r="I41" s="21"/>
      <c r="J41" s="21"/>
    </row>
    <row r="42" spans="2:10" ht="66" customHeight="1" x14ac:dyDescent="0.25">
      <c r="B42" s="159" t="s">
        <v>297</v>
      </c>
      <c r="C42" s="160"/>
      <c r="D42" s="160"/>
      <c r="E42" s="160"/>
      <c r="F42" s="160"/>
      <c r="G42" s="160"/>
      <c r="H42" s="160"/>
      <c r="I42" s="160"/>
      <c r="J42" s="161"/>
    </row>
    <row r="43" spans="2:10" x14ac:dyDescent="0.25">
      <c r="B43" s="21"/>
      <c r="C43" s="21"/>
      <c r="D43" s="21"/>
      <c r="E43" s="21"/>
      <c r="F43" s="21"/>
      <c r="G43" s="21"/>
      <c r="H43" s="21"/>
      <c r="I43" s="21"/>
      <c r="J43" s="21"/>
    </row>
    <row r="44" spans="2:10" ht="57" customHeight="1" x14ac:dyDescent="0.25">
      <c r="B44" s="162" t="s">
        <v>299</v>
      </c>
      <c r="C44" s="163"/>
      <c r="D44" s="163"/>
      <c r="E44" s="21"/>
      <c r="F44" s="162" t="s">
        <v>298</v>
      </c>
      <c r="G44" s="163"/>
      <c r="H44" s="163"/>
      <c r="I44" s="163"/>
      <c r="J44" s="163"/>
    </row>
    <row r="45" spans="2:10" x14ac:dyDescent="0.25">
      <c r="B45" s="21"/>
      <c r="C45" s="21"/>
      <c r="D45" s="21"/>
      <c r="E45" s="21"/>
      <c r="F45" s="21"/>
      <c r="G45" s="21"/>
      <c r="H45" s="21"/>
      <c r="I45" s="21"/>
      <c r="J45" s="21"/>
    </row>
  </sheetData>
  <mergeCells count="12">
    <mergeCell ref="B38:I38"/>
    <mergeCell ref="B40:J40"/>
    <mergeCell ref="B42:J42"/>
    <mergeCell ref="B44:D44"/>
    <mergeCell ref="F44:J44"/>
    <mergeCell ref="B35:I35"/>
    <mergeCell ref="B36:I36"/>
    <mergeCell ref="B37:I37"/>
    <mergeCell ref="B2:J2"/>
    <mergeCell ref="B3:J3"/>
    <mergeCell ref="B21:I21"/>
    <mergeCell ref="B29:I2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48A3D-985E-437F-871A-FF7953CCBC35}">
  <dimension ref="B1:J51"/>
  <sheetViews>
    <sheetView view="pageBreakPreview" zoomScaleNormal="100" zoomScaleSheetLayoutView="100" workbookViewId="0">
      <selection activeCell="B3" sqref="B3:J3"/>
    </sheetView>
  </sheetViews>
  <sheetFormatPr defaultRowHeight="15" x14ac:dyDescent="0.25"/>
  <cols>
    <col min="2" max="2" width="5.42578125" customWidth="1"/>
    <col min="3" max="3" width="16.7109375" customWidth="1"/>
    <col min="4" max="4" width="18.5703125" customWidth="1"/>
    <col min="5" max="5" width="65.5703125" customWidth="1"/>
    <col min="6" max="6" width="11.7109375" customWidth="1"/>
    <col min="7" max="7" width="12.28515625" customWidth="1"/>
    <col min="8" max="8" width="11" customWidth="1"/>
    <col min="9" max="9" width="18.7109375" customWidth="1"/>
    <col min="10" max="10" width="20.42578125" customWidth="1"/>
  </cols>
  <sheetData>
    <row r="1" spans="2:10" ht="15.75" thickBot="1" x14ac:dyDescent="0.3"/>
    <row r="2" spans="2:10" ht="15.75" thickBot="1" x14ac:dyDescent="0.3">
      <c r="B2" s="177" t="s">
        <v>707</v>
      </c>
      <c r="C2" s="178"/>
      <c r="D2" s="178"/>
      <c r="E2" s="178"/>
      <c r="F2" s="178"/>
      <c r="G2" s="178"/>
      <c r="H2" s="178"/>
      <c r="I2" s="178"/>
      <c r="J2" s="179"/>
    </row>
    <row r="3" spans="2:10" ht="15.75" thickBot="1" x14ac:dyDescent="0.3">
      <c r="B3" s="180" t="s">
        <v>22</v>
      </c>
      <c r="C3" s="181"/>
      <c r="D3" s="181"/>
      <c r="E3" s="181"/>
      <c r="F3" s="181"/>
      <c r="G3" s="181"/>
      <c r="H3" s="181"/>
      <c r="I3" s="181"/>
      <c r="J3" s="182"/>
    </row>
    <row r="4" spans="2:10" ht="46.5" customHeight="1" thickBot="1" x14ac:dyDescent="0.3">
      <c r="B4" s="1" t="s">
        <v>0</v>
      </c>
      <c r="C4" s="2" t="s">
        <v>2</v>
      </c>
      <c r="D4" s="3" t="s">
        <v>1</v>
      </c>
      <c r="E4" s="2" t="s">
        <v>3</v>
      </c>
      <c r="F4" s="3" t="s">
        <v>4</v>
      </c>
      <c r="G4" s="2" t="s">
        <v>5</v>
      </c>
      <c r="H4" s="3" t="s">
        <v>6</v>
      </c>
      <c r="I4" s="2" t="s">
        <v>7</v>
      </c>
      <c r="J4" s="3" t="s">
        <v>8</v>
      </c>
    </row>
    <row r="5" spans="2:10" ht="15.75" thickBot="1" x14ac:dyDescent="0.3">
      <c r="B5" s="3">
        <v>1</v>
      </c>
      <c r="C5" s="2">
        <v>2</v>
      </c>
      <c r="D5" s="3">
        <v>3</v>
      </c>
      <c r="E5" s="2">
        <v>4</v>
      </c>
      <c r="F5" s="3">
        <v>5</v>
      </c>
      <c r="G5" s="2">
        <v>6</v>
      </c>
      <c r="H5" s="3">
        <v>7</v>
      </c>
      <c r="I5" s="2">
        <v>8</v>
      </c>
      <c r="J5" s="3" t="s">
        <v>9</v>
      </c>
    </row>
    <row r="6" spans="2:10" ht="15.75" thickBot="1" x14ac:dyDescent="0.3">
      <c r="B6" s="6">
        <v>1</v>
      </c>
      <c r="C6" s="61"/>
      <c r="D6" s="60"/>
      <c r="E6" s="59" t="s">
        <v>497</v>
      </c>
      <c r="F6" s="61"/>
      <c r="G6" s="60"/>
      <c r="H6" s="61"/>
      <c r="I6" s="60"/>
      <c r="J6" s="61"/>
    </row>
    <row r="7" spans="2:10" ht="21.75" thickBot="1" x14ac:dyDescent="0.3">
      <c r="B7" s="44" t="s">
        <v>10</v>
      </c>
      <c r="C7" s="18" t="s">
        <v>522</v>
      </c>
      <c r="D7" s="22" t="s">
        <v>502</v>
      </c>
      <c r="E7" s="64" t="s">
        <v>503</v>
      </c>
      <c r="F7" s="22" t="s">
        <v>17</v>
      </c>
      <c r="G7" s="24">
        <v>4.5</v>
      </c>
      <c r="H7" s="37">
        <v>1</v>
      </c>
      <c r="I7" s="91"/>
      <c r="J7" s="92">
        <f>ROUND(G7*I7,2)</f>
        <v>0</v>
      </c>
    </row>
    <row r="8" spans="2:10" ht="15.75" thickBot="1" x14ac:dyDescent="0.3">
      <c r="B8" s="168" t="s">
        <v>284</v>
      </c>
      <c r="C8" s="169"/>
      <c r="D8" s="169"/>
      <c r="E8" s="169"/>
      <c r="F8" s="169"/>
      <c r="G8" s="169"/>
      <c r="H8" s="169"/>
      <c r="I8" s="170"/>
      <c r="J8" s="100">
        <f>SUM(J7)</f>
        <v>0</v>
      </c>
    </row>
    <row r="9" spans="2:10" ht="15.75" customHeight="1" thickBot="1" x14ac:dyDescent="0.3">
      <c r="B9" s="6">
        <v>2</v>
      </c>
      <c r="C9" s="61"/>
      <c r="D9" s="60"/>
      <c r="E9" s="59" t="s">
        <v>42</v>
      </c>
      <c r="F9" s="61"/>
      <c r="G9" s="60"/>
      <c r="H9" s="61"/>
      <c r="I9" s="60"/>
      <c r="J9" s="61"/>
    </row>
    <row r="10" spans="2:10" ht="25.5" customHeight="1" x14ac:dyDescent="0.25">
      <c r="B10" s="44" t="s">
        <v>21</v>
      </c>
      <c r="C10" s="18" t="s">
        <v>522</v>
      </c>
      <c r="D10" s="22" t="s">
        <v>461</v>
      </c>
      <c r="E10" s="64" t="s">
        <v>444</v>
      </c>
      <c r="F10" s="22" t="s">
        <v>406</v>
      </c>
      <c r="G10" s="24">
        <v>6.3E-2</v>
      </c>
      <c r="H10" s="37">
        <v>1</v>
      </c>
      <c r="I10" s="91"/>
      <c r="J10" s="92">
        <f>ROUND(G10*I10,2)</f>
        <v>0</v>
      </c>
    </row>
    <row r="11" spans="2:10" ht="29.25" customHeight="1" x14ac:dyDescent="0.25">
      <c r="B11" s="39" t="s">
        <v>26</v>
      </c>
      <c r="C11" s="18" t="s">
        <v>522</v>
      </c>
      <c r="D11" s="42" t="s">
        <v>504</v>
      </c>
      <c r="E11" s="31" t="s">
        <v>505</v>
      </c>
      <c r="F11" s="35" t="s">
        <v>18</v>
      </c>
      <c r="G11" s="25">
        <v>5.4</v>
      </c>
      <c r="H11" s="37">
        <v>1</v>
      </c>
      <c r="I11" s="93"/>
      <c r="J11" s="92">
        <f t="shared" ref="J11:J22" si="0">ROUND(G11*I11,2)</f>
        <v>0</v>
      </c>
    </row>
    <row r="12" spans="2:10" ht="35.25" customHeight="1" x14ac:dyDescent="0.25">
      <c r="B12" s="39" t="s">
        <v>27</v>
      </c>
      <c r="C12" s="18" t="s">
        <v>522</v>
      </c>
      <c r="D12" s="42" t="s">
        <v>506</v>
      </c>
      <c r="E12" s="31" t="s">
        <v>507</v>
      </c>
      <c r="F12" s="35" t="s">
        <v>18</v>
      </c>
      <c r="G12" s="25">
        <v>1.35</v>
      </c>
      <c r="H12" s="37">
        <v>1</v>
      </c>
      <c r="I12" s="93"/>
      <c r="J12" s="92">
        <f t="shared" si="0"/>
        <v>0</v>
      </c>
    </row>
    <row r="13" spans="2:10" ht="28.5" customHeight="1" x14ac:dyDescent="0.25">
      <c r="B13" s="44" t="s">
        <v>28</v>
      </c>
      <c r="C13" s="18" t="s">
        <v>522</v>
      </c>
      <c r="D13" s="42" t="s">
        <v>508</v>
      </c>
      <c r="E13" s="31" t="s">
        <v>509</v>
      </c>
      <c r="F13" s="35" t="s">
        <v>17</v>
      </c>
      <c r="G13" s="25">
        <v>9</v>
      </c>
      <c r="H13" s="37">
        <v>1</v>
      </c>
      <c r="I13" s="93"/>
      <c r="J13" s="92">
        <f t="shared" si="0"/>
        <v>0</v>
      </c>
    </row>
    <row r="14" spans="2:10" ht="18" customHeight="1" x14ac:dyDescent="0.25">
      <c r="B14" s="39" t="s">
        <v>29</v>
      </c>
      <c r="C14" s="18" t="s">
        <v>522</v>
      </c>
      <c r="D14" s="42" t="s">
        <v>465</v>
      </c>
      <c r="E14" s="31" t="s">
        <v>510</v>
      </c>
      <c r="F14" s="35" t="s">
        <v>18</v>
      </c>
      <c r="G14" s="25">
        <v>1</v>
      </c>
      <c r="H14" s="37">
        <v>1</v>
      </c>
      <c r="I14" s="93"/>
      <c r="J14" s="92">
        <f t="shared" si="0"/>
        <v>0</v>
      </c>
    </row>
    <row r="15" spans="2:10" ht="24" customHeight="1" x14ac:dyDescent="0.25">
      <c r="B15" s="39" t="s">
        <v>30</v>
      </c>
      <c r="C15" s="18" t="s">
        <v>522</v>
      </c>
      <c r="D15" s="42" t="s">
        <v>511</v>
      </c>
      <c r="E15" s="31" t="s">
        <v>412</v>
      </c>
      <c r="F15" s="35" t="s">
        <v>18</v>
      </c>
      <c r="G15" s="25">
        <v>5.3520000000000003</v>
      </c>
      <c r="H15" s="37">
        <v>1</v>
      </c>
      <c r="I15" s="93"/>
      <c r="J15" s="92">
        <f t="shared" si="0"/>
        <v>0</v>
      </c>
    </row>
    <row r="16" spans="2:10" ht="26.25" customHeight="1" x14ac:dyDescent="0.25">
      <c r="B16" s="44" t="s">
        <v>31</v>
      </c>
      <c r="C16" s="18" t="s">
        <v>522</v>
      </c>
      <c r="D16" s="42" t="s">
        <v>512</v>
      </c>
      <c r="E16" s="31" t="s">
        <v>513</v>
      </c>
      <c r="F16" s="35" t="s">
        <v>18</v>
      </c>
      <c r="G16" s="25">
        <v>1.3380000000000001</v>
      </c>
      <c r="H16" s="37">
        <v>1</v>
      </c>
      <c r="I16" s="93"/>
      <c r="J16" s="92">
        <f t="shared" si="0"/>
        <v>0</v>
      </c>
    </row>
    <row r="17" spans="2:10" ht="15" customHeight="1" x14ac:dyDescent="0.25">
      <c r="B17" s="39" t="s">
        <v>32</v>
      </c>
      <c r="C17" s="18" t="s">
        <v>522</v>
      </c>
      <c r="D17" s="42" t="s">
        <v>514</v>
      </c>
      <c r="E17" s="31" t="s">
        <v>515</v>
      </c>
      <c r="F17" s="35" t="s">
        <v>18</v>
      </c>
      <c r="G17" s="25">
        <v>6.69</v>
      </c>
      <c r="H17" s="37">
        <v>1</v>
      </c>
      <c r="I17" s="93"/>
      <c r="J17" s="92">
        <f t="shared" si="0"/>
        <v>0</v>
      </c>
    </row>
    <row r="18" spans="2:10" ht="15" customHeight="1" x14ac:dyDescent="0.25">
      <c r="B18" s="39" t="s">
        <v>33</v>
      </c>
      <c r="C18" s="18" t="s">
        <v>522</v>
      </c>
      <c r="D18" s="42" t="s">
        <v>516</v>
      </c>
      <c r="E18" s="31" t="s">
        <v>517</v>
      </c>
      <c r="F18" s="35" t="s">
        <v>18</v>
      </c>
      <c r="G18" s="25">
        <v>0.06</v>
      </c>
      <c r="H18" s="37">
        <v>1</v>
      </c>
      <c r="I18" s="93"/>
      <c r="J18" s="92">
        <f t="shared" si="0"/>
        <v>0</v>
      </c>
    </row>
    <row r="19" spans="2:10" ht="15" customHeight="1" x14ac:dyDescent="0.25">
      <c r="B19" s="44" t="s">
        <v>34</v>
      </c>
      <c r="C19" s="18" t="s">
        <v>522</v>
      </c>
      <c r="D19" s="42" t="s">
        <v>471</v>
      </c>
      <c r="E19" s="31" t="s">
        <v>472</v>
      </c>
      <c r="F19" s="35" t="s">
        <v>18</v>
      </c>
      <c r="G19" s="25">
        <v>0.06</v>
      </c>
      <c r="H19" s="37">
        <v>4</v>
      </c>
      <c r="I19" s="93"/>
      <c r="J19" s="92">
        <f t="shared" si="0"/>
        <v>0</v>
      </c>
    </row>
    <row r="20" spans="2:10" ht="15" customHeight="1" x14ac:dyDescent="0.25">
      <c r="B20" s="39" t="s">
        <v>35</v>
      </c>
      <c r="C20" s="18" t="s">
        <v>522</v>
      </c>
      <c r="D20" s="42" t="s">
        <v>476</v>
      </c>
      <c r="E20" s="31" t="s">
        <v>477</v>
      </c>
      <c r="F20" s="35" t="s">
        <v>478</v>
      </c>
      <c r="G20" s="25">
        <v>2</v>
      </c>
      <c r="H20" s="37">
        <v>1</v>
      </c>
      <c r="I20" s="93"/>
      <c r="J20" s="92">
        <f t="shared" si="0"/>
        <v>0</v>
      </c>
    </row>
    <row r="21" spans="2:10" ht="15" customHeight="1" x14ac:dyDescent="0.25">
      <c r="B21" s="39" t="s">
        <v>36</v>
      </c>
      <c r="C21" s="18" t="s">
        <v>522</v>
      </c>
      <c r="D21" s="42" t="s">
        <v>518</v>
      </c>
      <c r="E21" s="31" t="s">
        <v>519</v>
      </c>
      <c r="F21" s="35" t="s">
        <v>55</v>
      </c>
      <c r="G21" s="25">
        <v>5</v>
      </c>
      <c r="H21" s="37">
        <v>1</v>
      </c>
      <c r="I21" s="93"/>
      <c r="J21" s="92">
        <f t="shared" si="0"/>
        <v>0</v>
      </c>
    </row>
    <row r="22" spans="2:10" ht="15" customHeight="1" thickBot="1" x14ac:dyDescent="0.3">
      <c r="B22" s="44" t="s">
        <v>37</v>
      </c>
      <c r="C22" s="18" t="s">
        <v>522</v>
      </c>
      <c r="D22" s="42" t="s">
        <v>520</v>
      </c>
      <c r="E22" s="31" t="s">
        <v>521</v>
      </c>
      <c r="F22" s="35" t="s">
        <v>55</v>
      </c>
      <c r="G22" s="25">
        <v>5</v>
      </c>
      <c r="H22" s="37">
        <v>1</v>
      </c>
      <c r="I22" s="93"/>
      <c r="J22" s="92">
        <f t="shared" si="0"/>
        <v>0</v>
      </c>
    </row>
    <row r="23" spans="2:10" ht="15.75" thickBot="1" x14ac:dyDescent="0.3">
      <c r="B23" s="168" t="s">
        <v>310</v>
      </c>
      <c r="C23" s="169"/>
      <c r="D23" s="169"/>
      <c r="E23" s="169"/>
      <c r="F23" s="169"/>
      <c r="G23" s="169"/>
      <c r="H23" s="169"/>
      <c r="I23" s="170"/>
      <c r="J23" s="100">
        <f>SUM(J10:J22)</f>
        <v>0</v>
      </c>
    </row>
    <row r="24" spans="2:10" ht="16.5" customHeight="1" thickBot="1" x14ac:dyDescent="0.3">
      <c r="B24" s="6">
        <v>3</v>
      </c>
      <c r="C24" s="61"/>
      <c r="D24" s="60"/>
      <c r="E24" s="59" t="s">
        <v>393</v>
      </c>
      <c r="F24" s="61"/>
      <c r="G24" s="60"/>
      <c r="H24" s="61"/>
      <c r="I24" s="60"/>
      <c r="J24" s="61"/>
    </row>
    <row r="25" spans="2:10" ht="16.5" customHeight="1" thickBot="1" x14ac:dyDescent="0.3">
      <c r="B25" s="10" t="s">
        <v>240</v>
      </c>
      <c r="C25" s="11"/>
      <c r="D25" s="12"/>
      <c r="E25" s="11" t="s">
        <v>499</v>
      </c>
      <c r="F25" s="12"/>
      <c r="G25" s="11"/>
      <c r="H25" s="12"/>
      <c r="I25" s="11"/>
      <c r="J25" s="12"/>
    </row>
    <row r="26" spans="2:10" ht="16.5" customHeight="1" x14ac:dyDescent="0.25">
      <c r="B26" s="47" t="s">
        <v>38</v>
      </c>
      <c r="C26" s="27" t="s">
        <v>522</v>
      </c>
      <c r="D26" s="43" t="s">
        <v>523</v>
      </c>
      <c r="E26" s="14" t="s">
        <v>524</v>
      </c>
      <c r="F26" s="22" t="s">
        <v>55</v>
      </c>
      <c r="G26" s="24">
        <v>2</v>
      </c>
      <c r="H26" s="37">
        <v>1</v>
      </c>
      <c r="I26" s="91"/>
      <c r="J26" s="92">
        <f>ROUND(G26*I26,2)</f>
        <v>0</v>
      </c>
    </row>
    <row r="27" spans="2:10" ht="21" x14ac:dyDescent="0.25">
      <c r="B27" s="47" t="s">
        <v>39</v>
      </c>
      <c r="C27" s="22" t="s">
        <v>522</v>
      </c>
      <c r="D27" s="35" t="s">
        <v>525</v>
      </c>
      <c r="E27" s="32" t="s">
        <v>526</v>
      </c>
      <c r="F27" s="23" t="s">
        <v>16</v>
      </c>
      <c r="G27" s="25">
        <v>62.8</v>
      </c>
      <c r="H27" s="37">
        <v>1</v>
      </c>
      <c r="I27" s="93"/>
      <c r="J27" s="92">
        <f t="shared" ref="J27:J40" si="1">ROUND(G27*I27,2)</f>
        <v>0</v>
      </c>
    </row>
    <row r="28" spans="2:10" ht="21" x14ac:dyDescent="0.25">
      <c r="B28" s="47" t="s">
        <v>40</v>
      </c>
      <c r="C28" s="22" t="s">
        <v>522</v>
      </c>
      <c r="D28" s="35" t="s">
        <v>527</v>
      </c>
      <c r="E28" s="32" t="s">
        <v>528</v>
      </c>
      <c r="F28" s="23" t="s">
        <v>420</v>
      </c>
      <c r="G28" s="25">
        <v>6</v>
      </c>
      <c r="H28" s="37">
        <v>1</v>
      </c>
      <c r="I28" s="93"/>
      <c r="J28" s="92">
        <f t="shared" si="1"/>
        <v>0</v>
      </c>
    </row>
    <row r="29" spans="2:10" ht="21" x14ac:dyDescent="0.25">
      <c r="B29" s="47" t="s">
        <v>43</v>
      </c>
      <c r="C29" s="22" t="s">
        <v>522</v>
      </c>
      <c r="D29" s="35" t="s">
        <v>527</v>
      </c>
      <c r="E29" s="32" t="s">
        <v>529</v>
      </c>
      <c r="F29" s="23" t="s">
        <v>420</v>
      </c>
      <c r="G29" s="25">
        <v>4</v>
      </c>
      <c r="H29" s="37">
        <v>1</v>
      </c>
      <c r="I29" s="93"/>
      <c r="J29" s="92">
        <f t="shared" si="1"/>
        <v>0</v>
      </c>
    </row>
    <row r="30" spans="2:10" ht="21" x14ac:dyDescent="0.25">
      <c r="B30" s="47" t="s">
        <v>44</v>
      </c>
      <c r="C30" s="22" t="s">
        <v>522</v>
      </c>
      <c r="D30" s="35" t="s">
        <v>527</v>
      </c>
      <c r="E30" s="32" t="s">
        <v>530</v>
      </c>
      <c r="F30" s="23" t="s">
        <v>420</v>
      </c>
      <c r="G30" s="25">
        <v>8</v>
      </c>
      <c r="H30" s="37">
        <v>1</v>
      </c>
      <c r="I30" s="93"/>
      <c r="J30" s="92">
        <f t="shared" si="1"/>
        <v>0</v>
      </c>
    </row>
    <row r="31" spans="2:10" ht="21" x14ac:dyDescent="0.25">
      <c r="B31" s="47" t="s">
        <v>45</v>
      </c>
      <c r="C31" s="22" t="s">
        <v>522</v>
      </c>
      <c r="D31" s="35" t="s">
        <v>531</v>
      </c>
      <c r="E31" s="32" t="s">
        <v>532</v>
      </c>
      <c r="F31" s="23" t="s">
        <v>18</v>
      </c>
      <c r="G31" s="25">
        <v>0.09</v>
      </c>
      <c r="H31" s="37">
        <v>1</v>
      </c>
      <c r="I31" s="93"/>
      <c r="J31" s="92">
        <f t="shared" si="1"/>
        <v>0</v>
      </c>
    </row>
    <row r="32" spans="2:10" ht="21" x14ac:dyDescent="0.25">
      <c r="B32" s="47" t="s">
        <v>46</v>
      </c>
      <c r="C32" s="22" t="s">
        <v>522</v>
      </c>
      <c r="D32" s="35" t="s">
        <v>533</v>
      </c>
      <c r="E32" s="32" t="s">
        <v>534</v>
      </c>
      <c r="F32" s="23" t="s">
        <v>535</v>
      </c>
      <c r="G32" s="25">
        <v>0.314</v>
      </c>
      <c r="H32" s="37">
        <v>1</v>
      </c>
      <c r="I32" s="93"/>
      <c r="J32" s="92">
        <f t="shared" si="1"/>
        <v>0</v>
      </c>
    </row>
    <row r="33" spans="2:10" x14ac:dyDescent="0.25">
      <c r="B33" s="47" t="s">
        <v>47</v>
      </c>
      <c r="C33" s="22" t="s">
        <v>522</v>
      </c>
      <c r="D33" s="35" t="s">
        <v>536</v>
      </c>
      <c r="E33" s="32" t="s">
        <v>537</v>
      </c>
      <c r="F33" s="23" t="s">
        <v>538</v>
      </c>
      <c r="G33" s="25">
        <v>0.314</v>
      </c>
      <c r="H33" s="37">
        <v>1</v>
      </c>
      <c r="I33" s="93"/>
      <c r="J33" s="92">
        <f t="shared" si="1"/>
        <v>0</v>
      </c>
    </row>
    <row r="34" spans="2:10" x14ac:dyDescent="0.25">
      <c r="B34" s="47" t="s">
        <v>48</v>
      </c>
      <c r="C34" s="22" t="s">
        <v>522</v>
      </c>
      <c r="D34" s="35" t="s">
        <v>539</v>
      </c>
      <c r="E34" s="32" t="s">
        <v>540</v>
      </c>
      <c r="F34" s="23" t="s">
        <v>538</v>
      </c>
      <c r="G34" s="25">
        <v>0.314</v>
      </c>
      <c r="H34" s="37">
        <v>1</v>
      </c>
      <c r="I34" s="93"/>
      <c r="J34" s="92">
        <f t="shared" si="1"/>
        <v>0</v>
      </c>
    </row>
    <row r="35" spans="2:10" x14ac:dyDescent="0.25">
      <c r="B35" s="47" t="s">
        <v>49</v>
      </c>
      <c r="C35" s="22" t="s">
        <v>522</v>
      </c>
      <c r="D35" s="35" t="s">
        <v>124</v>
      </c>
      <c r="E35" s="32" t="s">
        <v>541</v>
      </c>
      <c r="F35" s="23" t="s">
        <v>52</v>
      </c>
      <c r="G35" s="25">
        <v>1</v>
      </c>
      <c r="H35" s="37">
        <v>1</v>
      </c>
      <c r="I35" s="93"/>
      <c r="J35" s="92">
        <f t="shared" si="1"/>
        <v>0</v>
      </c>
    </row>
    <row r="36" spans="2:10" ht="15.75" thickBot="1" x14ac:dyDescent="0.3">
      <c r="B36" s="47" t="s">
        <v>50</v>
      </c>
      <c r="C36" s="63" t="s">
        <v>522</v>
      </c>
      <c r="D36" s="35" t="s">
        <v>124</v>
      </c>
      <c r="E36" s="32" t="s">
        <v>542</v>
      </c>
      <c r="F36" s="23" t="s">
        <v>52</v>
      </c>
      <c r="G36" s="25">
        <v>1</v>
      </c>
      <c r="H36" s="37">
        <v>1</v>
      </c>
      <c r="I36" s="93"/>
      <c r="J36" s="92">
        <f t="shared" si="1"/>
        <v>0</v>
      </c>
    </row>
    <row r="37" spans="2:10" ht="15.75" customHeight="1" thickBot="1" x14ac:dyDescent="0.3">
      <c r="B37" s="10" t="s">
        <v>498</v>
      </c>
      <c r="C37" s="11"/>
      <c r="D37" s="12"/>
      <c r="E37" s="11" t="s">
        <v>500</v>
      </c>
      <c r="F37" s="12"/>
      <c r="G37" s="11"/>
      <c r="H37" s="12"/>
      <c r="I37" s="95"/>
      <c r="J37" s="96"/>
    </row>
    <row r="38" spans="2:10" ht="21.75" thickBot="1" x14ac:dyDescent="0.3">
      <c r="B38" s="39" t="s">
        <v>241</v>
      </c>
      <c r="C38" s="18" t="s">
        <v>522</v>
      </c>
      <c r="D38" s="42" t="s">
        <v>525</v>
      </c>
      <c r="E38" s="31" t="s">
        <v>543</v>
      </c>
      <c r="F38" s="35" t="s">
        <v>16</v>
      </c>
      <c r="G38" s="25">
        <v>70</v>
      </c>
      <c r="H38" s="37">
        <v>1</v>
      </c>
      <c r="I38" s="93"/>
      <c r="J38" s="92">
        <f t="shared" si="1"/>
        <v>0</v>
      </c>
    </row>
    <row r="39" spans="2:10" ht="15.75" thickBot="1" x14ac:dyDescent="0.3">
      <c r="B39" s="10" t="s">
        <v>501</v>
      </c>
      <c r="C39" s="11"/>
      <c r="D39" s="12"/>
      <c r="E39" s="11" t="s">
        <v>500</v>
      </c>
      <c r="F39" s="12"/>
      <c r="G39" s="11"/>
      <c r="H39" s="12"/>
      <c r="I39" s="95"/>
      <c r="J39" s="96"/>
    </row>
    <row r="40" spans="2:10" ht="14.25" customHeight="1" thickBot="1" x14ac:dyDescent="0.3">
      <c r="B40" s="39" t="s">
        <v>242</v>
      </c>
      <c r="C40" s="18" t="s">
        <v>522</v>
      </c>
      <c r="D40" s="42" t="s">
        <v>124</v>
      </c>
      <c r="E40" s="31" t="s">
        <v>544</v>
      </c>
      <c r="F40" s="35" t="s">
        <v>52</v>
      </c>
      <c r="G40" s="25">
        <v>42</v>
      </c>
      <c r="H40" s="37">
        <v>1</v>
      </c>
      <c r="I40" s="93"/>
      <c r="J40" s="92">
        <f t="shared" si="1"/>
        <v>0</v>
      </c>
    </row>
    <row r="41" spans="2:10" ht="15.75" thickBot="1" x14ac:dyDescent="0.3">
      <c r="B41" s="164" t="s">
        <v>459</v>
      </c>
      <c r="C41" s="165"/>
      <c r="D41" s="165"/>
      <c r="E41" s="165"/>
      <c r="F41" s="165"/>
      <c r="G41" s="165"/>
      <c r="H41" s="165"/>
      <c r="I41" s="166"/>
      <c r="J41" s="94">
        <f>SUM(J26:J40)</f>
        <v>0</v>
      </c>
    </row>
    <row r="42" spans="2:10" ht="15.75" thickBot="1" x14ac:dyDescent="0.3">
      <c r="B42" s="149" t="s">
        <v>293</v>
      </c>
      <c r="C42" s="150"/>
      <c r="D42" s="150"/>
      <c r="E42" s="150"/>
      <c r="F42" s="150"/>
      <c r="G42" s="150"/>
      <c r="H42" s="150"/>
      <c r="I42" s="151"/>
      <c r="J42" s="79">
        <f>SUM(J8,J23,J41)</f>
        <v>0</v>
      </c>
    </row>
    <row r="43" spans="2:10" ht="15.75" thickBot="1" x14ac:dyDescent="0.3">
      <c r="B43" s="152" t="s">
        <v>294</v>
      </c>
      <c r="C43" s="153"/>
      <c r="D43" s="153"/>
      <c r="E43" s="153"/>
      <c r="F43" s="153"/>
      <c r="G43" s="153"/>
      <c r="H43" s="153"/>
      <c r="I43" s="154"/>
      <c r="J43" s="40">
        <f>J44-J42</f>
        <v>0</v>
      </c>
    </row>
    <row r="44" spans="2:10" ht="15.75" thickBot="1" x14ac:dyDescent="0.3">
      <c r="B44" s="155" t="s">
        <v>295</v>
      </c>
      <c r="C44" s="156"/>
      <c r="D44" s="156"/>
      <c r="E44" s="156"/>
      <c r="F44" s="156"/>
      <c r="G44" s="156"/>
      <c r="H44" s="156"/>
      <c r="I44" s="157"/>
      <c r="J44" s="79">
        <f>J42*1.23</f>
        <v>0</v>
      </c>
    </row>
    <row r="45" spans="2:10" x14ac:dyDescent="0.25">
      <c r="B45" s="21"/>
      <c r="C45" s="21"/>
      <c r="D45" s="21"/>
      <c r="E45" s="21"/>
      <c r="F45" s="21"/>
      <c r="G45" s="21"/>
      <c r="H45" s="21"/>
      <c r="I45" s="21"/>
      <c r="J45" s="21"/>
    </row>
    <row r="46" spans="2:10" x14ac:dyDescent="0.25">
      <c r="B46" s="158" t="s">
        <v>296</v>
      </c>
      <c r="C46" s="158"/>
      <c r="D46" s="158"/>
      <c r="E46" s="158"/>
      <c r="F46" s="158"/>
      <c r="G46" s="158"/>
      <c r="H46" s="158"/>
      <c r="I46" s="158"/>
      <c r="J46" s="158"/>
    </row>
    <row r="47" spans="2:10" x14ac:dyDescent="0.25">
      <c r="B47" s="21"/>
      <c r="C47" s="21"/>
      <c r="D47" s="21"/>
      <c r="E47" s="21"/>
      <c r="F47" s="21"/>
      <c r="G47" s="21"/>
      <c r="H47" s="21"/>
      <c r="I47" s="21"/>
      <c r="J47" s="21"/>
    </row>
    <row r="48" spans="2:10" ht="66" customHeight="1" x14ac:dyDescent="0.25">
      <c r="B48" s="159" t="s">
        <v>297</v>
      </c>
      <c r="C48" s="160"/>
      <c r="D48" s="160"/>
      <c r="E48" s="160"/>
      <c r="F48" s="160"/>
      <c r="G48" s="160"/>
      <c r="H48" s="160"/>
      <c r="I48" s="160"/>
      <c r="J48" s="161"/>
    </row>
    <row r="49" spans="2:10" x14ac:dyDescent="0.25">
      <c r="B49" s="21"/>
      <c r="C49" s="21"/>
      <c r="D49" s="21"/>
      <c r="E49" s="21"/>
      <c r="F49" s="21"/>
      <c r="G49" s="21"/>
      <c r="H49" s="21"/>
      <c r="I49" s="21"/>
      <c r="J49" s="21"/>
    </row>
    <row r="50" spans="2:10" ht="57" customHeight="1" x14ac:dyDescent="0.25">
      <c r="B50" s="162" t="s">
        <v>299</v>
      </c>
      <c r="C50" s="163"/>
      <c r="D50" s="163"/>
      <c r="E50" s="21"/>
      <c r="F50" s="162" t="s">
        <v>298</v>
      </c>
      <c r="G50" s="163"/>
      <c r="H50" s="163"/>
      <c r="I50" s="163"/>
      <c r="J50" s="163"/>
    </row>
    <row r="51" spans="2:10" x14ac:dyDescent="0.25">
      <c r="B51" s="21"/>
      <c r="C51" s="21"/>
      <c r="D51" s="21"/>
      <c r="E51" s="21"/>
      <c r="F51" s="21"/>
      <c r="G51" s="21"/>
      <c r="H51" s="21"/>
      <c r="I51" s="21"/>
      <c r="J51" s="21"/>
    </row>
  </sheetData>
  <mergeCells count="12">
    <mergeCell ref="B43:I43"/>
    <mergeCell ref="B44:I44"/>
    <mergeCell ref="B46:J46"/>
    <mergeCell ref="B48:J48"/>
    <mergeCell ref="B50:D50"/>
    <mergeCell ref="F50:J50"/>
    <mergeCell ref="B2:J2"/>
    <mergeCell ref="B3:J3"/>
    <mergeCell ref="B23:I23"/>
    <mergeCell ref="B41:I41"/>
    <mergeCell ref="B42:I42"/>
    <mergeCell ref="B8:I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35D58-3728-4A2E-B248-EC1B9CCC7680}">
  <dimension ref="B1:J42"/>
  <sheetViews>
    <sheetView view="pageBreakPreview" zoomScaleNormal="100" zoomScaleSheetLayoutView="100" workbookViewId="0">
      <selection activeCell="N16" sqref="N16"/>
    </sheetView>
  </sheetViews>
  <sheetFormatPr defaultRowHeight="15" x14ac:dyDescent="0.25"/>
  <cols>
    <col min="2" max="2" width="5.42578125" customWidth="1"/>
    <col min="3" max="3" width="16.7109375" customWidth="1"/>
    <col min="4" max="4" width="18.5703125" customWidth="1"/>
    <col min="5" max="5" width="65.5703125" customWidth="1"/>
    <col min="6" max="6" width="11.7109375" customWidth="1"/>
    <col min="7" max="7" width="12.28515625" customWidth="1"/>
    <col min="8" max="8" width="11" customWidth="1"/>
    <col min="9" max="9" width="18.7109375" customWidth="1"/>
    <col min="10" max="10" width="20.42578125" customWidth="1"/>
  </cols>
  <sheetData>
    <row r="1" spans="2:10" ht="15.75" thickBot="1" x14ac:dyDescent="0.3"/>
    <row r="2" spans="2:10" ht="15.75" thickBot="1" x14ac:dyDescent="0.3">
      <c r="B2" s="177" t="s">
        <v>679</v>
      </c>
      <c r="C2" s="178"/>
      <c r="D2" s="178"/>
      <c r="E2" s="178"/>
      <c r="F2" s="178"/>
      <c r="G2" s="178"/>
      <c r="H2" s="178"/>
      <c r="I2" s="178"/>
      <c r="J2" s="179"/>
    </row>
    <row r="3" spans="2:10" ht="15.75" thickBot="1" x14ac:dyDescent="0.3">
      <c r="B3" s="180" t="s">
        <v>22</v>
      </c>
      <c r="C3" s="181"/>
      <c r="D3" s="181"/>
      <c r="E3" s="181"/>
      <c r="F3" s="181"/>
      <c r="G3" s="181"/>
      <c r="H3" s="181"/>
      <c r="I3" s="181"/>
      <c r="J3" s="182"/>
    </row>
    <row r="4" spans="2:10" ht="46.5" customHeight="1" thickBot="1" x14ac:dyDescent="0.3">
      <c r="B4" s="1" t="s">
        <v>0</v>
      </c>
      <c r="C4" s="2" t="s">
        <v>2</v>
      </c>
      <c r="D4" s="3" t="s">
        <v>1</v>
      </c>
      <c r="E4" s="2" t="s">
        <v>3</v>
      </c>
      <c r="F4" s="3" t="s">
        <v>4</v>
      </c>
      <c r="G4" s="2" t="s">
        <v>5</v>
      </c>
      <c r="H4" s="3" t="s">
        <v>6</v>
      </c>
      <c r="I4" s="2" t="s">
        <v>7</v>
      </c>
      <c r="J4" s="3" t="s">
        <v>8</v>
      </c>
    </row>
    <row r="5" spans="2:10" ht="15.75" thickBot="1" x14ac:dyDescent="0.3">
      <c r="B5" s="3">
        <v>1</v>
      </c>
      <c r="C5" s="2">
        <v>2</v>
      </c>
      <c r="D5" s="3">
        <v>3</v>
      </c>
      <c r="E5" s="2">
        <v>4</v>
      </c>
      <c r="F5" s="3">
        <v>5</v>
      </c>
      <c r="G5" s="2">
        <v>6</v>
      </c>
      <c r="H5" s="3">
        <v>7</v>
      </c>
      <c r="I5" s="2">
        <v>8</v>
      </c>
      <c r="J5" s="3" t="s">
        <v>9</v>
      </c>
    </row>
    <row r="6" spans="2:10" ht="15.75" thickBot="1" x14ac:dyDescent="0.3">
      <c r="B6" s="6">
        <v>1</v>
      </c>
      <c r="C6" s="61"/>
      <c r="D6" s="60"/>
      <c r="E6" s="59" t="s">
        <v>550</v>
      </c>
      <c r="F6" s="61"/>
      <c r="G6" s="60"/>
      <c r="H6" s="61"/>
      <c r="I6" s="60"/>
      <c r="J6" s="61"/>
    </row>
    <row r="7" spans="2:10" ht="24" customHeight="1" x14ac:dyDescent="0.25">
      <c r="B7" s="44" t="s">
        <v>10</v>
      </c>
      <c r="C7" s="22" t="s">
        <v>604</v>
      </c>
      <c r="D7" s="27" t="s">
        <v>554</v>
      </c>
      <c r="E7" s="31" t="s">
        <v>553</v>
      </c>
      <c r="F7" s="22" t="s">
        <v>20</v>
      </c>
      <c r="G7" s="24">
        <v>20</v>
      </c>
      <c r="H7" s="37">
        <v>1</v>
      </c>
      <c r="I7" s="91"/>
      <c r="J7" s="92">
        <f>ROUND(G7*I7,2)</f>
        <v>0</v>
      </c>
    </row>
    <row r="8" spans="2:10" ht="19.5" customHeight="1" x14ac:dyDescent="0.25">
      <c r="B8" s="44" t="s">
        <v>21</v>
      </c>
      <c r="C8" s="22" t="s">
        <v>604</v>
      </c>
      <c r="D8" s="22" t="s">
        <v>555</v>
      </c>
      <c r="E8" s="31" t="s">
        <v>557</v>
      </c>
      <c r="F8" s="22" t="s">
        <v>18</v>
      </c>
      <c r="G8" s="24">
        <v>25</v>
      </c>
      <c r="H8" s="37">
        <v>1</v>
      </c>
      <c r="I8" s="91"/>
      <c r="J8" s="92">
        <f t="shared" ref="J8:J26" si="0">ROUND(G8*I8,2)</f>
        <v>0</v>
      </c>
    </row>
    <row r="9" spans="2:10" ht="21.75" customHeight="1" x14ac:dyDescent="0.25">
      <c r="B9" s="39" t="s">
        <v>26</v>
      </c>
      <c r="C9" s="22" t="s">
        <v>604</v>
      </c>
      <c r="D9" s="22" t="s">
        <v>556</v>
      </c>
      <c r="E9" s="31" t="s">
        <v>562</v>
      </c>
      <c r="F9" s="35" t="s">
        <v>18</v>
      </c>
      <c r="G9" s="25">
        <v>25</v>
      </c>
      <c r="H9" s="37">
        <v>1</v>
      </c>
      <c r="I9" s="102"/>
      <c r="J9" s="92">
        <f t="shared" si="0"/>
        <v>0</v>
      </c>
    </row>
    <row r="10" spans="2:10" ht="15" customHeight="1" x14ac:dyDescent="0.25">
      <c r="B10" s="39" t="s">
        <v>27</v>
      </c>
      <c r="C10" s="22" t="s">
        <v>604</v>
      </c>
      <c r="D10" s="22" t="s">
        <v>558</v>
      </c>
      <c r="E10" s="31" t="s">
        <v>560</v>
      </c>
      <c r="F10" s="35" t="s">
        <v>16</v>
      </c>
      <c r="G10" s="25">
        <v>162</v>
      </c>
      <c r="H10" s="37">
        <v>1</v>
      </c>
      <c r="I10" s="102"/>
      <c r="J10" s="92">
        <f t="shared" si="0"/>
        <v>0</v>
      </c>
    </row>
    <row r="11" spans="2:10" ht="27.75" customHeight="1" x14ac:dyDescent="0.25">
      <c r="B11" s="44" t="s">
        <v>28</v>
      </c>
      <c r="C11" s="22" t="s">
        <v>604</v>
      </c>
      <c r="D11" s="22" t="s">
        <v>559</v>
      </c>
      <c r="E11" s="31" t="s">
        <v>561</v>
      </c>
      <c r="F11" s="35" t="s">
        <v>18</v>
      </c>
      <c r="G11" s="25">
        <v>12</v>
      </c>
      <c r="H11" s="37">
        <v>1</v>
      </c>
      <c r="I11" s="102"/>
      <c r="J11" s="92">
        <f t="shared" si="0"/>
        <v>0</v>
      </c>
    </row>
    <row r="12" spans="2:10" ht="15" customHeight="1" x14ac:dyDescent="0.25">
      <c r="B12" s="39" t="s">
        <v>29</v>
      </c>
      <c r="C12" s="22" t="s">
        <v>604</v>
      </c>
      <c r="D12" s="23" t="s">
        <v>585</v>
      </c>
      <c r="E12" s="31" t="s">
        <v>563</v>
      </c>
      <c r="F12" s="35" t="s">
        <v>16</v>
      </c>
      <c r="G12" s="25">
        <v>32</v>
      </c>
      <c r="H12" s="37">
        <v>1</v>
      </c>
      <c r="I12" s="102"/>
      <c r="J12" s="92">
        <f t="shared" si="0"/>
        <v>0</v>
      </c>
    </row>
    <row r="13" spans="2:10" ht="23.25" customHeight="1" x14ac:dyDescent="0.25">
      <c r="B13" s="39" t="s">
        <v>30</v>
      </c>
      <c r="C13" s="22" t="s">
        <v>604</v>
      </c>
      <c r="D13" s="23" t="s">
        <v>586</v>
      </c>
      <c r="E13" s="31" t="s">
        <v>564</v>
      </c>
      <c r="F13" s="35" t="s">
        <v>16</v>
      </c>
      <c r="G13" s="25">
        <v>350</v>
      </c>
      <c r="H13" s="37">
        <v>1</v>
      </c>
      <c r="I13" s="102"/>
      <c r="J13" s="92">
        <f t="shared" si="0"/>
        <v>0</v>
      </c>
    </row>
    <row r="14" spans="2:10" ht="28.5" customHeight="1" x14ac:dyDescent="0.25">
      <c r="B14" s="44" t="s">
        <v>31</v>
      </c>
      <c r="C14" s="22" t="s">
        <v>604</v>
      </c>
      <c r="D14" s="23" t="s">
        <v>587</v>
      </c>
      <c r="E14" s="31" t="s">
        <v>565</v>
      </c>
      <c r="F14" s="35" t="s">
        <v>55</v>
      </c>
      <c r="G14" s="25">
        <v>18</v>
      </c>
      <c r="H14" s="37">
        <v>1</v>
      </c>
      <c r="I14" s="102"/>
      <c r="J14" s="92">
        <f t="shared" si="0"/>
        <v>0</v>
      </c>
    </row>
    <row r="15" spans="2:10" ht="15" customHeight="1" x14ac:dyDescent="0.25">
      <c r="B15" s="44" t="s">
        <v>32</v>
      </c>
      <c r="C15" s="22" t="s">
        <v>604</v>
      </c>
      <c r="D15" s="23" t="s">
        <v>588</v>
      </c>
      <c r="E15" s="31" t="s">
        <v>566</v>
      </c>
      <c r="F15" s="35" t="s">
        <v>18</v>
      </c>
      <c r="G15" s="25">
        <v>25</v>
      </c>
      <c r="H15" s="37">
        <v>1</v>
      </c>
      <c r="I15" s="102"/>
      <c r="J15" s="92">
        <f t="shared" si="0"/>
        <v>0</v>
      </c>
    </row>
    <row r="16" spans="2:10" ht="15" customHeight="1" x14ac:dyDescent="0.25">
      <c r="B16" s="44" t="s">
        <v>33</v>
      </c>
      <c r="C16" s="22" t="s">
        <v>604</v>
      </c>
      <c r="D16" s="23" t="s">
        <v>589</v>
      </c>
      <c r="E16" s="31" t="s">
        <v>567</v>
      </c>
      <c r="F16" s="35" t="s">
        <v>18</v>
      </c>
      <c r="G16" s="25">
        <v>25</v>
      </c>
      <c r="H16" s="37">
        <v>1</v>
      </c>
      <c r="I16" s="102"/>
      <c r="J16" s="92">
        <f t="shared" si="0"/>
        <v>0</v>
      </c>
    </row>
    <row r="17" spans="2:10" ht="15" customHeight="1" x14ac:dyDescent="0.25">
      <c r="B17" s="44" t="s">
        <v>34</v>
      </c>
      <c r="C17" s="22" t="s">
        <v>604</v>
      </c>
      <c r="D17" s="23" t="s">
        <v>590</v>
      </c>
      <c r="E17" s="31" t="s">
        <v>568</v>
      </c>
      <c r="F17" s="35" t="s">
        <v>55</v>
      </c>
      <c r="G17" s="25">
        <v>8</v>
      </c>
      <c r="H17" s="37">
        <v>1</v>
      </c>
      <c r="I17" s="102"/>
      <c r="J17" s="92">
        <f t="shared" si="0"/>
        <v>0</v>
      </c>
    </row>
    <row r="18" spans="2:10" ht="22.5" customHeight="1" x14ac:dyDescent="0.25">
      <c r="B18" s="44" t="s">
        <v>35</v>
      </c>
      <c r="C18" s="22" t="s">
        <v>604</v>
      </c>
      <c r="D18" s="23" t="s">
        <v>591</v>
      </c>
      <c r="E18" s="31" t="s">
        <v>569</v>
      </c>
      <c r="F18" s="35" t="s">
        <v>55</v>
      </c>
      <c r="G18" s="25">
        <v>6</v>
      </c>
      <c r="H18" s="37">
        <v>1</v>
      </c>
      <c r="I18" s="102"/>
      <c r="J18" s="92">
        <f t="shared" si="0"/>
        <v>0</v>
      </c>
    </row>
    <row r="19" spans="2:10" ht="15" customHeight="1" x14ac:dyDescent="0.25">
      <c r="B19" s="44" t="s">
        <v>36</v>
      </c>
      <c r="C19" s="22" t="s">
        <v>604</v>
      </c>
      <c r="D19" s="23" t="s">
        <v>592</v>
      </c>
      <c r="E19" s="31" t="s">
        <v>570</v>
      </c>
      <c r="F19" s="35" t="s">
        <v>55</v>
      </c>
      <c r="G19" s="25">
        <v>7</v>
      </c>
      <c r="H19" s="37">
        <v>1</v>
      </c>
      <c r="I19" s="102"/>
      <c r="J19" s="92">
        <f t="shared" si="0"/>
        <v>0</v>
      </c>
    </row>
    <row r="20" spans="2:10" ht="15" customHeight="1" x14ac:dyDescent="0.25">
      <c r="B20" s="44" t="s">
        <v>37</v>
      </c>
      <c r="C20" s="22" t="s">
        <v>604</v>
      </c>
      <c r="D20" s="23" t="s">
        <v>592</v>
      </c>
      <c r="E20" s="31" t="s">
        <v>571</v>
      </c>
      <c r="F20" s="35" t="s">
        <v>55</v>
      </c>
      <c r="G20" s="25">
        <v>1</v>
      </c>
      <c r="H20" s="37">
        <v>1</v>
      </c>
      <c r="I20" s="102"/>
      <c r="J20" s="92">
        <f t="shared" si="0"/>
        <v>0</v>
      </c>
    </row>
    <row r="21" spans="2:10" ht="27.75" customHeight="1" x14ac:dyDescent="0.25">
      <c r="B21" s="44" t="s">
        <v>38</v>
      </c>
      <c r="C21" s="22" t="s">
        <v>604</v>
      </c>
      <c r="D21" s="23" t="s">
        <v>593</v>
      </c>
      <c r="E21" s="31" t="s">
        <v>572</v>
      </c>
      <c r="F21" s="35" t="s">
        <v>581</v>
      </c>
      <c r="G21" s="25">
        <v>9</v>
      </c>
      <c r="H21" s="37">
        <v>1</v>
      </c>
      <c r="I21" s="102"/>
      <c r="J21" s="92">
        <f t="shared" si="0"/>
        <v>0</v>
      </c>
    </row>
    <row r="22" spans="2:10" ht="24.75" customHeight="1" x14ac:dyDescent="0.25">
      <c r="B22" s="44" t="s">
        <v>39</v>
      </c>
      <c r="C22" s="22" t="s">
        <v>604</v>
      </c>
      <c r="D22" s="23" t="s">
        <v>594</v>
      </c>
      <c r="E22" s="31" t="s">
        <v>573</v>
      </c>
      <c r="F22" s="35" t="s">
        <v>55</v>
      </c>
      <c r="G22" s="25">
        <v>9</v>
      </c>
      <c r="H22" s="37">
        <v>1</v>
      </c>
      <c r="I22" s="102"/>
      <c r="J22" s="92">
        <f t="shared" si="0"/>
        <v>0</v>
      </c>
    </row>
    <row r="23" spans="2:10" ht="15" customHeight="1" x14ac:dyDescent="0.25">
      <c r="B23" s="44" t="s">
        <v>40</v>
      </c>
      <c r="C23" s="22" t="s">
        <v>604</v>
      </c>
      <c r="D23" s="23" t="s">
        <v>595</v>
      </c>
      <c r="E23" s="31" t="s">
        <v>574</v>
      </c>
      <c r="F23" s="35" t="s">
        <v>52</v>
      </c>
      <c r="G23" s="25">
        <v>8</v>
      </c>
      <c r="H23" s="37">
        <v>1</v>
      </c>
      <c r="I23" s="102"/>
      <c r="J23" s="92">
        <f t="shared" si="0"/>
        <v>0</v>
      </c>
    </row>
    <row r="24" spans="2:10" ht="25.5" customHeight="1" x14ac:dyDescent="0.25">
      <c r="B24" s="44" t="s">
        <v>43</v>
      </c>
      <c r="C24" s="22" t="s">
        <v>604</v>
      </c>
      <c r="D24" s="23" t="s">
        <v>596</v>
      </c>
      <c r="E24" s="31" t="s">
        <v>575</v>
      </c>
      <c r="F24" s="35" t="s">
        <v>55</v>
      </c>
      <c r="G24" s="25">
        <v>1</v>
      </c>
      <c r="H24" s="37">
        <v>1</v>
      </c>
      <c r="I24" s="102"/>
      <c r="J24" s="92">
        <f t="shared" si="0"/>
        <v>0</v>
      </c>
    </row>
    <row r="25" spans="2:10" ht="36" customHeight="1" x14ac:dyDescent="0.25">
      <c r="B25" s="44" t="s">
        <v>44</v>
      </c>
      <c r="C25" s="22" t="s">
        <v>604</v>
      </c>
      <c r="D25" s="23" t="s">
        <v>597</v>
      </c>
      <c r="E25" s="31" t="s">
        <v>576</v>
      </c>
      <c r="F25" s="35" t="s">
        <v>16</v>
      </c>
      <c r="G25" s="25">
        <v>3</v>
      </c>
      <c r="H25" s="37">
        <v>1</v>
      </c>
      <c r="I25" s="102"/>
      <c r="J25" s="92">
        <f t="shared" si="0"/>
        <v>0</v>
      </c>
    </row>
    <row r="26" spans="2:10" ht="24.75" customHeight="1" thickBot="1" x14ac:dyDescent="0.3">
      <c r="B26" s="44" t="s">
        <v>45</v>
      </c>
      <c r="C26" s="62" t="s">
        <v>602</v>
      </c>
      <c r="D26" s="73" t="s">
        <v>598</v>
      </c>
      <c r="E26" s="31" t="s">
        <v>577</v>
      </c>
      <c r="F26" s="35" t="s">
        <v>55</v>
      </c>
      <c r="G26" s="25">
        <v>8</v>
      </c>
      <c r="H26" s="37">
        <v>1</v>
      </c>
      <c r="I26" s="102"/>
      <c r="J26" s="92">
        <f t="shared" si="0"/>
        <v>0</v>
      </c>
    </row>
    <row r="27" spans="2:10" ht="15.75" thickBot="1" x14ac:dyDescent="0.3">
      <c r="B27" s="168" t="s">
        <v>551</v>
      </c>
      <c r="C27" s="169"/>
      <c r="D27" s="169"/>
      <c r="E27" s="169"/>
      <c r="F27" s="169"/>
      <c r="G27" s="169"/>
      <c r="H27" s="169"/>
      <c r="I27" s="170"/>
      <c r="J27" s="100">
        <f>SUM(J7:J26)</f>
        <v>0</v>
      </c>
    </row>
    <row r="28" spans="2:10" ht="16.5" customHeight="1" thickBot="1" x14ac:dyDescent="0.3">
      <c r="B28" s="6">
        <v>2</v>
      </c>
      <c r="C28" s="61"/>
      <c r="D28" s="60"/>
      <c r="E28" s="59" t="s">
        <v>552</v>
      </c>
      <c r="F28" s="61"/>
      <c r="G28" s="60"/>
      <c r="H28" s="61"/>
      <c r="I28" s="60"/>
      <c r="J28" s="61"/>
    </row>
    <row r="29" spans="2:10" ht="28.5" customHeight="1" x14ac:dyDescent="0.25">
      <c r="B29" s="47" t="s">
        <v>46</v>
      </c>
      <c r="C29" s="27" t="s">
        <v>604</v>
      </c>
      <c r="D29" s="43" t="s">
        <v>599</v>
      </c>
      <c r="E29" s="14" t="s">
        <v>578</v>
      </c>
      <c r="F29" s="22" t="s">
        <v>582</v>
      </c>
      <c r="G29" s="24">
        <v>2</v>
      </c>
      <c r="H29" s="37">
        <v>1</v>
      </c>
      <c r="I29" s="103"/>
      <c r="J29" s="92">
        <f>ROUND(G29*I29,2)</f>
        <v>0</v>
      </c>
    </row>
    <row r="30" spans="2:10" x14ac:dyDescent="0.25">
      <c r="B30" s="47" t="s">
        <v>47</v>
      </c>
      <c r="C30" s="22" t="s">
        <v>604</v>
      </c>
      <c r="D30" s="35" t="s">
        <v>600</v>
      </c>
      <c r="E30" s="32" t="s">
        <v>579</v>
      </c>
      <c r="F30" s="23" t="s">
        <v>583</v>
      </c>
      <c r="G30" s="25">
        <v>9</v>
      </c>
      <c r="H30" s="37">
        <v>1</v>
      </c>
      <c r="I30" s="102"/>
      <c r="J30" s="92">
        <f t="shared" ref="J30:J31" si="1">ROUND(G30*I30,2)</f>
        <v>0</v>
      </c>
    </row>
    <row r="31" spans="2:10" ht="15.75" thickBot="1" x14ac:dyDescent="0.3">
      <c r="B31" s="47" t="s">
        <v>48</v>
      </c>
      <c r="C31" s="63" t="s">
        <v>604</v>
      </c>
      <c r="D31" s="35" t="s">
        <v>601</v>
      </c>
      <c r="E31" s="32" t="s">
        <v>580</v>
      </c>
      <c r="F31" s="23" t="s">
        <v>55</v>
      </c>
      <c r="G31" s="25">
        <v>1</v>
      </c>
      <c r="H31" s="37">
        <v>1</v>
      </c>
      <c r="I31" s="102"/>
      <c r="J31" s="92">
        <f t="shared" si="1"/>
        <v>0</v>
      </c>
    </row>
    <row r="32" spans="2:10" ht="15.75" thickBot="1" x14ac:dyDescent="0.3">
      <c r="B32" s="164" t="s">
        <v>584</v>
      </c>
      <c r="C32" s="165"/>
      <c r="D32" s="165"/>
      <c r="E32" s="165"/>
      <c r="F32" s="165"/>
      <c r="G32" s="165"/>
      <c r="H32" s="165"/>
      <c r="I32" s="166"/>
      <c r="J32" s="94">
        <f>SUM(J29:J31)</f>
        <v>0</v>
      </c>
    </row>
    <row r="33" spans="2:10" ht="15.75" thickBot="1" x14ac:dyDescent="0.3">
      <c r="B33" s="149" t="s">
        <v>293</v>
      </c>
      <c r="C33" s="150"/>
      <c r="D33" s="150"/>
      <c r="E33" s="150"/>
      <c r="F33" s="150"/>
      <c r="G33" s="150"/>
      <c r="H33" s="150"/>
      <c r="I33" s="151"/>
      <c r="J33" s="79">
        <f>SUM(J27,J32)</f>
        <v>0</v>
      </c>
    </row>
    <row r="34" spans="2:10" ht="15.75" thickBot="1" x14ac:dyDescent="0.3">
      <c r="B34" s="152" t="s">
        <v>294</v>
      </c>
      <c r="C34" s="153"/>
      <c r="D34" s="153"/>
      <c r="E34" s="153"/>
      <c r="F34" s="153"/>
      <c r="G34" s="153"/>
      <c r="H34" s="153"/>
      <c r="I34" s="154"/>
      <c r="J34" s="40">
        <f>J35-J33</f>
        <v>0</v>
      </c>
    </row>
    <row r="35" spans="2:10" ht="15.75" thickBot="1" x14ac:dyDescent="0.3">
      <c r="B35" s="155" t="s">
        <v>295</v>
      </c>
      <c r="C35" s="156"/>
      <c r="D35" s="156"/>
      <c r="E35" s="156"/>
      <c r="F35" s="156"/>
      <c r="G35" s="156"/>
      <c r="H35" s="156"/>
      <c r="I35" s="157"/>
      <c r="J35" s="41">
        <f>J33*1.23</f>
        <v>0</v>
      </c>
    </row>
    <row r="36" spans="2:10" x14ac:dyDescent="0.25">
      <c r="B36" s="21"/>
      <c r="C36" s="21"/>
      <c r="D36" s="21"/>
      <c r="E36" s="21"/>
      <c r="F36" s="21"/>
      <c r="G36" s="21"/>
      <c r="H36" s="21"/>
      <c r="I36" s="21"/>
      <c r="J36" s="21"/>
    </row>
    <row r="37" spans="2:10" x14ac:dyDescent="0.25">
      <c r="B37" s="158" t="s">
        <v>296</v>
      </c>
      <c r="C37" s="158"/>
      <c r="D37" s="158"/>
      <c r="E37" s="158"/>
      <c r="F37" s="158"/>
      <c r="G37" s="158"/>
      <c r="H37" s="158"/>
      <c r="I37" s="158"/>
      <c r="J37" s="158"/>
    </row>
    <row r="38" spans="2:10" x14ac:dyDescent="0.25">
      <c r="B38" s="21"/>
      <c r="C38" s="21"/>
      <c r="D38" s="21"/>
      <c r="E38" s="21"/>
      <c r="F38" s="21"/>
      <c r="G38" s="21"/>
      <c r="H38" s="21"/>
      <c r="I38" s="21"/>
      <c r="J38" s="21"/>
    </row>
    <row r="39" spans="2:10" ht="66" customHeight="1" x14ac:dyDescent="0.25">
      <c r="B39" s="159" t="s">
        <v>297</v>
      </c>
      <c r="C39" s="160"/>
      <c r="D39" s="160"/>
      <c r="E39" s="160"/>
      <c r="F39" s="160"/>
      <c r="G39" s="160"/>
      <c r="H39" s="160"/>
      <c r="I39" s="160"/>
      <c r="J39" s="161"/>
    </row>
    <row r="40" spans="2:10" x14ac:dyDescent="0.25">
      <c r="B40" s="21"/>
      <c r="C40" s="21"/>
      <c r="D40" s="21"/>
      <c r="E40" s="21"/>
      <c r="F40" s="21"/>
      <c r="G40" s="21"/>
      <c r="H40" s="21"/>
      <c r="I40" s="21"/>
      <c r="J40" s="21"/>
    </row>
    <row r="41" spans="2:10" ht="57" customHeight="1" x14ac:dyDescent="0.25">
      <c r="B41" s="162" t="s">
        <v>299</v>
      </c>
      <c r="C41" s="163"/>
      <c r="D41" s="163"/>
      <c r="E41" s="21"/>
      <c r="F41" s="162" t="s">
        <v>298</v>
      </c>
      <c r="G41" s="163"/>
      <c r="H41" s="163"/>
      <c r="I41" s="163"/>
      <c r="J41" s="163"/>
    </row>
    <row r="42" spans="2:10" x14ac:dyDescent="0.25">
      <c r="B42" s="21"/>
      <c r="C42" s="21"/>
      <c r="D42" s="21"/>
      <c r="E42" s="21"/>
      <c r="F42" s="21"/>
      <c r="G42" s="21"/>
      <c r="H42" s="21"/>
      <c r="I42" s="21"/>
      <c r="J42" s="21"/>
    </row>
  </sheetData>
  <mergeCells count="11">
    <mergeCell ref="B34:I34"/>
    <mergeCell ref="B35:I35"/>
    <mergeCell ref="B37:J37"/>
    <mergeCell ref="B39:J39"/>
    <mergeCell ref="B41:D41"/>
    <mergeCell ref="F41:J41"/>
    <mergeCell ref="B2:J2"/>
    <mergeCell ref="B3:J3"/>
    <mergeCell ref="B27:I27"/>
    <mergeCell ref="B32:I32"/>
    <mergeCell ref="B33:I3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48705-647F-4578-B6B1-E046B7B34E15}">
  <dimension ref="B1:J64"/>
  <sheetViews>
    <sheetView view="pageBreakPreview" zoomScaleNormal="115" zoomScaleSheetLayoutView="100" workbookViewId="0">
      <selection activeCell="L9" sqref="L9"/>
    </sheetView>
  </sheetViews>
  <sheetFormatPr defaultRowHeight="15" x14ac:dyDescent="0.25"/>
  <cols>
    <col min="2" max="2" width="5.42578125" customWidth="1"/>
    <col min="3" max="3" width="16.7109375" customWidth="1"/>
    <col min="4" max="4" width="18.5703125" customWidth="1"/>
    <col min="5" max="5" width="65.5703125" customWidth="1"/>
    <col min="6" max="6" width="11.7109375" customWidth="1"/>
    <col min="7" max="7" width="12.28515625" customWidth="1"/>
    <col min="8" max="8" width="11" customWidth="1"/>
    <col min="9" max="9" width="18.7109375" customWidth="1"/>
    <col min="10" max="10" width="20.42578125" customWidth="1"/>
  </cols>
  <sheetData>
    <row r="1" spans="2:10" ht="15.75" thickBot="1" x14ac:dyDescent="0.3"/>
    <row r="2" spans="2:10" ht="15.75" thickBot="1" x14ac:dyDescent="0.3">
      <c r="B2" s="177" t="s">
        <v>603</v>
      </c>
      <c r="C2" s="178"/>
      <c r="D2" s="178"/>
      <c r="E2" s="178"/>
      <c r="F2" s="178"/>
      <c r="G2" s="178"/>
      <c r="H2" s="178"/>
      <c r="I2" s="178"/>
      <c r="J2" s="179"/>
    </row>
    <row r="3" spans="2:10" ht="15.75" thickBot="1" x14ac:dyDescent="0.3">
      <c r="B3" s="180" t="s">
        <v>22</v>
      </c>
      <c r="C3" s="181"/>
      <c r="D3" s="181"/>
      <c r="E3" s="181"/>
      <c r="F3" s="181"/>
      <c r="G3" s="181"/>
      <c r="H3" s="181"/>
      <c r="I3" s="181"/>
      <c r="J3" s="182"/>
    </row>
    <row r="4" spans="2:10" ht="46.5" customHeight="1" thickBot="1" x14ac:dyDescent="0.3">
      <c r="B4" s="1" t="s">
        <v>0</v>
      </c>
      <c r="C4" s="2" t="s">
        <v>2</v>
      </c>
      <c r="D4" s="3" t="s">
        <v>1</v>
      </c>
      <c r="E4" s="2" t="s">
        <v>3</v>
      </c>
      <c r="F4" s="3" t="s">
        <v>4</v>
      </c>
      <c r="G4" s="2" t="s">
        <v>5</v>
      </c>
      <c r="H4" s="3" t="s">
        <v>6</v>
      </c>
      <c r="I4" s="2" t="s">
        <v>7</v>
      </c>
      <c r="J4" s="3" t="s">
        <v>8</v>
      </c>
    </row>
    <row r="5" spans="2:10" ht="15.75" thickBot="1" x14ac:dyDescent="0.3">
      <c r="B5" s="3">
        <v>1</v>
      </c>
      <c r="C5" s="2">
        <v>2</v>
      </c>
      <c r="D5" s="3">
        <v>3</v>
      </c>
      <c r="E5" s="2">
        <v>4</v>
      </c>
      <c r="F5" s="3">
        <v>5</v>
      </c>
      <c r="G5" s="2">
        <v>6</v>
      </c>
      <c r="H5" s="3">
        <v>7</v>
      </c>
      <c r="I5" s="2">
        <v>8</v>
      </c>
      <c r="J5" s="3" t="s">
        <v>9</v>
      </c>
    </row>
    <row r="6" spans="2:10" ht="15.75" thickBot="1" x14ac:dyDescent="0.3">
      <c r="B6" s="4" t="s">
        <v>10</v>
      </c>
      <c r="C6" s="5"/>
      <c r="D6" s="6"/>
      <c r="E6" s="5" t="s">
        <v>615</v>
      </c>
      <c r="F6" s="6"/>
      <c r="G6" s="5"/>
      <c r="H6" s="6"/>
      <c r="I6" s="5"/>
      <c r="J6" s="6"/>
    </row>
    <row r="7" spans="2:10" ht="15.75" thickBot="1" x14ac:dyDescent="0.3">
      <c r="B7" s="10" t="s">
        <v>14</v>
      </c>
      <c r="C7" s="11"/>
      <c r="D7" s="12"/>
      <c r="E7" s="11" t="s">
        <v>674</v>
      </c>
      <c r="F7" s="12"/>
      <c r="G7" s="11"/>
      <c r="H7" s="12"/>
      <c r="I7" s="11"/>
      <c r="J7" s="12"/>
    </row>
    <row r="8" spans="2:10" ht="34.5" customHeight="1" x14ac:dyDescent="0.25">
      <c r="B8" s="44" t="s">
        <v>10</v>
      </c>
      <c r="C8" s="62" t="s">
        <v>649</v>
      </c>
      <c r="D8" s="22" t="s">
        <v>650</v>
      </c>
      <c r="E8" s="75" t="s">
        <v>605</v>
      </c>
      <c r="F8" s="22" t="s">
        <v>55</v>
      </c>
      <c r="G8" s="24">
        <v>2</v>
      </c>
      <c r="H8" s="38">
        <v>1</v>
      </c>
      <c r="I8" s="91"/>
      <c r="J8" s="92">
        <f>ROUND(G8*I8,2)</f>
        <v>0</v>
      </c>
    </row>
    <row r="9" spans="2:10" ht="33" customHeight="1" thickBot="1" x14ac:dyDescent="0.3">
      <c r="B9" s="44" t="s">
        <v>21</v>
      </c>
      <c r="C9" s="62" t="s">
        <v>649</v>
      </c>
      <c r="D9" s="22" t="s">
        <v>650</v>
      </c>
      <c r="E9" s="31" t="s">
        <v>606</v>
      </c>
      <c r="F9" s="22" t="s">
        <v>55</v>
      </c>
      <c r="G9" s="24">
        <v>2</v>
      </c>
      <c r="H9" s="37">
        <v>1</v>
      </c>
      <c r="I9" s="91"/>
      <c r="J9" s="92">
        <f>ROUND(G9*I9,2)</f>
        <v>0</v>
      </c>
    </row>
    <row r="10" spans="2:10" ht="15" customHeight="1" thickBot="1" x14ac:dyDescent="0.3">
      <c r="B10" s="10" t="s">
        <v>15</v>
      </c>
      <c r="C10" s="11"/>
      <c r="D10" s="12"/>
      <c r="E10" s="11" t="s">
        <v>675</v>
      </c>
      <c r="F10" s="12"/>
      <c r="G10" s="11"/>
      <c r="H10" s="12"/>
      <c r="I10" s="95"/>
      <c r="J10" s="96"/>
    </row>
    <row r="11" spans="2:10" ht="15" customHeight="1" thickBot="1" x14ac:dyDescent="0.3">
      <c r="B11" s="76" t="s">
        <v>608</v>
      </c>
      <c r="C11" s="77"/>
      <c r="D11" s="78"/>
      <c r="E11" s="77" t="s">
        <v>607</v>
      </c>
      <c r="F11" s="78"/>
      <c r="G11" s="77"/>
      <c r="H11" s="78"/>
      <c r="I11" s="97"/>
      <c r="J11" s="98"/>
    </row>
    <row r="12" spans="2:10" ht="15" customHeight="1" x14ac:dyDescent="0.25">
      <c r="B12" s="44" t="s">
        <v>26</v>
      </c>
      <c r="C12" s="62" t="s">
        <v>649</v>
      </c>
      <c r="D12" s="22" t="s">
        <v>601</v>
      </c>
      <c r="E12" s="31" t="s">
        <v>609</v>
      </c>
      <c r="F12" s="35" t="s">
        <v>16</v>
      </c>
      <c r="G12" s="25">
        <v>63</v>
      </c>
      <c r="H12" s="37">
        <v>1</v>
      </c>
      <c r="I12" s="93"/>
      <c r="J12" s="92">
        <f>ROUND(G12*I12,2)</f>
        <v>0</v>
      </c>
    </row>
    <row r="13" spans="2:10" ht="31.5" customHeight="1" x14ac:dyDescent="0.25">
      <c r="B13" s="39" t="s">
        <v>27</v>
      </c>
      <c r="C13" s="62" t="s">
        <v>649</v>
      </c>
      <c r="D13" s="23" t="s">
        <v>651</v>
      </c>
      <c r="E13" s="31" t="s">
        <v>610</v>
      </c>
      <c r="F13" s="35" t="s">
        <v>16</v>
      </c>
      <c r="G13" s="25">
        <v>63</v>
      </c>
      <c r="H13" s="37">
        <v>1</v>
      </c>
      <c r="I13" s="93"/>
      <c r="J13" s="92">
        <f t="shared" ref="J13:J18" si="0">ROUND(G13*I13,2)</f>
        <v>0</v>
      </c>
    </row>
    <row r="14" spans="2:10" ht="23.25" customHeight="1" thickBot="1" x14ac:dyDescent="0.3">
      <c r="B14" s="39" t="s">
        <v>28</v>
      </c>
      <c r="C14" s="62" t="s">
        <v>649</v>
      </c>
      <c r="D14" s="23" t="s">
        <v>652</v>
      </c>
      <c r="E14" s="31" t="s">
        <v>611</v>
      </c>
      <c r="F14" s="35" t="s">
        <v>16</v>
      </c>
      <c r="G14" s="25">
        <v>63</v>
      </c>
      <c r="H14" s="37">
        <v>1</v>
      </c>
      <c r="I14" s="93"/>
      <c r="J14" s="92">
        <f t="shared" si="0"/>
        <v>0</v>
      </c>
    </row>
    <row r="15" spans="2:10" ht="15" customHeight="1" thickBot="1" x14ac:dyDescent="0.3">
      <c r="B15" s="76" t="s">
        <v>612</v>
      </c>
      <c r="C15" s="77"/>
      <c r="D15" s="78"/>
      <c r="E15" s="77" t="s">
        <v>613</v>
      </c>
      <c r="F15" s="78"/>
      <c r="G15" s="77"/>
      <c r="H15" s="78"/>
      <c r="I15" s="97"/>
      <c r="J15" s="98"/>
    </row>
    <row r="16" spans="2:10" ht="34.5" customHeight="1" x14ac:dyDescent="0.25">
      <c r="B16" s="44" t="s">
        <v>29</v>
      </c>
      <c r="C16" s="62" t="s">
        <v>649</v>
      </c>
      <c r="D16" s="23" t="s">
        <v>653</v>
      </c>
      <c r="E16" s="31" t="s">
        <v>614</v>
      </c>
      <c r="F16" s="35" t="s">
        <v>16</v>
      </c>
      <c r="G16" s="25">
        <v>123</v>
      </c>
      <c r="H16" s="37">
        <v>1</v>
      </c>
      <c r="I16" s="93"/>
      <c r="J16" s="92">
        <f t="shared" si="0"/>
        <v>0</v>
      </c>
    </row>
    <row r="17" spans="2:10" ht="27" customHeight="1" x14ac:dyDescent="0.25">
      <c r="B17" s="44" t="s">
        <v>30</v>
      </c>
      <c r="C17" s="62" t="s">
        <v>649</v>
      </c>
      <c r="D17" s="23" t="s">
        <v>651</v>
      </c>
      <c r="E17" s="31" t="s">
        <v>610</v>
      </c>
      <c r="F17" s="35" t="s">
        <v>16</v>
      </c>
      <c r="G17" s="25">
        <v>123</v>
      </c>
      <c r="H17" s="37">
        <v>1</v>
      </c>
      <c r="I17" s="93"/>
      <c r="J17" s="92">
        <f t="shared" si="0"/>
        <v>0</v>
      </c>
    </row>
    <row r="18" spans="2:10" ht="29.25" customHeight="1" thickBot="1" x14ac:dyDescent="0.3">
      <c r="B18" s="44" t="s">
        <v>31</v>
      </c>
      <c r="C18" s="62" t="s">
        <v>649</v>
      </c>
      <c r="D18" s="23" t="s">
        <v>652</v>
      </c>
      <c r="E18" s="31" t="s">
        <v>611</v>
      </c>
      <c r="F18" s="35" t="s">
        <v>16</v>
      </c>
      <c r="G18" s="25">
        <v>123</v>
      </c>
      <c r="H18" s="37">
        <v>1</v>
      </c>
      <c r="I18" s="93"/>
      <c r="J18" s="92">
        <f t="shared" si="0"/>
        <v>0</v>
      </c>
    </row>
    <row r="19" spans="2:10" ht="15.75" customHeight="1" thickBot="1" x14ac:dyDescent="0.3">
      <c r="B19" s="164" t="s">
        <v>617</v>
      </c>
      <c r="C19" s="165"/>
      <c r="D19" s="165"/>
      <c r="E19" s="165"/>
      <c r="F19" s="165"/>
      <c r="G19" s="165"/>
      <c r="H19" s="165"/>
      <c r="I19" s="166"/>
      <c r="J19" s="94">
        <f>SUM(J8:J18)</f>
        <v>0</v>
      </c>
    </row>
    <row r="20" spans="2:10" ht="15" customHeight="1" thickBot="1" x14ac:dyDescent="0.3">
      <c r="B20" s="6">
        <v>2</v>
      </c>
      <c r="C20" s="61"/>
      <c r="D20" s="60"/>
      <c r="E20" s="59" t="s">
        <v>616</v>
      </c>
      <c r="F20" s="61"/>
      <c r="G20" s="60"/>
      <c r="H20" s="61"/>
      <c r="I20" s="60"/>
      <c r="J20" s="61"/>
    </row>
    <row r="21" spans="2:10" ht="15" customHeight="1" thickBot="1" x14ac:dyDescent="0.3">
      <c r="B21" s="10" t="s">
        <v>400</v>
      </c>
      <c r="C21" s="11"/>
      <c r="D21" s="12"/>
      <c r="E21" s="11" t="s">
        <v>676</v>
      </c>
      <c r="F21" s="12"/>
      <c r="G21" s="11"/>
      <c r="H21" s="12"/>
      <c r="I21" s="11"/>
      <c r="J21" s="12"/>
    </row>
    <row r="22" spans="2:10" ht="15" customHeight="1" thickBot="1" x14ac:dyDescent="0.3">
      <c r="B22" s="76" t="s">
        <v>618</v>
      </c>
      <c r="C22" s="77"/>
      <c r="D22" s="78"/>
      <c r="E22" s="77" t="s">
        <v>654</v>
      </c>
      <c r="F22" s="78"/>
      <c r="G22" s="77"/>
      <c r="H22" s="78"/>
      <c r="I22" s="77"/>
      <c r="J22" s="78"/>
    </row>
    <row r="23" spans="2:10" ht="37.5" customHeight="1" x14ac:dyDescent="0.25">
      <c r="B23" s="44" t="s">
        <v>32</v>
      </c>
      <c r="C23" s="62" t="s">
        <v>649</v>
      </c>
      <c r="D23" s="23" t="s">
        <v>655</v>
      </c>
      <c r="E23" s="31" t="s">
        <v>619</v>
      </c>
      <c r="F23" s="35" t="s">
        <v>55</v>
      </c>
      <c r="G23" s="25">
        <v>1</v>
      </c>
      <c r="H23" s="37">
        <v>1</v>
      </c>
      <c r="I23" s="93"/>
      <c r="J23" s="92">
        <f>ROUND(G23*I23,2)</f>
        <v>0</v>
      </c>
    </row>
    <row r="24" spans="2:10" ht="33.75" customHeight="1" thickBot="1" x14ac:dyDescent="0.3">
      <c r="B24" s="44" t="s">
        <v>33</v>
      </c>
      <c r="C24" s="62" t="s">
        <v>649</v>
      </c>
      <c r="D24" s="23" t="s">
        <v>650</v>
      </c>
      <c r="E24" s="31" t="s">
        <v>620</v>
      </c>
      <c r="F24" s="35" t="s">
        <v>55</v>
      </c>
      <c r="G24" s="25">
        <v>2</v>
      </c>
      <c r="H24" s="37">
        <v>1</v>
      </c>
      <c r="I24" s="93"/>
      <c r="J24" s="92">
        <f t="shared" ref="J24:J35" si="1">ROUND(G24*I24,2)</f>
        <v>0</v>
      </c>
    </row>
    <row r="25" spans="2:10" ht="15" customHeight="1" thickBot="1" x14ac:dyDescent="0.3">
      <c r="B25" s="76" t="s">
        <v>621</v>
      </c>
      <c r="C25" s="77"/>
      <c r="D25" s="78"/>
      <c r="E25" s="77" t="s">
        <v>622</v>
      </c>
      <c r="F25" s="78"/>
      <c r="G25" s="77"/>
      <c r="H25" s="78"/>
      <c r="I25" s="97"/>
      <c r="J25" s="78"/>
    </row>
    <row r="26" spans="2:10" ht="22.5" customHeight="1" x14ac:dyDescent="0.25">
      <c r="B26" s="44" t="s">
        <v>34</v>
      </c>
      <c r="C26" s="62" t="s">
        <v>649</v>
      </c>
      <c r="D26" s="23" t="s">
        <v>656</v>
      </c>
      <c r="E26" s="31" t="s">
        <v>623</v>
      </c>
      <c r="F26" s="35" t="s">
        <v>16</v>
      </c>
      <c r="G26" s="25">
        <v>155</v>
      </c>
      <c r="H26" s="37">
        <v>1</v>
      </c>
      <c r="I26" s="93"/>
      <c r="J26" s="92">
        <f t="shared" si="1"/>
        <v>0</v>
      </c>
    </row>
    <row r="27" spans="2:10" ht="22.5" customHeight="1" x14ac:dyDescent="0.25">
      <c r="B27" s="44" t="s">
        <v>35</v>
      </c>
      <c r="C27" s="62" t="s">
        <v>649</v>
      </c>
      <c r="D27" s="23" t="s">
        <v>653</v>
      </c>
      <c r="E27" s="31" t="s">
        <v>624</v>
      </c>
      <c r="F27" s="35" t="s">
        <v>16</v>
      </c>
      <c r="G27" s="25">
        <v>30</v>
      </c>
      <c r="H27" s="37">
        <v>1</v>
      </c>
      <c r="I27" s="93"/>
      <c r="J27" s="92">
        <f t="shared" si="1"/>
        <v>0</v>
      </c>
    </row>
    <row r="28" spans="2:10" ht="25.5" customHeight="1" thickBot="1" x14ac:dyDescent="0.3">
      <c r="B28" s="44" t="s">
        <v>36</v>
      </c>
      <c r="C28" s="62" t="s">
        <v>649</v>
      </c>
      <c r="D28" s="23" t="s">
        <v>657</v>
      </c>
      <c r="E28" s="31" t="s">
        <v>625</v>
      </c>
      <c r="F28" s="35" t="s">
        <v>406</v>
      </c>
      <c r="G28" s="25">
        <v>0.155</v>
      </c>
      <c r="H28" s="37">
        <v>1</v>
      </c>
      <c r="I28" s="93"/>
      <c r="J28" s="92">
        <f t="shared" si="1"/>
        <v>0</v>
      </c>
    </row>
    <row r="29" spans="2:10" ht="15" customHeight="1" thickBot="1" x14ac:dyDescent="0.3">
      <c r="B29" s="76" t="s">
        <v>626</v>
      </c>
      <c r="C29" s="77"/>
      <c r="D29" s="78"/>
      <c r="E29" s="77" t="s">
        <v>627</v>
      </c>
      <c r="F29" s="78"/>
      <c r="G29" s="77"/>
      <c r="H29" s="78"/>
      <c r="I29" s="97"/>
      <c r="J29" s="78"/>
    </row>
    <row r="30" spans="2:10" ht="21.75" customHeight="1" x14ac:dyDescent="0.25">
      <c r="B30" s="44" t="s">
        <v>37</v>
      </c>
      <c r="C30" s="62" t="s">
        <v>649</v>
      </c>
      <c r="D30" s="23" t="s">
        <v>658</v>
      </c>
      <c r="E30" s="31" t="s">
        <v>628</v>
      </c>
      <c r="F30" s="35" t="s">
        <v>406</v>
      </c>
      <c r="G30" s="25">
        <v>0.155</v>
      </c>
      <c r="H30" s="37">
        <v>1</v>
      </c>
      <c r="I30" s="93"/>
      <c r="J30" s="92">
        <f t="shared" si="1"/>
        <v>0</v>
      </c>
    </row>
    <row r="31" spans="2:10" ht="21.75" customHeight="1" x14ac:dyDescent="0.25">
      <c r="B31" s="44" t="s">
        <v>38</v>
      </c>
      <c r="C31" s="62" t="s">
        <v>649</v>
      </c>
      <c r="D31" s="23" t="s">
        <v>659</v>
      </c>
      <c r="E31" s="31" t="s">
        <v>629</v>
      </c>
      <c r="F31" s="35" t="s">
        <v>420</v>
      </c>
      <c r="G31" s="25">
        <v>2</v>
      </c>
      <c r="H31" s="37">
        <v>1</v>
      </c>
      <c r="I31" s="93"/>
      <c r="J31" s="92">
        <f t="shared" si="1"/>
        <v>0</v>
      </c>
    </row>
    <row r="32" spans="2:10" ht="21.75" customHeight="1" x14ac:dyDescent="0.25">
      <c r="B32" s="44" t="s">
        <v>39</v>
      </c>
      <c r="C32" s="62" t="s">
        <v>649</v>
      </c>
      <c r="D32" s="23" t="s">
        <v>660</v>
      </c>
      <c r="E32" s="31" t="s">
        <v>630</v>
      </c>
      <c r="F32" s="35" t="s">
        <v>406</v>
      </c>
      <c r="G32" s="25">
        <v>1.2849999999999999</v>
      </c>
      <c r="H32" s="37">
        <v>1</v>
      </c>
      <c r="I32" s="93"/>
      <c r="J32" s="92">
        <f t="shared" si="1"/>
        <v>0</v>
      </c>
    </row>
    <row r="33" spans="2:10" ht="21.75" customHeight="1" x14ac:dyDescent="0.25">
      <c r="B33" s="44" t="s">
        <v>40</v>
      </c>
      <c r="C33" s="62" t="s">
        <v>649</v>
      </c>
      <c r="D33" s="23" t="s">
        <v>661</v>
      </c>
      <c r="E33" s="31" t="s">
        <v>631</v>
      </c>
      <c r="F33" s="35" t="s">
        <v>420</v>
      </c>
      <c r="G33" s="25">
        <v>2</v>
      </c>
      <c r="H33" s="37">
        <v>1</v>
      </c>
      <c r="I33" s="93"/>
      <c r="J33" s="92">
        <f t="shared" si="1"/>
        <v>0</v>
      </c>
    </row>
    <row r="34" spans="2:10" ht="15" customHeight="1" x14ac:dyDescent="0.25">
      <c r="B34" s="44" t="s">
        <v>43</v>
      </c>
      <c r="C34" s="62" t="s">
        <v>649</v>
      </c>
      <c r="D34" s="23" t="s">
        <v>601</v>
      </c>
      <c r="E34" s="31" t="s">
        <v>632</v>
      </c>
      <c r="F34" s="35" t="s">
        <v>16</v>
      </c>
      <c r="G34" s="25">
        <v>4</v>
      </c>
      <c r="H34" s="37">
        <v>1</v>
      </c>
      <c r="I34" s="93"/>
      <c r="J34" s="92">
        <f t="shared" si="1"/>
        <v>0</v>
      </c>
    </row>
    <row r="35" spans="2:10" ht="21.75" customHeight="1" thickBot="1" x14ac:dyDescent="0.3">
      <c r="B35" s="44" t="s">
        <v>44</v>
      </c>
      <c r="C35" s="62" t="s">
        <v>649</v>
      </c>
      <c r="D35" s="23" t="s">
        <v>662</v>
      </c>
      <c r="E35" s="31" t="s">
        <v>633</v>
      </c>
      <c r="F35" s="35" t="s">
        <v>55</v>
      </c>
      <c r="G35" s="25">
        <v>2</v>
      </c>
      <c r="H35" s="37">
        <v>1</v>
      </c>
      <c r="I35" s="93"/>
      <c r="J35" s="92">
        <f t="shared" si="1"/>
        <v>0</v>
      </c>
    </row>
    <row r="36" spans="2:10" ht="15" customHeight="1" thickBot="1" x14ac:dyDescent="0.3">
      <c r="B36" s="10" t="s">
        <v>401</v>
      </c>
      <c r="C36" s="11"/>
      <c r="D36" s="12"/>
      <c r="E36" s="11" t="s">
        <v>677</v>
      </c>
      <c r="F36" s="12"/>
      <c r="G36" s="11"/>
      <c r="H36" s="12"/>
      <c r="I36" s="95"/>
      <c r="J36" s="96"/>
    </row>
    <row r="37" spans="2:10" ht="15" customHeight="1" thickBot="1" x14ac:dyDescent="0.3">
      <c r="B37" s="76" t="s">
        <v>634</v>
      </c>
      <c r="C37" s="77"/>
      <c r="D37" s="78"/>
      <c r="E37" s="77" t="s">
        <v>635</v>
      </c>
      <c r="F37" s="78"/>
      <c r="G37" s="77"/>
      <c r="H37" s="78"/>
      <c r="I37" s="97"/>
      <c r="J37" s="98"/>
    </row>
    <row r="38" spans="2:10" ht="21" customHeight="1" x14ac:dyDescent="0.25">
      <c r="B38" s="44" t="s">
        <v>45</v>
      </c>
      <c r="C38" s="62" t="s">
        <v>649</v>
      </c>
      <c r="D38" s="23" t="s">
        <v>663</v>
      </c>
      <c r="E38" s="31" t="s">
        <v>636</v>
      </c>
      <c r="F38" s="35" t="s">
        <v>16</v>
      </c>
      <c r="G38" s="25">
        <v>40</v>
      </c>
      <c r="H38" s="37">
        <v>1</v>
      </c>
      <c r="I38" s="93"/>
      <c r="J38" s="92">
        <f>ROUND(G38*I38,2)</f>
        <v>0</v>
      </c>
    </row>
    <row r="39" spans="2:10" ht="15" customHeight="1" x14ac:dyDescent="0.25">
      <c r="B39" s="44" t="s">
        <v>46</v>
      </c>
      <c r="C39" s="62" t="s">
        <v>649</v>
      </c>
      <c r="D39" s="23" t="s">
        <v>124</v>
      </c>
      <c r="E39" s="31" t="s">
        <v>637</v>
      </c>
      <c r="F39" s="35" t="s">
        <v>16</v>
      </c>
      <c r="G39" s="25">
        <v>67</v>
      </c>
      <c r="H39" s="37">
        <v>1</v>
      </c>
      <c r="I39" s="93"/>
      <c r="J39" s="92">
        <f t="shared" ref="J39:J49" si="2">ROUND(G39*I39,2)</f>
        <v>0</v>
      </c>
    </row>
    <row r="40" spans="2:10" ht="21.75" customHeight="1" thickBot="1" x14ac:dyDescent="0.3">
      <c r="B40" s="44" t="s">
        <v>47</v>
      </c>
      <c r="C40" s="62" t="s">
        <v>649</v>
      </c>
      <c r="D40" s="23" t="s">
        <v>664</v>
      </c>
      <c r="E40" s="31" t="s">
        <v>638</v>
      </c>
      <c r="F40" s="35" t="s">
        <v>16</v>
      </c>
      <c r="G40" s="25">
        <v>114</v>
      </c>
      <c r="H40" s="37">
        <v>1</v>
      </c>
      <c r="I40" s="93"/>
      <c r="J40" s="92">
        <f t="shared" si="2"/>
        <v>0</v>
      </c>
    </row>
    <row r="41" spans="2:10" ht="15" customHeight="1" thickBot="1" x14ac:dyDescent="0.3">
      <c r="B41" s="76" t="s">
        <v>639</v>
      </c>
      <c r="C41" s="77"/>
      <c r="D41" s="78"/>
      <c r="E41" s="77" t="s">
        <v>640</v>
      </c>
      <c r="F41" s="78"/>
      <c r="G41" s="77"/>
      <c r="H41" s="78"/>
      <c r="I41" s="97"/>
      <c r="J41" s="78"/>
    </row>
    <row r="42" spans="2:10" ht="14.25" customHeight="1" thickBot="1" x14ac:dyDescent="0.3">
      <c r="B42" s="44" t="s">
        <v>48</v>
      </c>
      <c r="C42" s="62" t="s">
        <v>649</v>
      </c>
      <c r="D42" s="23" t="s">
        <v>665</v>
      </c>
      <c r="E42" s="31" t="s">
        <v>641</v>
      </c>
      <c r="F42" s="35" t="s">
        <v>16</v>
      </c>
      <c r="G42" s="25">
        <v>38</v>
      </c>
      <c r="H42" s="37">
        <v>1</v>
      </c>
      <c r="I42" s="93"/>
      <c r="J42" s="92">
        <f t="shared" si="2"/>
        <v>0</v>
      </c>
    </row>
    <row r="43" spans="2:10" ht="15" customHeight="1" thickBot="1" x14ac:dyDescent="0.3">
      <c r="B43" s="76" t="s">
        <v>673</v>
      </c>
      <c r="C43" s="77"/>
      <c r="D43" s="78"/>
      <c r="E43" s="77" t="s">
        <v>627</v>
      </c>
      <c r="F43" s="78"/>
      <c r="G43" s="77"/>
      <c r="H43" s="78"/>
      <c r="I43" s="97"/>
      <c r="J43" s="78"/>
    </row>
    <row r="44" spans="2:10" ht="22.5" customHeight="1" x14ac:dyDescent="0.25">
      <c r="B44" s="44" t="s">
        <v>49</v>
      </c>
      <c r="C44" s="62" t="s">
        <v>649</v>
      </c>
      <c r="D44" s="23" t="s">
        <v>658</v>
      </c>
      <c r="E44" s="31" t="s">
        <v>628</v>
      </c>
      <c r="F44" s="35" t="s">
        <v>406</v>
      </c>
      <c r="G44" s="25">
        <v>0.114</v>
      </c>
      <c r="H44" s="37">
        <v>1</v>
      </c>
      <c r="I44" s="93"/>
      <c r="J44" s="92">
        <f t="shared" si="2"/>
        <v>0</v>
      </c>
    </row>
    <row r="45" spans="2:10" ht="22.5" customHeight="1" x14ac:dyDescent="0.25">
      <c r="B45" s="44" t="s">
        <v>50</v>
      </c>
      <c r="C45" s="62" t="s">
        <v>649</v>
      </c>
      <c r="D45" s="23" t="s">
        <v>659</v>
      </c>
      <c r="E45" s="31" t="s">
        <v>629</v>
      </c>
      <c r="F45" s="35" t="s">
        <v>420</v>
      </c>
      <c r="G45" s="25">
        <v>2</v>
      </c>
      <c r="H45" s="37">
        <v>1</v>
      </c>
      <c r="I45" s="93"/>
      <c r="J45" s="92">
        <f t="shared" si="2"/>
        <v>0</v>
      </c>
    </row>
    <row r="46" spans="2:10" ht="22.5" customHeight="1" x14ac:dyDescent="0.25">
      <c r="B46" s="44" t="s">
        <v>241</v>
      </c>
      <c r="C46" s="62" t="s">
        <v>649</v>
      </c>
      <c r="D46" s="23" t="s">
        <v>666</v>
      </c>
      <c r="E46" s="31" t="s">
        <v>642</v>
      </c>
      <c r="F46" s="35" t="s">
        <v>420</v>
      </c>
      <c r="G46" s="25">
        <v>1</v>
      </c>
      <c r="H46" s="37">
        <v>1</v>
      </c>
      <c r="I46" s="93"/>
      <c r="J46" s="92">
        <f t="shared" si="2"/>
        <v>0</v>
      </c>
    </row>
    <row r="47" spans="2:10" ht="22.5" customHeight="1" x14ac:dyDescent="0.25">
      <c r="B47" s="44" t="s">
        <v>242</v>
      </c>
      <c r="C47" s="62" t="s">
        <v>649</v>
      </c>
      <c r="D47" s="23" t="s">
        <v>667</v>
      </c>
      <c r="E47" s="31" t="s">
        <v>643</v>
      </c>
      <c r="F47" s="35" t="s">
        <v>420</v>
      </c>
      <c r="G47" s="25">
        <v>1</v>
      </c>
      <c r="H47" s="37">
        <v>1</v>
      </c>
      <c r="I47" s="93"/>
      <c r="J47" s="92">
        <f t="shared" si="2"/>
        <v>0</v>
      </c>
    </row>
    <row r="48" spans="2:10" ht="15" customHeight="1" x14ac:dyDescent="0.25">
      <c r="B48" s="44" t="s">
        <v>243</v>
      </c>
      <c r="C48" s="62" t="s">
        <v>649</v>
      </c>
      <c r="D48" s="23" t="s">
        <v>668</v>
      </c>
      <c r="E48" s="31" t="s">
        <v>644</v>
      </c>
      <c r="F48" s="35" t="s">
        <v>16</v>
      </c>
      <c r="G48" s="25">
        <v>410</v>
      </c>
      <c r="H48" s="37">
        <v>1</v>
      </c>
      <c r="I48" s="93"/>
      <c r="J48" s="92">
        <f t="shared" si="2"/>
        <v>0</v>
      </c>
    </row>
    <row r="49" spans="2:10" ht="23.25" customHeight="1" thickBot="1" x14ac:dyDescent="0.3">
      <c r="B49" s="44" t="s">
        <v>247</v>
      </c>
      <c r="C49" s="62" t="s">
        <v>649</v>
      </c>
      <c r="D49" s="23" t="s">
        <v>660</v>
      </c>
      <c r="E49" s="31" t="s">
        <v>645</v>
      </c>
      <c r="F49" s="35" t="s">
        <v>406</v>
      </c>
      <c r="G49" s="25">
        <v>0.41</v>
      </c>
      <c r="H49" s="37">
        <v>1</v>
      </c>
      <c r="I49" s="93"/>
      <c r="J49" s="92">
        <f t="shared" si="2"/>
        <v>0</v>
      </c>
    </row>
    <row r="50" spans="2:10" ht="15" customHeight="1" thickBot="1" x14ac:dyDescent="0.3">
      <c r="B50" s="10" t="s">
        <v>454</v>
      </c>
      <c r="C50" s="11"/>
      <c r="D50" s="12"/>
      <c r="E50" s="11" t="s">
        <v>678</v>
      </c>
      <c r="F50" s="12"/>
      <c r="G50" s="11"/>
      <c r="H50" s="12"/>
      <c r="I50" s="95"/>
      <c r="J50" s="96"/>
    </row>
    <row r="51" spans="2:10" ht="15" customHeight="1" x14ac:dyDescent="0.25">
      <c r="B51" s="44" t="s">
        <v>248</v>
      </c>
      <c r="C51" s="62" t="s">
        <v>649</v>
      </c>
      <c r="D51" s="23" t="s">
        <v>669</v>
      </c>
      <c r="E51" s="31" t="s">
        <v>646</v>
      </c>
      <c r="F51" s="35" t="s">
        <v>16</v>
      </c>
      <c r="G51" s="25">
        <v>155</v>
      </c>
      <c r="H51" s="37">
        <v>1</v>
      </c>
      <c r="I51" s="93"/>
      <c r="J51" s="92">
        <f>ROUND(G51*I51,2)</f>
        <v>0</v>
      </c>
    </row>
    <row r="52" spans="2:10" ht="15" customHeight="1" x14ac:dyDescent="0.25">
      <c r="B52" s="44" t="s">
        <v>249</v>
      </c>
      <c r="C52" s="62" t="s">
        <v>649</v>
      </c>
      <c r="D52" s="23" t="s">
        <v>670</v>
      </c>
      <c r="E52" s="31" t="s">
        <v>647</v>
      </c>
      <c r="F52" s="35" t="s">
        <v>16</v>
      </c>
      <c r="G52" s="25">
        <v>1465</v>
      </c>
      <c r="H52" s="37">
        <v>1</v>
      </c>
      <c r="I52" s="93"/>
      <c r="J52" s="92">
        <f t="shared" ref="J52:J53" si="3">ROUND(G52*I52,2)</f>
        <v>0</v>
      </c>
    </row>
    <row r="53" spans="2:10" ht="15" customHeight="1" thickBot="1" x14ac:dyDescent="0.3">
      <c r="B53" s="44" t="s">
        <v>250</v>
      </c>
      <c r="C53" s="62" t="s">
        <v>649</v>
      </c>
      <c r="D53" s="23" t="s">
        <v>671</v>
      </c>
      <c r="E53" s="31" t="s">
        <v>648</v>
      </c>
      <c r="F53" s="35" t="s">
        <v>16</v>
      </c>
      <c r="G53" s="25">
        <v>265</v>
      </c>
      <c r="H53" s="37">
        <v>1</v>
      </c>
      <c r="I53" s="93"/>
      <c r="J53" s="92">
        <f t="shared" si="3"/>
        <v>0</v>
      </c>
    </row>
    <row r="54" spans="2:10" ht="15.75" thickBot="1" x14ac:dyDescent="0.3">
      <c r="B54" s="168" t="s">
        <v>672</v>
      </c>
      <c r="C54" s="169"/>
      <c r="D54" s="169"/>
      <c r="E54" s="169"/>
      <c r="F54" s="169"/>
      <c r="G54" s="169"/>
      <c r="H54" s="169"/>
      <c r="I54" s="170"/>
      <c r="J54" s="94">
        <f>SUM(J23:J53)</f>
        <v>0</v>
      </c>
    </row>
    <row r="55" spans="2:10" ht="15.75" thickBot="1" x14ac:dyDescent="0.3">
      <c r="B55" s="149" t="s">
        <v>293</v>
      </c>
      <c r="C55" s="150"/>
      <c r="D55" s="150"/>
      <c r="E55" s="150"/>
      <c r="F55" s="150"/>
      <c r="G55" s="150"/>
      <c r="H55" s="150"/>
      <c r="I55" s="151"/>
      <c r="J55" s="79">
        <f>SUM(J54,J19)</f>
        <v>0</v>
      </c>
    </row>
    <row r="56" spans="2:10" ht="15.75" thickBot="1" x14ac:dyDescent="0.3">
      <c r="B56" s="152" t="s">
        <v>294</v>
      </c>
      <c r="C56" s="153"/>
      <c r="D56" s="153"/>
      <c r="E56" s="153"/>
      <c r="F56" s="153"/>
      <c r="G56" s="153"/>
      <c r="H56" s="153"/>
      <c r="I56" s="154"/>
      <c r="J56" s="40">
        <f>J57-J55</f>
        <v>0</v>
      </c>
    </row>
    <row r="57" spans="2:10" ht="15.75" thickBot="1" x14ac:dyDescent="0.3">
      <c r="B57" s="155" t="s">
        <v>295</v>
      </c>
      <c r="C57" s="156"/>
      <c r="D57" s="156"/>
      <c r="E57" s="156"/>
      <c r="F57" s="156"/>
      <c r="G57" s="156"/>
      <c r="H57" s="156"/>
      <c r="I57" s="157"/>
      <c r="J57" s="79">
        <f>J55*1.23</f>
        <v>0</v>
      </c>
    </row>
    <row r="58" spans="2:10" x14ac:dyDescent="0.25">
      <c r="B58" s="21"/>
      <c r="C58" s="21"/>
      <c r="D58" s="21"/>
      <c r="E58" s="21"/>
      <c r="F58" s="21"/>
      <c r="G58" s="21"/>
      <c r="H58" s="21"/>
      <c r="I58" s="21"/>
      <c r="J58" s="21"/>
    </row>
    <row r="59" spans="2:10" x14ac:dyDescent="0.25">
      <c r="B59" s="158" t="s">
        <v>296</v>
      </c>
      <c r="C59" s="158"/>
      <c r="D59" s="158"/>
      <c r="E59" s="158"/>
      <c r="F59" s="158"/>
      <c r="G59" s="158"/>
      <c r="H59" s="158"/>
      <c r="I59" s="158"/>
      <c r="J59" s="158"/>
    </row>
    <row r="60" spans="2:10" x14ac:dyDescent="0.25">
      <c r="B60" s="21"/>
      <c r="C60" s="21"/>
      <c r="D60" s="21"/>
      <c r="E60" s="21"/>
      <c r="F60" s="21"/>
      <c r="G60" s="21"/>
      <c r="H60" s="21"/>
      <c r="I60" s="21"/>
      <c r="J60" s="21"/>
    </row>
    <row r="61" spans="2:10" ht="66" customHeight="1" x14ac:dyDescent="0.25">
      <c r="B61" s="159" t="s">
        <v>297</v>
      </c>
      <c r="C61" s="160"/>
      <c r="D61" s="160"/>
      <c r="E61" s="160"/>
      <c r="F61" s="160"/>
      <c r="G61" s="160"/>
      <c r="H61" s="160"/>
      <c r="I61" s="160"/>
      <c r="J61" s="161"/>
    </row>
    <row r="62" spans="2:10" x14ac:dyDescent="0.25">
      <c r="B62" s="21"/>
      <c r="C62" s="21"/>
      <c r="D62" s="21"/>
      <c r="E62" s="21"/>
      <c r="F62" s="21"/>
      <c r="G62" s="21"/>
      <c r="H62" s="21"/>
      <c r="I62" s="21"/>
      <c r="J62" s="21"/>
    </row>
    <row r="63" spans="2:10" ht="57" customHeight="1" x14ac:dyDescent="0.25">
      <c r="B63" s="162" t="s">
        <v>299</v>
      </c>
      <c r="C63" s="163"/>
      <c r="D63" s="163"/>
      <c r="E63" s="21"/>
      <c r="F63" s="162" t="s">
        <v>298</v>
      </c>
      <c r="G63" s="163"/>
      <c r="H63" s="163"/>
      <c r="I63" s="163"/>
      <c r="J63" s="163"/>
    </row>
    <row r="64" spans="2:10" x14ac:dyDescent="0.25">
      <c r="B64" s="21"/>
      <c r="C64" s="21"/>
      <c r="D64" s="21"/>
      <c r="E64" s="21"/>
      <c r="F64" s="21"/>
      <c r="G64" s="21"/>
      <c r="H64" s="21"/>
      <c r="I64" s="21"/>
      <c r="J64" s="21"/>
    </row>
  </sheetData>
  <mergeCells count="11">
    <mergeCell ref="B57:I57"/>
    <mergeCell ref="B59:J59"/>
    <mergeCell ref="B61:J61"/>
    <mergeCell ref="B63:D63"/>
    <mergeCell ref="F63:J63"/>
    <mergeCell ref="B56:I56"/>
    <mergeCell ref="B19:I19"/>
    <mergeCell ref="B2:J2"/>
    <mergeCell ref="B3:J3"/>
    <mergeCell ref="B54:I54"/>
    <mergeCell ref="B55:I5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TES</vt:lpstr>
      <vt:lpstr>I Branża mostowa</vt:lpstr>
      <vt:lpstr>II Branża drogowa</vt:lpstr>
      <vt:lpstr>IIIa Branża sanitarna - gaz</vt:lpstr>
      <vt:lpstr>IIIb Branża sanitarna - kan</vt:lpstr>
      <vt:lpstr>IIIc Branża sanitarna - wod</vt:lpstr>
      <vt:lpstr>IV Branża elektryczna</vt:lpstr>
      <vt:lpstr>V Branża teletechniczna</vt:lpstr>
      <vt:lpstr>'I Branża mostowa'!Obszar_wydruku</vt:lpstr>
      <vt:lpstr>'II Branża drogowa'!Obszar_wydruku</vt:lpstr>
      <vt:lpstr>'IIIa Branża sanitarna - gaz'!Obszar_wydruku</vt:lpstr>
      <vt:lpstr>'IIIb Branża sanitarna - kan'!Obszar_wydruku</vt:lpstr>
      <vt:lpstr>'IIIc Branża sanitarna - wod'!Obszar_wydruku</vt:lpstr>
      <vt:lpstr>'IV Branża elektryczna'!Obszar_wydruku</vt:lpstr>
      <vt:lpstr>TES!Obszar_wydruku</vt:lpstr>
      <vt:lpstr>'V Branża teletechniczna'!Obszar_wydruku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Stanowisko 3a</dc:creator>
  <cp:lastModifiedBy>Piotr Biłko</cp:lastModifiedBy>
  <cp:lastPrinted>2022-04-14T06:59:02Z</cp:lastPrinted>
  <dcterms:created xsi:type="dcterms:W3CDTF">2022-01-23T08:54:35Z</dcterms:created>
  <dcterms:modified xsi:type="dcterms:W3CDTF">2022-04-14T06:59:08Z</dcterms:modified>
</cp:coreProperties>
</file>