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pbilko\Documents\"/>
    </mc:Choice>
  </mc:AlternateContent>
  <xr:revisionPtr revIDLastSave="0" documentId="13_ncr:1_{65B64C3B-9091-4DD0-A9B3-33EE84242C3E}" xr6:coauthVersionLast="45" xr6:coauthVersionMax="45" xr10:uidLastSave="{00000000-0000-0000-0000-000000000000}"/>
  <bookViews>
    <workbookView xWindow="-120" yWindow="-120" windowWidth="29040" windowHeight="17640" xr2:uid="{00000000-000D-0000-FFFF-FFFF00000000}"/>
  </bookViews>
  <sheets>
    <sheet name="TES" sheetId="4" r:id="rId1"/>
    <sheet name="branża drogowa" sheetId="5" r:id="rId2"/>
    <sheet name="branża sanitarna - KS" sheetId="6" r:id="rId3"/>
    <sheet name="branża sanitarna - WODOCIĄG" sheetId="8" r:id="rId4"/>
    <sheet name="branża teletechniczna" sheetId="11" r:id="rId5"/>
  </sheets>
  <definedNames>
    <definedName name="_xlnm.Print_Area" localSheetId="1">'branża drogowa'!$A$1:$H$304</definedName>
    <definedName name="_xlnm.Print_Area" localSheetId="2">'branża sanitarna - KS'!$A$1:$H$62</definedName>
    <definedName name="_xlnm.Print_Area" localSheetId="3">'branża sanitarna - WODOCIĄG'!$A$1:$H$103</definedName>
    <definedName name="_xlnm.Print_Area" localSheetId="4">'branża teletechniczna'!$A$1:$H$55</definedName>
    <definedName name="_xlnm.Print_Area" localSheetId="0">TES!$A$1:$D$21</definedName>
  </definedNames>
  <calcPr calcId="181029"/>
</workbook>
</file>

<file path=xl/calcChain.xml><?xml version="1.0" encoding="utf-8"?>
<calcChain xmlns="http://schemas.openxmlformats.org/spreadsheetml/2006/main">
  <c r="H8" i="11" l="1"/>
  <c r="H9" i="11"/>
  <c r="H10" i="11"/>
  <c r="H11" i="11"/>
  <c r="H12" i="11"/>
  <c r="H13" i="11"/>
  <c r="H14" i="11"/>
  <c r="H15" i="11"/>
  <c r="H16" i="11"/>
  <c r="H17" i="11"/>
  <c r="H18" i="11"/>
  <c r="H19" i="11"/>
  <c r="H20" i="11"/>
  <c r="H21" i="11"/>
  <c r="H22" i="11"/>
  <c r="H23" i="11"/>
  <c r="H24" i="11"/>
  <c r="H25" i="11"/>
  <c r="H27" i="11"/>
  <c r="H28" i="11"/>
  <c r="H29" i="11"/>
  <c r="H30" i="11"/>
  <c r="H31" i="11"/>
  <c r="H33" i="11"/>
  <c r="H34" i="11"/>
  <c r="H36" i="11" s="1"/>
  <c r="H35" i="11"/>
  <c r="H37" i="11"/>
  <c r="H38" i="11"/>
  <c r="H39" i="11"/>
  <c r="H40" i="11"/>
  <c r="H41" i="11"/>
  <c r="H42" i="11"/>
  <c r="H26" i="11" l="1"/>
  <c r="H44" i="11" s="1"/>
  <c r="H43" i="11"/>
  <c r="H32" i="11"/>
  <c r="H46" i="11" l="1"/>
  <c r="H45" i="11" s="1"/>
  <c r="C12" i="4"/>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70" i="8"/>
  <c r="H71" i="8"/>
  <c r="H72" i="8"/>
  <c r="H73" i="8"/>
  <c r="H74" i="8"/>
  <c r="H75" i="8"/>
  <c r="H76" i="8"/>
  <c r="H77" i="8"/>
  <c r="H78" i="8"/>
  <c r="H79" i="8"/>
  <c r="H80" i="8"/>
  <c r="H81" i="8"/>
  <c r="H82" i="8"/>
  <c r="H83" i="8"/>
  <c r="H84" i="8"/>
  <c r="H85" i="8"/>
  <c r="H86" i="8"/>
  <c r="H87" i="8"/>
  <c r="H88" i="8"/>
  <c r="H89" i="8"/>
  <c r="H90" i="8"/>
  <c r="H8" i="8"/>
  <c r="H7" i="8"/>
  <c r="H91" i="8" l="1"/>
  <c r="H92" i="8" s="1"/>
  <c r="H69" i="8"/>
  <c r="H9" i="6"/>
  <c r="H10" i="6"/>
  <c r="H11" i="6"/>
  <c r="H12" i="6"/>
  <c r="H13" i="6"/>
  <c r="H14" i="6"/>
  <c r="H15" i="6"/>
  <c r="H17" i="6"/>
  <c r="H18" i="6"/>
  <c r="H19" i="6"/>
  <c r="H20" i="6"/>
  <c r="H21" i="6"/>
  <c r="H22" i="6"/>
  <c r="H23" i="6"/>
  <c r="H24" i="6"/>
  <c r="H25" i="6"/>
  <c r="H26" i="6"/>
  <c r="H27" i="6"/>
  <c r="H28" i="6"/>
  <c r="H29" i="6"/>
  <c r="H31" i="6"/>
  <c r="H32" i="6"/>
  <c r="H33" i="6"/>
  <c r="H34" i="6"/>
  <c r="H35" i="6"/>
  <c r="H36" i="6"/>
  <c r="H37" i="6"/>
  <c r="H38" i="6"/>
  <c r="H39" i="6"/>
  <c r="H40" i="6"/>
  <c r="H41" i="6"/>
  <c r="H42" i="6"/>
  <c r="H43" i="6"/>
  <c r="H45" i="6"/>
  <c r="H46" i="6"/>
  <c r="H47" i="6"/>
  <c r="H48" i="6"/>
  <c r="H49" i="6"/>
  <c r="H7" i="6"/>
  <c r="H8" i="6"/>
  <c r="H220" i="5"/>
  <c r="H221" i="5" s="1"/>
  <c r="H217" i="5"/>
  <c r="H218" i="5" s="1"/>
  <c r="H216" i="5"/>
  <c r="H208" i="5"/>
  <c r="H209" i="5"/>
  <c r="H210" i="5"/>
  <c r="H211" i="5"/>
  <c r="H212" i="5"/>
  <c r="H213" i="5"/>
  <c r="H207" i="5"/>
  <c r="H214" i="5" s="1"/>
  <c r="H50" i="6" l="1"/>
  <c r="H30" i="6"/>
  <c r="H16" i="6"/>
  <c r="H44" i="6"/>
  <c r="H51" i="6" s="1"/>
  <c r="C10" i="4" s="1"/>
  <c r="H94" i="8"/>
  <c r="H93" i="8" s="1"/>
  <c r="C11" i="4"/>
  <c r="H226" i="5"/>
  <c r="H227" i="5"/>
  <c r="H228" i="5"/>
  <c r="H229" i="5"/>
  <c r="H230" i="5"/>
  <c r="H231" i="5"/>
  <c r="H232" i="5"/>
  <c r="H235" i="5"/>
  <c r="H236" i="5"/>
  <c r="H237" i="5"/>
  <c r="H240" i="5"/>
  <c r="H241" i="5"/>
  <c r="H242" i="5"/>
  <c r="H243" i="5"/>
  <c r="H246" i="5"/>
  <c r="H247" i="5"/>
  <c r="H248" i="5"/>
  <c r="H249" i="5"/>
  <c r="H250" i="5"/>
  <c r="H253" i="5"/>
  <c r="H254" i="5"/>
  <c r="H255" i="5"/>
  <c r="H256" i="5"/>
  <c r="H259" i="5"/>
  <c r="H260" i="5"/>
  <c r="H261" i="5"/>
  <c r="H262" i="5"/>
  <c r="H265" i="5"/>
  <c r="H266" i="5"/>
  <c r="H267" i="5"/>
  <c r="H268" i="5"/>
  <c r="H269" i="5"/>
  <c r="H270" i="5"/>
  <c r="H273" i="5"/>
  <c r="H274" i="5"/>
  <c r="H275" i="5"/>
  <c r="H278" i="5"/>
  <c r="H279" i="5"/>
  <c r="H280" i="5"/>
  <c r="H281" i="5"/>
  <c r="H282" i="5"/>
  <c r="H283" i="5"/>
  <c r="H284" i="5"/>
  <c r="H285" i="5"/>
  <c r="H286" i="5"/>
  <c r="H287" i="5"/>
  <c r="H288" i="5"/>
  <c r="H289" i="5"/>
  <c r="H290" i="5"/>
  <c r="H225"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40" i="5"/>
  <c r="H41" i="5"/>
  <c r="H42" i="5"/>
  <c r="H43" i="5"/>
  <c r="H44" i="5"/>
  <c r="H45" i="5"/>
  <c r="H48" i="5"/>
  <c r="H49" i="5"/>
  <c r="H50" i="5"/>
  <c r="H51" i="5"/>
  <c r="H52" i="5"/>
  <c r="H53" i="5"/>
  <c r="H56" i="5"/>
  <c r="H57" i="5"/>
  <c r="H58" i="5"/>
  <c r="H59" i="5"/>
  <c r="H60" i="5"/>
  <c r="H61" i="5"/>
  <c r="H62" i="5"/>
  <c r="H63" i="5"/>
  <c r="H64" i="5"/>
  <c r="H65" i="5"/>
  <c r="H66" i="5"/>
  <c r="H69" i="5"/>
  <c r="H70" i="5"/>
  <c r="H73" i="5"/>
  <c r="H74" i="5"/>
  <c r="H75" i="5"/>
  <c r="H76" i="5"/>
  <c r="H77" i="5"/>
  <c r="H80" i="5"/>
  <c r="H81" i="5"/>
  <c r="H82" i="5"/>
  <c r="H83" i="5"/>
  <c r="H84" i="5"/>
  <c r="H87" i="5"/>
  <c r="H88" i="5"/>
  <c r="H89" i="5"/>
  <c r="H90" i="5"/>
  <c r="H93" i="5"/>
  <c r="H94" i="5"/>
  <c r="H95" i="5"/>
  <c r="H96" i="5"/>
  <c r="H97" i="5"/>
  <c r="H98" i="5"/>
  <c r="H99" i="5"/>
  <c r="H102" i="5"/>
  <c r="H103" i="5"/>
  <c r="H104" i="5"/>
  <c r="H105" i="5"/>
  <c r="H108" i="5"/>
  <c r="H109" i="5"/>
  <c r="H110" i="5"/>
  <c r="H111" i="5"/>
  <c r="H112" i="5"/>
  <c r="H113" i="5"/>
  <c r="H114" i="5"/>
  <c r="H115" i="5"/>
  <c r="H116" i="5"/>
  <c r="H117"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7" i="5"/>
  <c r="H158" i="5"/>
  <c r="H159" i="5"/>
  <c r="H160" i="5"/>
  <c r="H161" i="5"/>
  <c r="H162" i="5"/>
  <c r="H165" i="5"/>
  <c r="H166" i="5"/>
  <c r="H167" i="5"/>
  <c r="H168" i="5"/>
  <c r="H169" i="5"/>
  <c r="H170" i="5"/>
  <c r="H171" i="5"/>
  <c r="H172" i="5"/>
  <c r="H173" i="5"/>
  <c r="H174" i="5"/>
  <c r="H175" i="5"/>
  <c r="H176" i="5"/>
  <c r="H177" i="5"/>
  <c r="H178" i="5"/>
  <c r="H179" i="5"/>
  <c r="H180" i="5"/>
  <c r="H181" i="5"/>
  <c r="H182" i="5"/>
  <c r="H183" i="5"/>
  <c r="H184" i="5"/>
  <c r="H185" i="5"/>
  <c r="H186" i="5"/>
  <c r="H189" i="5"/>
  <c r="H190" i="5"/>
  <c r="H191" i="5"/>
  <c r="H194" i="5"/>
  <c r="H195" i="5"/>
  <c r="H198" i="5"/>
  <c r="H199" i="5"/>
  <c r="H200" i="5"/>
  <c r="H201" i="5"/>
  <c r="H202" i="5"/>
  <c r="H203" i="5"/>
  <c r="H204" i="5"/>
  <c r="H9" i="5"/>
  <c r="H238" i="5" l="1"/>
  <c r="H53" i="6"/>
  <c r="H52" i="6" s="1"/>
  <c r="H257" i="5"/>
  <c r="H271" i="5"/>
  <c r="H251" i="5"/>
  <c r="H244" i="5"/>
  <c r="H233" i="5"/>
  <c r="H276" i="5"/>
  <c r="H291" i="5"/>
  <c r="H263" i="5"/>
  <c r="H67" i="5"/>
  <c r="H46" i="5"/>
  <c r="H155" i="5"/>
  <c r="H205" i="5"/>
  <c r="H192" i="5"/>
  <c r="H163" i="5"/>
  <c r="H91" i="5"/>
  <c r="H196" i="5"/>
  <c r="H106" i="5"/>
  <c r="H85" i="5"/>
  <c r="H38" i="5"/>
  <c r="H100" i="5"/>
  <c r="H71" i="5"/>
  <c r="H187" i="5"/>
  <c r="H78" i="5"/>
  <c r="H118" i="5"/>
  <c r="H54" i="5"/>
  <c r="H222" i="5" l="1"/>
  <c r="H292" i="5"/>
  <c r="H293" i="5" l="1"/>
  <c r="H295" i="5" l="1"/>
  <c r="H294" i="5" s="1"/>
  <c r="C9" i="4"/>
  <c r="C13" i="4" s="1"/>
  <c r="C15" i="4" s="1"/>
  <c r="C14" i="4" s="1"/>
</calcChain>
</file>

<file path=xl/sharedStrings.xml><?xml version="1.0" encoding="utf-8"?>
<sst xmlns="http://schemas.openxmlformats.org/spreadsheetml/2006/main" count="1778" uniqueCount="708">
  <si>
    <t>Opis i wyliczenia</t>
  </si>
  <si>
    <t>j.m.</t>
  </si>
  <si>
    <t>mp</t>
  </si>
  <si>
    <t>m</t>
  </si>
  <si>
    <t>szt.</t>
  </si>
  <si>
    <t>KOSZTY NIEKWALIFIKOWANE</t>
  </si>
  <si>
    <t>m3</t>
  </si>
  <si>
    <t>1.3</t>
  </si>
  <si>
    <t>1.1</t>
  </si>
  <si>
    <t>1.2</t>
  </si>
  <si>
    <t>2.1</t>
  </si>
  <si>
    <t>2.2</t>
  </si>
  <si>
    <t>2.3</t>
  </si>
  <si>
    <t>2.4</t>
  </si>
  <si>
    <t>2.5</t>
  </si>
  <si>
    <t>2.6</t>
  </si>
  <si>
    <t>2.7</t>
  </si>
  <si>
    <t>2.8</t>
  </si>
  <si>
    <t>2.9</t>
  </si>
  <si>
    <t>2.10</t>
  </si>
  <si>
    <t>2.11</t>
  </si>
  <si>
    <t>2.12</t>
  </si>
  <si>
    <t>3.1</t>
  </si>
  <si>
    <t>3.2</t>
  </si>
  <si>
    <t>3.3</t>
  </si>
  <si>
    <t>3.4</t>
  </si>
  <si>
    <t>3.5</t>
  </si>
  <si>
    <t>3.6</t>
  </si>
  <si>
    <t>4.1</t>
  </si>
  <si>
    <t>4.11</t>
  </si>
  <si>
    <t>4.2</t>
  </si>
  <si>
    <t>4.3</t>
  </si>
  <si>
    <t>4.4</t>
  </si>
  <si>
    <t>4.5</t>
  </si>
  <si>
    <t>4.6</t>
  </si>
  <si>
    <t>4.7</t>
  </si>
  <si>
    <t>4.8</t>
  </si>
  <si>
    <t>4.9</t>
  </si>
  <si>
    <t>4.10</t>
  </si>
  <si>
    <t>5.1</t>
  </si>
  <si>
    <t>5.2</t>
  </si>
  <si>
    <t>5.3</t>
  </si>
  <si>
    <t>5.4</t>
  </si>
  <si>
    <t>6.1</t>
  </si>
  <si>
    <t>6.2</t>
  </si>
  <si>
    <t>6.3</t>
  </si>
  <si>
    <t>6.4</t>
  </si>
  <si>
    <t>6.5</t>
  </si>
  <si>
    <t>7.1</t>
  </si>
  <si>
    <t>7.2</t>
  </si>
  <si>
    <t>7.3</t>
  </si>
  <si>
    <t>8.1</t>
  </si>
  <si>
    <t>8.2</t>
  </si>
  <si>
    <t>8.3</t>
  </si>
  <si>
    <t>8.4</t>
  </si>
  <si>
    <t>9.1</t>
  </si>
  <si>
    <t>10.1</t>
  </si>
  <si>
    <t>10.2</t>
  </si>
  <si>
    <t>11.1</t>
  </si>
  <si>
    <t>11.2</t>
  </si>
  <si>
    <t>11.3</t>
  </si>
  <si>
    <t>11.4</t>
  </si>
  <si>
    <t>11.5</t>
  </si>
  <si>
    <t>11.6</t>
  </si>
  <si>
    <t>11.8</t>
  </si>
  <si>
    <t>11.9</t>
  </si>
  <si>
    <t>11.10</t>
  </si>
  <si>
    <t>12.1</t>
  </si>
  <si>
    <t>12.2</t>
  </si>
  <si>
    <t>12.3</t>
  </si>
  <si>
    <t>12.4</t>
  </si>
  <si>
    <t>12.5</t>
  </si>
  <si>
    <t>12.6</t>
  </si>
  <si>
    <t>13.1</t>
  </si>
  <si>
    <t>13.2</t>
  </si>
  <si>
    <t>13.3</t>
  </si>
  <si>
    <t>13.4</t>
  </si>
  <si>
    <t>13.5</t>
  </si>
  <si>
    <t>13.6</t>
  </si>
  <si>
    <t>14.1</t>
  </si>
  <si>
    <t>14.2</t>
  </si>
  <si>
    <t>14.3</t>
  </si>
  <si>
    <t>14.4</t>
  </si>
  <si>
    <t>15.1</t>
  </si>
  <si>
    <t>15.2</t>
  </si>
  <si>
    <t>15.3</t>
  </si>
  <si>
    <t>16.1</t>
  </si>
  <si>
    <t>17.1</t>
  </si>
  <si>
    <t>17.2</t>
  </si>
  <si>
    <t>16.2</t>
  </si>
  <si>
    <t>Ilość</t>
  </si>
  <si>
    <t>kpl</t>
  </si>
  <si>
    <t>szt</t>
  </si>
  <si>
    <t>km</t>
  </si>
  <si>
    <t>Cena jednostkowa</t>
  </si>
  <si>
    <t>………………………………………………
              miejscowość i data</t>
  </si>
  <si>
    <t>Krotność</t>
  </si>
  <si>
    <t/>
  </si>
  <si>
    <t>1</t>
  </si>
  <si>
    <t>1.4</t>
  </si>
  <si>
    <t>1.5</t>
  </si>
  <si>
    <t>1.6</t>
  </si>
  <si>
    <t>2</t>
  </si>
  <si>
    <t>3</t>
  </si>
  <si>
    <t xml:space="preserve">.................................................................
podpis i pieczęć osoby / osób  uprawnionej(ych)                                                                                                                                                                                                                                           do reprezentowania Wykonawcy
                                   </t>
  </si>
  <si>
    <t>L.p.</t>
  </si>
  <si>
    <t xml:space="preserve">  Z A K R E S   R Z E C Z O W Y -                                                             G Ł  Ó W N E   K A T E G O R I E</t>
  </si>
  <si>
    <t>W A R T O Ś Ć                       N E T T O
[ZŁ]</t>
  </si>
  <si>
    <t>PODATEK  VAT 23 %</t>
  </si>
  <si>
    <t>KOSZTORYS OFERTOWY RAZEM BRUTTO:</t>
  </si>
  <si>
    <t>……………………………………………………………………………………………………………………………………………………  słownie złotych</t>
  </si>
  <si>
    <t xml:space="preserve">                                                                                                                                                                 . ..................................................................
                                                                                                           podpis i pieczęć osoby / osób uprawnionej(ych)  
                                                                                                                                           do reprezentowania Wykonawcy
                                   </t>
  </si>
  <si>
    <t xml:space="preserve">                                                                                                                                             ...................................................................
                          podpis i pieczęć osoby / osó  uprawnionej(ych)  do reprezentowania Wykonawcy
                                   </t>
  </si>
  <si>
    <t>Zamawiający:
      POWIAT CIESZYŃSKI REPREZENTOWANY PRZEZ ZARZĄD POWIATU CIESZYŃSKIEGO UL. BOBRECKA 29, 43-400 CIESZYN</t>
  </si>
  <si>
    <t>Nazwa zadania:</t>
  </si>
  <si>
    <t xml:space="preserve">TABELA ELEMENTÓW SCALONYCH </t>
  </si>
  <si>
    <t>m2</t>
  </si>
  <si>
    <t>PODATEK VAT 23%</t>
  </si>
  <si>
    <t>mb</t>
  </si>
  <si>
    <t>Numer</t>
  </si>
  <si>
    <t>Element</t>
  </si>
  <si>
    <t>Roboty pomiarowe przy liniowych robotach ziemnych, trasa dróg w terenie równinnym</t>
  </si>
  <si>
    <t>Nawierzchnie z płyt żelbetowych pełnych, rozebranie nawierzchni z płyt pełnych o powierzchni do 3,0·m2 wraz z odwozem i utylizacją</t>
  </si>
  <si>
    <t>Cięcie nawierzchni mechanicznie, masy mineralno-bitumiczne, grubość cięcia 5·cm - wcinki</t>
  </si>
  <si>
    <t>Cięcie nawierzchni mechanicznie, masy mineralno-bitumiczne, grubość cięcia 5·cm (nakład na 10cm)</t>
  </si>
  <si>
    <t>Mechaniczne frezowanie nawierzchni asfaltowej na zimno z odwiezieniem ścinki na plac składowania na odległość do 20 km, głębokość frezowania 4 cm - wcinki</t>
  </si>
  <si>
    <t>Mechaniczne frezowanie nawierzchni asfaltowej na zimno z odwiezieniem ścinki na plac składowania na odległość do 20 km, głębokość frezowania 6 cm (nakład na 14 cm) - jezdnia</t>
  </si>
  <si>
    <t>1.7</t>
  </si>
  <si>
    <t>Analogia. Wywóz samochodami samowyładowczymi, na odległość 1 km (nakład na 19km). Wyminusowanie ścinki z frezowania. Materiał do zabudowania w poboczach.</t>
  </si>
  <si>
    <t>1.8</t>
  </si>
  <si>
    <t>Mechaniczne frezowanie nawierzchni asfaltowej na zimno z odwiezieniem ścinki na plac składowania na odległość do 20 km, głębokość frezowania 6 cm (nakład na 10 cm) - zjazdy</t>
  </si>
  <si>
    <t>1.9</t>
  </si>
  <si>
    <t>Rozebranie nawierzchni z płyt chodnikowych 50*50*7cm na podsypce piaskowej z wypełnieniem spoin piaskiem</t>
  </si>
  <si>
    <t>1.10</t>
  </si>
  <si>
    <t>Analogia. Rozebranie nawierzchni z płyt azurowych na podsypce piaskowej z wypełnieniem spoin piaskiem</t>
  </si>
  <si>
    <t>1.11</t>
  </si>
  <si>
    <t>Rozebranie nawierzchni z kostki betonowej na podsypce piaskowej z wypełnieniem spoin piaskiem</t>
  </si>
  <si>
    <t>1.12</t>
  </si>
  <si>
    <t>Analogia.Rozebranie nawierzchni z kostki betonowej na podsypce piaskowej z wypełnieniem spoin piaskiem - ściek przykrawęznikowy</t>
  </si>
  <si>
    <t>1.13</t>
  </si>
  <si>
    <t>Rozebranie nawierzchni z kostki kamiennej rzędowej, na podsypce cementowo-piaskowej, mechanicznie, kostka 14·cm</t>
  </si>
  <si>
    <t>1.14</t>
  </si>
  <si>
    <t>Analogia. Rozebranie nawierzchni z kostki betonowej "trylinka", na podsypce cementowo-piaskowej, mechanicznie, kostka 15·cm</t>
  </si>
  <si>
    <t>1.15</t>
  </si>
  <si>
    <t>Rozebranie podbudowy, z kruszywa, grubość 15·cm, mechanicznie -  jezdnia (nakład na 20cm)</t>
  </si>
  <si>
    <t>1.16</t>
  </si>
  <si>
    <t>Rozebranie podbudowy, z kruszywa, grubość 15·cm, mechanicznie</t>
  </si>
  <si>
    <t>1.17</t>
  </si>
  <si>
    <t>Rozebranie krawężników, betonowych 15x30·cm na podsypce cementowo-piaskowej</t>
  </si>
  <si>
    <t>1.18</t>
  </si>
  <si>
    <t>Rozebranie krawężników wtopionych i obrzeży trawnikowych, obrzeża 8x30·cm na podsypce piaskowej</t>
  </si>
  <si>
    <t>1.19</t>
  </si>
  <si>
    <t>Rozebranie ław pod krawężniki i ściek, ławy z betonu</t>
  </si>
  <si>
    <t>1.20</t>
  </si>
  <si>
    <t>Analogia. Demontaż studni betonowej o średnicy 600·mm</t>
  </si>
  <si>
    <t>1.21</t>
  </si>
  <si>
    <t>Demontaż studzienek ściekowych ulicznych, betonowych o średnicy 500·mm z osadnikiem i syfonem</t>
  </si>
  <si>
    <t>1.22</t>
  </si>
  <si>
    <t>Demontaż rurociągu betonowego kielichowego uszczelnionego zaprawą cementową, rurociągi betonowe, Dn 150 i200·mm - przykanaliki</t>
  </si>
  <si>
    <t>1.23</t>
  </si>
  <si>
    <t>Demontaż rurociągu betonowego kielichowego uszczelnionego zaprawą cementową, rurociągi betonowe, Dn·300·mm</t>
  </si>
  <si>
    <t>1.24</t>
  </si>
  <si>
    <t>Demontaż studni rewizyjnych z kręgów betonowych w gotowym wykopie, studnie z kręgów betonowych o średnicach 1000·mm o głębokości 3·m</t>
  </si>
  <si>
    <t>1.25</t>
  </si>
  <si>
    <t>Roboty rozbiórkowe, elementy betonowe zbrojone - rozebranie studni 0,7*0,7*2,5m</t>
  </si>
  <si>
    <t>1.26</t>
  </si>
  <si>
    <t>Rozbiórka studni tworzywowej osadnikowej fi2000 (H=3,0m) wraz z odwozem i utylizacją rozebranych elementów.</t>
  </si>
  <si>
    <t>1.27</t>
  </si>
  <si>
    <t>Wywiezienie gruzu z terenu rozbiórki przy mechanicznym załadowaniu i wyładowaniu, transport samochodem samowyładowczym na odległość 1 km wraz z utylizacją (naklad na 20km)</t>
  </si>
  <si>
    <t>1.28</t>
  </si>
  <si>
    <t>Wywiezienie kruszywa z rozbiórki do ponownej zabudowy na odkład, przy mechanicznym załadowaniu i wyładowaniu, załadowanie koparko-ładowarką samochodów samowyładowczych, przy obsłudze 3 samochodów na zmianę</t>
  </si>
  <si>
    <t>1.29</t>
  </si>
  <si>
    <t>Zamulenie ist. kanału fi1000 piaskiem z zaczynem cementowym.</t>
  </si>
  <si>
    <t>Kalkulacja indywidualna. Przeprowadzenie oględzin drzew i krzewów przeznaczonych do wycięcia pod kątem występowania miejsc lęgowych ptaków, bezpośrednio przed rozpoczęciem wycinki, przez osobę posiadającą odpowiednią wiedzę ornitologiczną. Wykonanie ekspertyzy ornitologicznej oraz sporządzenie wniosku do Regionalnej Dyrekcji Ochrony Środowiska o wydanie zezwolenia na odstępstwo od zakazóww stosunku do gatunków chronionych</t>
  </si>
  <si>
    <t>Ścinanie drzew piłą mechaniczną, Fi·36-45·cm</t>
  </si>
  <si>
    <t>Wywożenie dłużyc, karpiny i gałęzi, transport na odległość do 2·km, dłużyce (nakład na 5km)</t>
  </si>
  <si>
    <t>Wywożenie dłużyc, karpiny i gałęzi, transport na odległość do 2·km, gałęzie(nakład na 5km)</t>
  </si>
  <si>
    <t>Karczowanie pni koparką podsiębierną w gruntach o normalnej wilgotności, grunt kategorii III-IV, pnie średnicy 36-45·cm</t>
  </si>
  <si>
    <t>Wywożenie pni i korzeni w terenie normalnym, średnica 26-35·cm</t>
  </si>
  <si>
    <t>Roboty ziemne koparkami podsiębiernymi z transportem urobku samochodami samowyładowczymi do 1·km, koparka 1,20·m3, grunt kategorii III, 90% mechanicznie</t>
  </si>
  <si>
    <t>Roboty ziemne z transportem urobku samochodami samowyładowczymi do 1·km, kategoria gruntu III, 10% ręcznie</t>
  </si>
  <si>
    <t>Wywóz samochodami samowyładowczymi, ziemia, na odległość 1 km wraz z utylizacją (nakład na 10km)</t>
  </si>
  <si>
    <t>Analogia. Roboty ziemne koparkami podsiębiernymi z transportem urobku samochodami samowyładowczymi do 1·km, koparka 0,15·m3, grunt kategorii III -  dowóz kruszywa z rozbiórki - zasypanie wykopów po rozebranych elementach</t>
  </si>
  <si>
    <t>Wykopy oraz przekopy wykonywane koparkami podsiębiernymi na odkład, koparka 0,40·m3, grunt kategorii III - zasypanie wykopów kruszywem z rozbiórki</t>
  </si>
  <si>
    <t>Zagęszczanie nasypów, ubijakami mechanicznymi, kruszywo z rozbiórki</t>
  </si>
  <si>
    <t>4</t>
  </si>
  <si>
    <t>Profilowanie i zagęszczanie podłoża pod warstwy konstrukcyjne nawierzchni, wykonywane ręcznie, kategoria gruntu II-IV</t>
  </si>
  <si>
    <t>Podbudowy z gruntu stabilizowanego, cementem 25·kg/m2, warstwa po zagęszczeniu 30·cm, z gruntofrezarką- analogia- warrstwa ulepszonego podłoża - betonu popiołowego Rm&gt; 5,0 MPa (nakład na 25cm)</t>
  </si>
  <si>
    <t>Podbudowy z gruntu stabilizowanego, cementem 25·kg/m2, warstwa po zagęszczeniu 30·cm, z gruntofrezarką- analogia- warrstwa mrozoochronna - betonu popiołowego Rm&gt;2,5MPa (nakład na 22cm)</t>
  </si>
  <si>
    <t>Podbudowy z kruszyw łamanych, warstwa dolna 0/63, po zagęszczeniu 15·cm</t>
  </si>
  <si>
    <t>Podbudowy z kruszyw łamanych, warstwa górna 0/31,5 po zagęszczeniu 10·cm (nakład na 7cm)</t>
  </si>
  <si>
    <t>Skropienie nawierzchni drogowej emulsją asfaltową 0,5kg/m2</t>
  </si>
  <si>
    <t>Podbudowy z mieszanek mineralno-bitumicznych, podbudowa asfaltowa 0/22, warstwa po zagęszczeniu 8·cm, grysowo-żwirowa (standard II), samochód 10-15·t (nakład na 9cm)</t>
  </si>
  <si>
    <t>Nawierzchnie z mieszanek mineralno-bitumicznych (warstwa wiążąca), asfalt modyfikowany, warstwa wiążąca 0/16, grubość po zagęszczeniu 5·cm</t>
  </si>
  <si>
    <t>Nawierzchnie z mieszanek mineralno-bitumicznych grysowych, asfalt modyfikowany, warstwa ścieralna 0/11, grubości po zagęszczeniu 4·cm</t>
  </si>
  <si>
    <t>5</t>
  </si>
  <si>
    <t>6</t>
  </si>
  <si>
    <t>Podbudowy z kruszyw łamanych, warstwa dolna 0/63, po zagęszczeniu 15·cm (nakład na 22cm)</t>
  </si>
  <si>
    <t>Podbudowy z kruszyw łamanych 0/31,5, warstwa górna, po zagęszczeniu 10·cm (nakład na 7cm)</t>
  </si>
  <si>
    <t>Chodniki z kostki brukowej betonowej, grubość 8·cm, podsypka zaprawa cementowo-piaskowa M10 z wypełnieniem spoin piaskiem, kostka szara - typ "prostokąt"</t>
  </si>
  <si>
    <t>Chodniki z kostki brukowej betonowej, grubość 8·cm, podsypka zaprawa cementowo-piaskowa M10 z wypełnieniem spoin piaskiem, kostka integracyna prostokątna, 10x20cm, kolor żółty</t>
  </si>
  <si>
    <t>7</t>
  </si>
  <si>
    <t>Podbudowy z kruszyw łamanych, warstwa dolna 0/63, po zagęszczeniu 15·cm (nakład na 20cm)</t>
  </si>
  <si>
    <t>7.4</t>
  </si>
  <si>
    <t>Analogia - Podbudowy z destruktu asfaltowego warstwa górna, po zagęszczeniu 10·cm - materiał pozyskany z frezowania ul. Stalmacha w Skoczowie</t>
  </si>
  <si>
    <t>7.5</t>
  </si>
  <si>
    <t>Dwukrotne powierzchniowe utrwalanie nawierzchni drogowych emulsją asfaltową, kruszywo naturalne frakcji 12-16, kruszywo w ilości 13·dm3/m2</t>
  </si>
  <si>
    <t>8</t>
  </si>
  <si>
    <t>Podbudowy z kruszyw łamanych, warstwa dolna 0/63, po zagęszczeniu 15·cm (nakład na 33cm)</t>
  </si>
  <si>
    <t>Chodniki z kostki brukowej betonowej, grubość 8·cm, układane na zaprawie cementowej M10 z wypełnieniem spoin piaskiem, kostka typ "prostokąt" kolor bordo</t>
  </si>
  <si>
    <t>9</t>
  </si>
  <si>
    <t>9.2</t>
  </si>
  <si>
    <t>Podbudowy z kruszyw łamanych, warstwa dolna 0/63, po zagęszczeniu 15·cm (nakład na 43cm)</t>
  </si>
  <si>
    <t>9.3</t>
  </si>
  <si>
    <t>9.4</t>
  </si>
  <si>
    <t>9.5</t>
  </si>
  <si>
    <t>9.6</t>
  </si>
  <si>
    <t>9.7</t>
  </si>
  <si>
    <t>10</t>
  </si>
  <si>
    <t>10.3</t>
  </si>
  <si>
    <t>10.4</t>
  </si>
  <si>
    <t>11</t>
  </si>
  <si>
    <t>Krawężniki wraz z wykonaniem ław z oporem, betonowe wystające 15x30·cm, ława betonowa, podsypka cementowo-piaskowa (wg. dokumentacji projektowej)</t>
  </si>
  <si>
    <t>Krawężniki wraz z wykonaniem ław z oporem, betonowe najazdowe 15x22·cm, ława betonowa, podsypka cementowo-piaskowa (wg. dokumentacji projektowej)</t>
  </si>
  <si>
    <t>Analogia. Krawężniki wraz z wykonaniem ław, kamienne najazdowe 15x22·cm, ława betonowa, podsypka cementowo-piaskowa (wg. dokumentacji projektowej)</t>
  </si>
  <si>
    <t>Analogia. Płyty kamienne wraz z wykonaniem ław, o wym 15x30·cm, ława betonowa, podsypka cementowo-piaskowa (wg. dokumentacji projektowej)</t>
  </si>
  <si>
    <t>Obrzeża betonowe, 30x8·cm, podsypka cementowo-piaskowa, wypełnienie spoin zaprawą cementową</t>
  </si>
  <si>
    <t>Ławy pod obrzeża, betonowa zwykła, beton C12/15, 0,035m3/mb</t>
  </si>
  <si>
    <t>11.7</t>
  </si>
  <si>
    <t>Analogia-Ścieki uliczne z kostki betonowej gr.8 cm cm, na podsypce cementowo- piaskowej</t>
  </si>
  <si>
    <t>Ławy pod ściek uliczny z betonu C12/15, 0,046m3/mb</t>
  </si>
  <si>
    <t>Analogia - wykonanie palisady betonowej 18x12 cm, wysokość elementu 0,8m</t>
  </si>
  <si>
    <t>Ława pod palisadę transport betonu taczkami, japonkami, bet. C20/25 wg.projektu</t>
  </si>
  <si>
    <t>12</t>
  </si>
  <si>
    <t>Demontaż elementów uzbrojenia rurociągu, właz żeliwny dla studni KD</t>
  </si>
  <si>
    <t>Analogia - Osadzenie włazu żeliwnego śr. 600mm  kl. D400, samopoziomujący, na 2 sztukach pierścieni wyrównawczych. Studnia KD zlokalizowane w jezdni.</t>
  </si>
  <si>
    <t>Korytko systemowe z rusztem żeliwnym klasy D400 wraz z wykonaniem ławy betonowej, wg. dokumentacji projektowej</t>
  </si>
  <si>
    <t>Osadnik systemowy z rusztem żeliwnym klasy D400 wraz z wykonaniem ławy betonowej, wg. dokumentacji projektowej</t>
  </si>
  <si>
    <t>Kanały z rur typu PVC SN8 łączone na wcisk, Fi·200·mm - przykanaliki</t>
  </si>
  <si>
    <t>Kanały z rur typu strukturalne dwuwarstwowe PP SN10 łączone na wcisk, Fi·315·mm</t>
  </si>
  <si>
    <t>12.7</t>
  </si>
  <si>
    <t>Kanały z rur typu strukturalne dwuwarstwowe PP SN10 łączone na wcisk, Fi·400·mm</t>
  </si>
  <si>
    <t>12.8</t>
  </si>
  <si>
    <t>Analogia. Kanały z rur typu strukturalne dwuwarstwowe PP SN10 łączone na wcisk, Fi·1000·mm</t>
  </si>
  <si>
    <t>12.9</t>
  </si>
  <si>
    <t>Podłoże z materiałów sypkich, grubości 20·cm - piasek</t>
  </si>
  <si>
    <t>12.10</t>
  </si>
  <si>
    <t>Drenaże - podsypka filtracyjna w gotowym suchym wykopie, z gotowego kruszywa - obsypanie kanałów piaskiem 30 cm ponad rurę</t>
  </si>
  <si>
    <t>12.11</t>
  </si>
  <si>
    <t>Studzienki ściekowe uliczne betonowe i podwórzowe, Fi·500·mm, z osadnikiem bez syfonu - wpusty prostokatne uliczne wraz z wykonaniem obsypki piaskowej</t>
  </si>
  <si>
    <t>12.12</t>
  </si>
  <si>
    <t>Studzienki ściekowe uliczne betonowe i podwórzowe, Fi·500·mm, bez osadnika i syfonu wraz z wykonaniem obsypki piaskowej</t>
  </si>
  <si>
    <t>12.13</t>
  </si>
  <si>
    <t>Analogia. Studnie rewizyjne z kręgów betonowych w gotowym wykopie, Fi·600·mm, głębokość 3·m, z pierścieniem odciążającym, właz klasy D400 wraz z wykonaniem obsypki piaskowej. Zabudowa studni na ist. kanale wraz z jego rozbiórką.</t>
  </si>
  <si>
    <t>12.14</t>
  </si>
  <si>
    <t>Analogia. Studnie rewizyjne z kręgów betonowych w gotowym wykopie, Fi·600·mm, za każde 0,5·m różnicy głębokości</t>
  </si>
  <si>
    <t>0.5 m</t>
  </si>
  <si>
    <t>12.15</t>
  </si>
  <si>
    <t>Studnie rewizyjne z kręgów betonowych w gotowym wykopie, Fi·1000·mm, głębokość 3·m, z pierścieniem odciążającym, właz klasy D400 wraz z wykonaniem obsypki piaskowej. Zabudowa studni na ist. kanale wraz z jego rozbiórką.</t>
  </si>
  <si>
    <t>12.16</t>
  </si>
  <si>
    <t>Studnie rewizyjne z kręgów betonowych w gotowym wykopie, Fi·1000·mm, głębokość 3·m, z pierścieniem odciążającym, właz klasy D400 wraz z wykonaniem obsypki piaskowej.</t>
  </si>
  <si>
    <t>12.17</t>
  </si>
  <si>
    <t>Studnie rewizyjne z kręgów betonowych w gotowym wykopie, Fi·1000·mm, za każde 0,5·m różnicy głębokości</t>
  </si>
  <si>
    <t>12.18</t>
  </si>
  <si>
    <t>Studnie rewizyjne z kręgów betonowych w gotowym wykopie, Fi·1500·mm, głębokość 3·m, z pierścieniem odciążającym, właz klasy D400 wraz z wykonaniem obsypki piaskowej.</t>
  </si>
  <si>
    <t>12.19</t>
  </si>
  <si>
    <t>Studnie rewizyjne z kręgów betonowych w gotowym wykopie, Fi·1500·mm osadnikowa (wysokość części osadnikowej 1m), głębokość 3·m, z pierścieniem odciążającym, właz klasy D400 wraz z wykonaniem obsypki piaskowej.</t>
  </si>
  <si>
    <t>12.20</t>
  </si>
  <si>
    <t>Studnie rewizyjne z kręgów betonowych w gotowym wykopie, Fi·1500·mm, za każde 0,5·m różnicy głębokości</t>
  </si>
  <si>
    <t>12.21</t>
  </si>
  <si>
    <t>Analogia. Studnie rewizyjne z kręgów betonowych w gotowym wykopie, Fi·2000·mm osadnikowa (wysokość części osadnikowej 1m), głębokość 3·m, z pierścieniem odciążającym, właz klasy D400 wraz z wykonaniem obsypki piaskowej.</t>
  </si>
  <si>
    <t>12.22</t>
  </si>
  <si>
    <t>Analogia. Studnie rewizyjne z kręgów betonowych w gotowym wykopie, Fi·2000·mm osadnikowa (wysokość części osadnikowej 0,5m), głębokość 3·m, z pierścieniem odciążającym, właz klasy D400 wraz z wykonaniem obsypki piaskowej.</t>
  </si>
  <si>
    <t>12.23</t>
  </si>
  <si>
    <t>Analogia. Studnie rewizyjne z kręgów betonowych w gotowym wykopie, Fi·2000·mm, za każde 0,5·m różnicy głębokości</t>
  </si>
  <si>
    <t>12.24</t>
  </si>
  <si>
    <t>Podstawa studni betonowa z kinetą, bet. B25 - studnie zabudowywane na ist. kanale.</t>
  </si>
  <si>
    <t>12.25</t>
  </si>
  <si>
    <t>Demontaż elementów uzbrojenia rurociągu, właz żeliwny dla studni KD, KS zlokalizowanych w jezdni</t>
  </si>
  <si>
    <t>12.26</t>
  </si>
  <si>
    <t>Rozbiórka i wymiana zwieńczenia studni w postaci pierścienia odciążającego i pokrywy betonowej studni. Wywóż i utylizacja gruzu. Zakup, transport i zabudowa nowych elementów. Studnie KD, KS zlokalizowane w jezdni</t>
  </si>
  <si>
    <t>12.27</t>
  </si>
  <si>
    <t>Analogia - Osadzenie włazu żeliwnego śr. 600mm  kl. D400, samopoziomujący, na 2 sztukach pierścieni wyrównawczych. Studnie KD, KS zlokalizowane w jezdni.</t>
  </si>
  <si>
    <t>12.28</t>
  </si>
  <si>
    <t>Zakup i dowóz kruszywa łamanego 0/63. Zasypanie wykopów po kanalizacji i przykanalikach.</t>
  </si>
  <si>
    <t>12.29</t>
  </si>
  <si>
    <t>Wykopy oraz przekopy wykonywane koparkami podsiębiernymi na odkład, koparka 0,40·m3, grunt kategorii III - zasypanie wykopów kruszywem 0/63</t>
  </si>
  <si>
    <t>12.30</t>
  </si>
  <si>
    <t>Zagęszczanie nasypów, ubijakami mechanicznymi, kruszywo 0/63</t>
  </si>
  <si>
    <t>12.31</t>
  </si>
  <si>
    <t>Próba szczelności kanałów rurowych, kanał Dn·200·mm</t>
  </si>
  <si>
    <t>12.32</t>
  </si>
  <si>
    <t>Próba szczelności kanałów rurowych, kanał Dn·300·mm</t>
  </si>
  <si>
    <t>12.33</t>
  </si>
  <si>
    <t>Próba szczelności kanałów rurowych, kanał Dn·400·mm</t>
  </si>
  <si>
    <t>12.34</t>
  </si>
  <si>
    <t>Próba szczelności kanałów rurowych, kanał Dn·1000·mm</t>
  </si>
  <si>
    <t>12.35</t>
  </si>
  <si>
    <t>Kalkulacja własna. Inspekcja TV kanałów (Kontrola CCTV) – uwzględniająca spadki, wykonana zgodnie z PN-EN 13508-2 Stan zewnętrznych systemów kanalizacyjnych, część 2: System kodowania inspekcji wizualnej.</t>
  </si>
  <si>
    <t>13</t>
  </si>
  <si>
    <t>Wykopy ciągłe lub jamiste ze skarpami o szerokości dna do 1.5·m ze złożeniem urobku na odkład, wykopy o głębokości do 1.5·m, kategoria gruntu III</t>
  </si>
  <si>
    <t>Podłoże z materiałów sypkich, grubości 10·cm</t>
  </si>
  <si>
    <t>Układanie rur ochronnych dwudzielnych, rura gładka  Fi 110 mm A PS</t>
  </si>
  <si>
    <t>Roboty ziemne z transportem urobku samochodami samowyładowczymi do 1·km, kategoria gruntu III - odwóz gruntu</t>
  </si>
  <si>
    <t>Odległości transportu, ponad 1·km samochodami samowyładowczymi, po drogach utwardzonych, grunt kategorii III-IV, samochód do 5·t na nakład na 9 km wraz z utylizacją</t>
  </si>
  <si>
    <t>Drenaże - podsypka filtracyjna w gotowym suchym wykopie, z gotowego kruszywa - obsypanie kanałów piaskiem 20 cm ponad rurę</t>
  </si>
  <si>
    <t>14</t>
  </si>
  <si>
    <t>Wykopy oraz przekopy wykonywane koparkami podsiębiernymi na odkład, koparka 0,15·m3, grunt kategorii III</t>
  </si>
  <si>
    <t>Analogia. Montaż rurociagów z rur polietylenowych o średnicy nominalnej 25 mm montowanych z rur w zwojach PE100RC SDR11 wraz z przewodem lokalizacyjnym</t>
  </si>
  <si>
    <t>Analogia. Montaż rurociagów z rur polietylenowych o średnicy nominalnej 63 mm montowanych z rur w zwojach PE100RC SDR11 wraz z przewodem lokalizacyjnym</t>
  </si>
  <si>
    <t>14.5</t>
  </si>
  <si>
    <t>Podłoże z materiałów sypkich, grubości 20·cm - podsypa</t>
  </si>
  <si>
    <t>14.6</t>
  </si>
  <si>
    <t>Podłoże z materiałów sypkich, grubości 20·cm - obsypka</t>
  </si>
  <si>
    <t>14.7</t>
  </si>
  <si>
    <t>Analogia - Przejście PE/stal fi 25/20</t>
  </si>
  <si>
    <t>14.8</t>
  </si>
  <si>
    <t>Analogia - Przejście PE/stal fi 50/40</t>
  </si>
  <si>
    <t>14.9</t>
  </si>
  <si>
    <t>Analogia - Przejście PE/stal fi 63/50</t>
  </si>
  <si>
    <t>14.10</t>
  </si>
  <si>
    <t>Połączenia za pomocą kształtek elektrooporowych, Dn·25 mm - mufy</t>
  </si>
  <si>
    <t>złącze</t>
  </si>
  <si>
    <t>14.11</t>
  </si>
  <si>
    <t>Połączenia za pomocą kształtek elektrooporowych, Dn·63 mm - mufy</t>
  </si>
  <si>
    <t>14.12</t>
  </si>
  <si>
    <t>Analogia. Połączenia rur polietylenowych o średnicach nominalnych 63 mm za pomocą kształtek elektrooporowych pe - trójnika 63/63/63</t>
  </si>
  <si>
    <t>14.13</t>
  </si>
  <si>
    <t>Rury ochronne (osłonowe), Fi·90 mm, PE</t>
  </si>
  <si>
    <t>14.14</t>
  </si>
  <si>
    <t>Montaż aparatury kontrolno pomiarowej</t>
  </si>
  <si>
    <t>14.15</t>
  </si>
  <si>
    <t>Próby szczelności gazociągów na ciśnienie do 0.6 MPa, do Dn·65 mm</t>
  </si>
  <si>
    <t>14.16</t>
  </si>
  <si>
    <t>Oznakowanie trasy gazociągu ułożonego w ziemi taśmą z tworzywa sztucznego</t>
  </si>
  <si>
    <t>14.17</t>
  </si>
  <si>
    <t>Wykopy oraz przekopy wykonywane koparkami podsiębiernymi na odkład, koparka 0,25·m3, grunt kategorii III - zasypanie mechaniczne wykopów</t>
  </si>
  <si>
    <t>14.18</t>
  </si>
  <si>
    <t>Ręczne zasypywanie wykopów liniowych o ścianach pionowych, głębokość do 1.5·m, kategoria gruntu III-IV, szerokość wykopu 0.8-1.5·m</t>
  </si>
  <si>
    <t>14.19</t>
  </si>
  <si>
    <t>Roboty ziemne koparkami podsiębiernymi z transportem urobku samochodami samowyładowczymi do 1·km, w ziemi uprzednio zmagazynowanej w hałdach, koparka 0,15·m3, grunt kategorii I-III, spycharka 55·kW - odwóz nadmiaru gruntu</t>
  </si>
  <si>
    <t>14.20</t>
  </si>
  <si>
    <t>Nakłady uzupełniające do tablic 0201-0213 za każde dalsze rozpoczęte 0,5·km odległości transportu, ponad 1·km samochodami samowyładowczymi, po terenie lub drogach gruntowych, grunt kategorii I-II, samochód do 5·t (nakład na 9km)</t>
  </si>
  <si>
    <t>14.21</t>
  </si>
  <si>
    <t>Wykonanie dokumentacji powykonawczej geodezyjnej, tyczenie gazociągu</t>
  </si>
  <si>
    <t>14.22</t>
  </si>
  <si>
    <t>Opłata za przyłączenie wykonanego gazociągu</t>
  </si>
  <si>
    <t>15</t>
  </si>
  <si>
    <t>Czyszczenie szlifierkami i strumieniowo - ścierne strumieniowo - ścierne powierzchnia pozioma</t>
  </si>
  <si>
    <t>Gruntowanie podłoży podłoże betonowe - roztwór asfaltowy do gruntowania</t>
  </si>
  <si>
    <t>Wykonanie powłok z żywic sztucznych powierzchnie - otwarta przestrzeń warstw - 3</t>
  </si>
  <si>
    <t>16</t>
  </si>
  <si>
    <t>Regulacja pionowa studzienek dla urządzeń podziemnych, zawory wodociągowe i gazowe</t>
  </si>
  <si>
    <t>Regulacja pionowa studzienek dla urządzeń podziemnych, włazy kanałowe</t>
  </si>
  <si>
    <t>17</t>
  </si>
  <si>
    <t>Analogia. Przebrukowanie nawierzchni z betonowej kostki brukowej, dowiązanie wysokościowe ist. chodników do stanu projektowanego</t>
  </si>
  <si>
    <t>Roboty ziemne koparkami podsiębiernymi z transportem urobku samochodami samowyładowczymi do 1·km, koparka 0,15·m3, grunt kategorii III - dowóz humusu</t>
  </si>
  <si>
    <t>17.3</t>
  </si>
  <si>
    <t>Materiał - humus</t>
  </si>
  <si>
    <t>17.4</t>
  </si>
  <si>
    <t>Nakłady uzupełniające do tablic 0201-0213 za każde dalsze rozpoczęte 0,5·km odległości transportu, ponad 1·km samochodami samowyładowczymi, po drogach utwardzonych, grunt kategorii III-IV, samochód do 5·t (nakład na 9km) - humus</t>
  </si>
  <si>
    <t>17.5</t>
  </si>
  <si>
    <t>Rozścielenie ziemi urodzajnej, teren płaski ręcznie z przerzutem - humus</t>
  </si>
  <si>
    <t>17.6</t>
  </si>
  <si>
    <t>Plantowanie powierzchni gruntu rodzimego, ręczne, kategoria gruntu IV</t>
  </si>
  <si>
    <t>17.7</t>
  </si>
  <si>
    <t>Wykonanie trawników dywanowych siewem, bez nawożenia, kategoria gruntu IV</t>
  </si>
  <si>
    <t>„Remont drogi powiatowej 2616 S ul. Stalmacha w Skoczowie na odcinku ok. 0,6 km wraz z elementami przebudowy”</t>
  </si>
  <si>
    <t>Wartość robót</t>
  </si>
  <si>
    <t>BRANŻA DROGOWA</t>
  </si>
  <si>
    <t>[1]</t>
  </si>
  <si>
    <t>[2]</t>
  </si>
  <si>
    <t>[3]</t>
  </si>
  <si>
    <t>[4]</t>
  </si>
  <si>
    <t>[5]</t>
  </si>
  <si>
    <t>[6]</t>
  </si>
  <si>
    <t>[7]</t>
  </si>
  <si>
    <t>podsumowanie elementu</t>
  </si>
  <si>
    <t>K O S Z T O R Y S    O F E R T O W Y   I</t>
  </si>
  <si>
    <t>RAZEM ROBOTY DROGOWE [BRUTTO]</t>
  </si>
  <si>
    <t>słownie złotych: ……………………………………………………………………………………………………………………………………………………...................................</t>
  </si>
  <si>
    <t>Rozebranie nawierzchni, masy mineralno-bitumiczne grubość 4·cm (nakład na 10 cm), mechanicznie - odtworzenia po KD</t>
  </si>
  <si>
    <t>7.6</t>
  </si>
  <si>
    <t>9.8</t>
  </si>
  <si>
    <t>9.9</t>
  </si>
  <si>
    <t>9.10</t>
  </si>
  <si>
    <t>9.11</t>
  </si>
  <si>
    <t>9.12</t>
  </si>
  <si>
    <t>9.13</t>
  </si>
  <si>
    <t>KOSZTY KWALIFIKOWANE</t>
  </si>
  <si>
    <t>RAZEM KOSZTY KWALIFIKOWANE</t>
  </si>
  <si>
    <t>RAZEM ROBOTY DROGOWE [NETTO]</t>
  </si>
  <si>
    <t>RAZEM KOSZTY NIEKWALIFIKOWANE</t>
  </si>
  <si>
    <t>UWAGA:
W kosztorysach ofertowych zadania podana w kolumnie nr 6 -"krotność" ma jedynie charakter informacyjny.
Cena jednostkowa (kolumna 8) winna zawierać wszystkie koszty niezbędne  dla wykonania poszczególnych pozycji przedmiarowych (kolumna nr 5) wraz z uwzględnieniem krotności ich wykonania (kolumna nr 6)
Wartość netto należy wyliczyć jako iloczyn ilości i ceny jednostkowej 
(kolumna nr 8 = kolumna nr 5 x kolumna nr 7).</t>
  </si>
  <si>
    <t>Analogia-Przymocowanie tablic znaków drogowych, znaki zakazu, nakazu, ostrzegawcze, informacyjne - zdjęcie</t>
  </si>
  <si>
    <t>Analogia - Słupki do znaków drogowych, z rur stalowych, Fi·70 mm - rozbiórka</t>
  </si>
  <si>
    <t>Słupki do znaków drogowych, z rur stalowych, Fi·70·mm - długość pow. 3m</t>
  </si>
  <si>
    <t>Przymocowanie tablic znaków drogowych, znaki zakazu, nakazu, ostrzegawcze, informacyjne, powierzchnia ponad 0.3·m2, typ średni  (zgodnie z załączonym projektem)</t>
  </si>
  <si>
    <t>Przymocowanie tablic znaków drogowych, znaki zakazu, nakazu, ostrzegawcze, informacyjne, powierzchnia do 0,3·m2 (zgodnie z załączonym projektem)</t>
  </si>
  <si>
    <t>Analogia - Przymocowanie tablic znaków drogowych, drogowskazy jednoramienne, powierzchnia ponad 0,3·m2 - typ E, typ T  (zgodnie z załaczonym projektem)</t>
  </si>
  <si>
    <t>Zakup i montaż zestawu znaku aktywnego D-6 obustronnego + oświetlenie ulicy z zasilaniem solarno-wiatrowym, montowany na wysiegniku do 7m wg. dokumentacji projektowej.</t>
  </si>
  <si>
    <t>Oznakowanie poziome jezdni farbą chemoutwardzalną, linie na skrzyżowaniach i przejściach dla pieszych malowane ręcznie</t>
  </si>
  <si>
    <t>Oznakowanie poziome jezdni farbą chemoutwardzalną, linie segregacyjne i krawędziowe ciągłe malowane mechanicznie</t>
  </si>
  <si>
    <t>Oznakowanie na czas prowadzenia robót  budowlanych  - komplet, w tym wszelkie  koszty związane z wdrożeniem projektu TOR oraz jego  utrzymaniem i likwidacją TOR</t>
  </si>
  <si>
    <t>18</t>
  </si>
  <si>
    <t>18.1</t>
  </si>
  <si>
    <t>18.2</t>
  </si>
  <si>
    <t>18.3</t>
  </si>
  <si>
    <t>18.4</t>
  </si>
  <si>
    <t>18.5</t>
  </si>
  <si>
    <t>18.6</t>
  </si>
  <si>
    <t>18.7</t>
  </si>
  <si>
    <t>19</t>
  </si>
  <si>
    <t>19.1</t>
  </si>
  <si>
    <t>19.2</t>
  </si>
  <si>
    <t>20</t>
  </si>
  <si>
    <t>20.1</t>
  </si>
  <si>
    <t>K O S Z T O R Y S    O F E R T O W Y   II</t>
  </si>
  <si>
    <t>BRANŻA SANITARNA - kanalizacja sanitarna</t>
  </si>
  <si>
    <t>Analogia - Roboty pomiarowe przy liniowych robotach ziemnych - wytyczenie geodezyjne wraz z obsługą geodezyjną</t>
  </si>
  <si>
    <t>Roboty ziemne wykonywane koparkami podsiębiernymi,poj.łyżki 0,40 m3,z transportem urobku samochodami samowyład.do 5 t,na odległość do 1 km,w gruncie kat. III, IV z odwodnieniem</t>
  </si>
  <si>
    <t>Wykopy liniowe szerokości 0,8-2,5 m,głębokości do 3,0 m o ścianach pionowych, z ręcznym wydobyciem urobku w gruntach suchych kategorii III, IV z odwodnieniem</t>
  </si>
  <si>
    <t>Pełne umocnienie palami szalunkowymi stalowymi (wypraskami) wraz z rozbiórką,ścian wykopów szerokości do 1,0 m,głębokości do 6,0 m,w gruntach suchych kat. I -  IV - Analogia - zabezpieczenie zgodnie z technologią wg projektu</t>
  </si>
  <si>
    <t>Analogia - Zasypanie wykopów fundamentowych podłużnych,punktowych,obiektowych,rowów spycharkami 55kw/75km.zagęszczanie spycharkami grub.30 cm,grunt III, IV - Analogia - zasypanie wykopów pospółka z dowozem - wymiana gruntu</t>
  </si>
  <si>
    <t>Zasypywanie wykopów szerokości 0,8-2,5 m,głębokości do 3,0 m,o ścianach pionowych,w gruntach kategorii IV</t>
  </si>
  <si>
    <t>Zagęszczenie nasypów ubijakami mechanicznymi. Grunt spoisty kategorii III- IV (B.I.nr 8/96)</t>
  </si>
  <si>
    <t>Cięcie nawierzchni asfaltowej, grubość 10cm</t>
  </si>
  <si>
    <t>Mechaniczne rozebranie nawierzchni z mas mineralno bitumicznych o grubości 4 cm</t>
  </si>
  <si>
    <t>Mechaniczne rozebranie podbudowy z kruszywa kamiennego o grubości 15 cm</t>
  </si>
  <si>
    <t>Rozebranie chodników, wysepek przystankowych i przejść dla pieszych.płyty betonowe o wymiarach 50x50x7 cm na podsypce cementowo piaskowej</t>
  </si>
  <si>
    <t>Analogia - Mechaniczne rozebranie nawierzchni z tłucznia kamiennego o grubości nawierzchni 15 cm - rozebranie podjazdu utwardzonego i pobocza</t>
  </si>
  <si>
    <t>Rozebranie krawężników betonowych o wymiarach 15x30 cm na podsypce cementowo piaskowej</t>
  </si>
  <si>
    <t>Demontaż i odtworzenie ogrodzeń po robotach ziemno-montażowych</t>
  </si>
  <si>
    <t>Humusowanie skarp z obsianiem,przy grubości warstwy humusu 5 cm</t>
  </si>
  <si>
    <t>Podłoża pod kanały i obiekty z materiałów sypkich i stabilizowanych cementem - podłoże z materiałów sypkich</t>
  </si>
  <si>
    <t>Kanały z rur PVC łączone na wcisk - rurociągi PVC SN8 lite o średnicy zewnętrznej 160 mm.</t>
  </si>
  <si>
    <t>Kanały z rur PVC łączone na wcisk - rurociągi PVC SN8 lite o średnicy zewnętrznej 200 mm.</t>
  </si>
  <si>
    <t>Podłoża pod kanały i obiekty z materiałów sypkich - obsypka piaskowa rur PCW o grubości 20 cm ponad wierzch rury</t>
  </si>
  <si>
    <t>Kształtki z PVC kanalizacyjne jednokielichowe o średnicy zewnętrznej 160 mm łączone na wcisk - korek systemowy</t>
  </si>
  <si>
    <t>Studzienki kanalizacyjne systemowe o średnicy 425 mm, zamknięcie rurą teleskopową z włazem typu D400,</t>
  </si>
  <si>
    <t>Analogia - Studzienki kanalizacyjne z kręgów żelbetowych o średnicy 600mm właz D400 żeliwny z wypełnieniem betonowym, w gotowym wykopie</t>
  </si>
  <si>
    <t>Studzienki kanalizacyjne z kręgów żelbetowych o średnicy 1000mm właz D400  żeliwny z wypełnieniem betonowym, w gotowym wykopie</t>
  </si>
  <si>
    <t>Analogia - Demontaż nieczynnego rurociągu kanalizacji sanitarnej</t>
  </si>
  <si>
    <t>Likwidacja nieczynnego rurociągu kanalizacji sanitarnej poprzez zamulenie</t>
  </si>
  <si>
    <t>Analogia - Próba wodna szczelności kanałów z rur PVC, kamionka o średnicy 160 i 200 mm</t>
  </si>
  <si>
    <t>Monitoring kanalizacji sanitarnej</t>
  </si>
  <si>
    <t>Analogia - odtworzenie nawierzchni z płyt betonowych lanych na miejscu zbrojonych siatką fi6mm</t>
  </si>
  <si>
    <t>Podbudowy z kruszywa łamanego, frakcja 0-63mm, warstwa zasadnicza, grubość warstwy po zagęszczeniu 15 cm - podjazd nawierzchnia utwardzona</t>
  </si>
  <si>
    <t>Nawierzchnie z kruszywa łamanego, frakcja 0-31,5, grubość warstwy po uwalowaniu 10 cm - podjazd nawierzchnia utwardzona</t>
  </si>
  <si>
    <r>
      <rPr>
        <sz val="8"/>
        <rFont val="Tahoma"/>
        <family val="2"/>
        <charset val="238"/>
      </rPr>
      <t>Nakłady uzupełniające,za każdy dalszy rozpoczety 1km odległości transportu ponad 1km,samochodami samowyład.5-10t,po drogach o nawierzchni utwardzonej, kat. I-IV
Krotność: 4,0000</t>
    </r>
  </si>
  <si>
    <r>
      <rPr>
        <sz val="8"/>
        <rFont val="Tahoma"/>
        <family val="2"/>
        <charset val="238"/>
      </rPr>
      <t>Mechaniczne rozebranie nawierzchni z mieszanek mineralno bitumicznych,za każdy dalszy 1 cm
Krotność: 4,0000</t>
    </r>
  </si>
  <si>
    <r>
      <rPr>
        <sz val="8"/>
        <rFont val="Tahoma"/>
        <family val="2"/>
        <charset val="238"/>
      </rPr>
      <t>Mechaniczne rozebranie podbudowy z kruszywa kamiennego,za każdy dalszy 1 cm
Krotność: 25,0000</t>
    </r>
  </si>
  <si>
    <r>
      <rPr>
        <sz val="8"/>
        <rFont val="Tahoma"/>
        <family val="2"/>
        <charset val="238"/>
      </rPr>
      <t>Rozbiórka elementów konstrukcji betonowych - Analogia
- rozebranie nawierzchni z płyt betonowych lanych na miejscu</t>
    </r>
  </si>
  <si>
    <r>
      <rPr>
        <sz val="8"/>
        <rFont val="Tahoma"/>
        <family val="2"/>
        <charset val="238"/>
      </rPr>
      <t>Humusowanie skarp z obsianiem,dodatek za każdy następny 1 cm humusu
Krotność: 5,0000</t>
    </r>
  </si>
  <si>
    <r>
      <rPr>
        <sz val="8"/>
        <rFont val="Tahoma"/>
        <family val="2"/>
        <charset val="238"/>
      </rPr>
      <t>Podbudowy z kruszywa łamanego, frakcja 0-63mm, warstwa zasadnicza, dopłata za każdy dalszy 1 cm grubości warstwy ponad 15 cm - podjazd nawierzchnia utwardzona
Krotność: 5,0000</t>
    </r>
  </si>
  <si>
    <t>próba</t>
  </si>
  <si>
    <t>3.7</t>
  </si>
  <si>
    <t>3.8</t>
  </si>
  <si>
    <t>3.9</t>
  </si>
  <si>
    <t>3.10</t>
  </si>
  <si>
    <t>3.11</t>
  </si>
  <si>
    <t>3.12</t>
  </si>
  <si>
    <t>RAZEM BRANŻA SANITARNA (kanalizacja sanitarna) [BRUTTO]</t>
  </si>
  <si>
    <t>RAZEM BRANŻA SANITARNA (kanalizacja sanitarna) [NETTO]</t>
  </si>
  <si>
    <t>BRANŻA SANITARNA - sieć wodociągowa</t>
  </si>
  <si>
    <t>Wykopy liniowe szerokosci 0,8-2,5 m,głebokosci do 3,0 m o scianach pionowych, z recznym wydobyciem urobku w gruntach suchych kategorii III, IV z odwodnieniem</t>
  </si>
  <si>
    <t>Roboty ziemne wykonywane koparkami podsiebiernymi,poj.łyzki 0,25 m3,z transportem urobku samochodami samowyład.do 5 t,na odległoss do 1 km,w gruncie kat. III z odwodnieniem</t>
  </si>
  <si>
    <t>Pełne umocnienie palami szalunkowymi stalowymi (wypraskami) wraz z rozbiórka,scian wykopów szerokosci do 1,0 m,głebokosci do 3,0 m,w gruntach suchych kat. I -  IV</t>
  </si>
  <si>
    <t>Podłoza pod kanały i obiekty z materiałów sypkich i stabilizowanych cementem - podłoze z materiałów sypkich o grubosci 20 cm.</t>
  </si>
  <si>
    <t>Rurociagi z rur polietylenowych (PE, PEHD) o srednicy zewnetrznej 110 mm - Rury PE100RC SDR17</t>
  </si>
  <si>
    <t>Rurociagi z rur polietylenowych (PE, PEHD) o srednicy zewnetrznej 90 mm - Rury PE100RC SDR17</t>
  </si>
  <si>
    <t>Rurociagi z rur polietylenowych (PE, PEHD) o srednicy zewnetrznej 63 mm - Rury PE100 SDR17</t>
  </si>
  <si>
    <t>Rurociagi z rur polietylenowych (PE, PEHD) o srednicy zewnetrznej 50 mm - Rury PE100 SDR17</t>
  </si>
  <si>
    <t>Rurociagi z rur polietylenowych (PE, PEHD) o srednicy zewnetrznej 40 mm - Rury PE100 SDR17</t>
  </si>
  <si>
    <t>Przewiert sterowany rura PE100 RC fi 40mm SDR17</t>
  </si>
  <si>
    <t>Połaczenia rur polietylenowych, cisnieniowych PE, PEHD o srednicy zewnetrznej 110 mm metoda zgrzewania czołowego.</t>
  </si>
  <si>
    <t>Połaczenia rur polietylenowych, cisnieniowych PE, PEHD o srednicy zewnetrznej 90 mm metoda zgrzewania czołowego.</t>
  </si>
  <si>
    <t>Zasuwy kołnierzowe z obudowa i skrzynka o sr.100 mm montowane na rurociagach PVC i PE z obudowa teleskopowa do zasuwy  o srednicy 100mm, skrzynka uliczna, płyta podkładowa pod skrzynke</t>
  </si>
  <si>
    <t>Zasuwy kołnierzowe z obudowa i skrzynka o sr.80 mm montowane na rurociagach PVC i PE z obudowa teleskopowa do zasuwy  o srednicy 80mm, skrzynka uliczna, płyta podkładowa pod skrzynke</t>
  </si>
  <si>
    <t>Połaczenie rur polietylenowych, cisnieniowych PE, PEHD - srednica zewnetrzna rur 110 mm - za pomoca kształtek elektrodpornych.- obejma fi 110/50</t>
  </si>
  <si>
    <t>Połaczenie rur polietylenowych, cisnieniowych PE, PEHD - srednica zewnetrzna rur 110 mm - za pomoca kształtek elektrodpornych.- obejma fi 110/40</t>
  </si>
  <si>
    <t>Połaczenie rur polietylenowych, cisnieniowych PE, PEHD - srednica zewnetrzna rur 90 mm - za pomoca kształtek elektrodpornych..- obejma fi 90/40</t>
  </si>
  <si>
    <t>Zasuwy z zywicy POM z obustronnym złaczem ISO 2” wyposazone w obudowe teleskopowa oraz skrzynke uliczna, płyta podkładowa pod skrzynke</t>
  </si>
  <si>
    <t>Zasuwy do przyłaczy domowych z obustronnym złaczem ISO 1 1/2” wyposazone w obudowe teleskopowa oraz skrzynke uliczna, płyta podkładowa pod skrzynke</t>
  </si>
  <si>
    <t>Zasuwy do przyłaczy domowych z obustronnym złaczem ISO 1 1/4” wyposazone w obudowe teleskopowa oraz skrzynke uliczna, płyta podkładowa pod skrzynke</t>
  </si>
  <si>
    <t>Montaz kształtek cisnieniowych PE, PEHD o połaczeniach zgrzewno-kołnierzowych (tuleje kołnierzowe na luzny kołnierz) tuleja kołnierzowa o srednicy zewnetrznej 110 mm.</t>
  </si>
  <si>
    <t>Montaz kształtek cisnieniowych PE, PEHD o połaczeniach zgrzewno-kołnierzowych (tuleje kołnierzowe na luzny kołnierz) tuleja kołnierzowa o srednicy zewnetrznej 90 mm.</t>
  </si>
  <si>
    <t>Połaczenie rur polietylenowych, cisnieniowych PE, PEHD - srednica zewnetrzna rur 110 mm - za pomoca kształtek elektrodpornych.- mufa</t>
  </si>
  <si>
    <t>Połaczenie rur polietylenowych, cisnieniowych PE, PEHD - srednica zewnetrzna rur 110 mm - za pomoca kształtek elektrodpornych - trójnik 110mm</t>
  </si>
  <si>
    <t>Połaczenie rur polietylenowych, cisnieniowych PE, PEHD - srednica zewnetrzna rur 110 mm - za pomoca kształtek elektrodpornych - trójnik redukcyjny 110/90mm</t>
  </si>
  <si>
    <t>Połaczenie rur polietylenowych, cisnieniowych PE, PEHD - srednica zewnetrzna rur 110 mm - za pomoca kształtek elektrodpornych - trójnik redukcyjny 110/63mm</t>
  </si>
  <si>
    <t>Połaczenie rur polietylenowych, cisnieniowych PE, PEHD - srednica zewnetrzna rur 110 mm - za pomoca kształtek elektrodpornych - redukcja 110/90mm</t>
  </si>
  <si>
    <t>Połaczenie rur polietylenowych, cisnieniowych PE, PEHD - srednica zewnetrzna rur 110 mm - za pomoca kształtek elektrodpornych - kolano</t>
  </si>
  <si>
    <t>Połaczenie rur polietylenowych, cisnieniowych PE, PEHD - srednica zewnetrzna rur 90 mm - za pomoca kształtek elektrodpornych.- trójnik równoprzelotowy 90</t>
  </si>
  <si>
    <t>Połaczenie rur polietylenowych, cisnieniowych PE, PEHD - srednica zewnetrzna rur 63mm - za pomoca kształtek elektrooporowych - trójnik 63</t>
  </si>
  <si>
    <t>Połaczenie rur polietylenowych, cisnieniowych PE, PEHD - srednica zewnetrzna rur 63mm - za pomoca kształtek elektrooporowych - mufa</t>
  </si>
  <si>
    <t>Połaczenie rur polietylenowych, cisnieniowych PE, PEHD - srednica zewnetrzna rur 90 mm - za pomoca kształtek elektrodpornych.- trójnik redukcyjny 90/63</t>
  </si>
  <si>
    <t>Połaczenie rur polietylenowych, cisnieniowych PE, PEHD - srednica zewnetrzna rur 63mm - za pomoca kształtek elektrooporowych - trójnik redukcyjny 63/40</t>
  </si>
  <si>
    <t>Połaczenie rur polietylenowych, cisnieniowych PE, PEHD - srednica zewnetrzna rur 63 mm - za pomoca kształtek elektrodpornych - redukcja 63/40mm</t>
  </si>
  <si>
    <t>Połaczenie rur polietylenowych, cisnieniowych PE, PEHD - srednica zewnetrzna rur 40mm - za pomoca kształtek elektrooporowych - mufa</t>
  </si>
  <si>
    <t>Połaczenie rur polietylenowych, cisnieniowych PE, PEHD - srednica zewnetrzna rur 40mm - za pomoca kształtek elektrooporowych - kolano</t>
  </si>
  <si>
    <t>Montaz studni wodomierzowej o srednicy 1000mm</t>
  </si>
  <si>
    <t>Podłoza pod kanały i obiekty z materiałów sypkich i stabilizowanych cementem - obsypka z materiałów sypkich o grubosci 20 cm.</t>
  </si>
  <si>
    <t>Podwieszenie wodociagu, gazociagu, kabli energetycznych i teletechnicznych na okres prowadzenia robót wg projektu</t>
  </si>
  <si>
    <t>Rury ochronne /osłonowe/ polietylenowe pe o srednicach nominalnych 110 mm - dwudzielna</t>
  </si>
  <si>
    <t>Rury ochronne /osłonowe/ polietylenowe pe o srednicach nominalnych 110 mm</t>
  </si>
  <si>
    <t>Rury ochronne /osłonowe/ polietylenowe pe o srednicach nominalnych 125 mm (wacetobłpzitb(</t>
  </si>
  <si>
    <t>Rury ochronne /osłonowe/ polietylenowe pe o srednicach nominalnych 160 mm</t>
  </si>
  <si>
    <t>Rury ochronne /osłonowe/ polietylenowe pe o srednicach nominalnych 225 mm</t>
  </si>
  <si>
    <t>Próba wodna szczelnosci sieci wodociagowych z rur typu HOBAS, PVC, PE, PEHD o srednicy do 110 mm</t>
  </si>
  <si>
    <t>Dezynfekcja rurociagów sieci wodociagowej o srednicy nominalnej do 150 mm</t>
  </si>
  <si>
    <t>Jednokrotne płukanie sieci wodociagowej o srednicy nominalnej do 150 mm</t>
  </si>
  <si>
    <t>Oznakowanie trasy wodociagu ułozonego w ziemi tasma z tworzywa sztucznego</t>
  </si>
  <si>
    <t>Analogia - Zasypanie wykopów fundamentowych podłuznych,punktowych,obiektowych,rowów spycharkami 55kw/75km.zageszczanie spycharkami grub.30 cm,grunt III, IV - Analogia - zasypanie wykopów kruszywen z dowozem - wymiana gruntu</t>
  </si>
  <si>
    <t>Analogia - Wykopy oraz przekopy wykonywane na odkład koparkami zgarniakowymi,o pojemnosci łyzki 0,25 m3,w gruncie kategorii III, IV - zasypywanie mechaniczne wykopów z dowozem</t>
  </si>
  <si>
    <t>Zasypywanie wykopów ze skarpami w gruntach kategorii I, III,z przerzutem na odległoss do 3 m, z zageszczeniem</t>
  </si>
  <si>
    <t>Przełaczenie istniejacego przyłacza</t>
  </si>
  <si>
    <t>Przejscie wodoc.przez przeszk. bud. przejsc.przez sciane z bet. zwir. o grub. do 50 cm dla przyłacza gazow.o sredn. nom.do 65 mm w tulei z rury stal.o sredn.100 mm.</t>
  </si>
  <si>
    <t>Wodomierze skrzydełkowe domowe lub mieszkaniowe o srednicy nominalnej 15 mm</t>
  </si>
  <si>
    <t>Konsola wodomierzowa dn 15</t>
  </si>
  <si>
    <t>Dodatki za wykonanie obustronnych podejss do wodomierzy skrzydełkowych domowych, w rurociagach z polietylenu, o srednicy nominalnej 32 mm - zawory zaporowe</t>
  </si>
  <si>
    <t>Analogia - Zawory antyskazeniowe EA instalacji wodociagowych z rur z polietylenu, o srednicy nominalnej 25 mm</t>
  </si>
  <si>
    <t>Zawory przelotowe instalacji wodociagowych z rur z polietylenu, o srednicy nominalnej 25 mm</t>
  </si>
  <si>
    <t>Ciecie nawierzchni asfaltowej</t>
  </si>
  <si>
    <t>Mechaniczne rozebranie nawierzchni z mieszanek mineralno bitumicznych o grubosci 3 cm</t>
  </si>
  <si>
    <t>Mechaniczne rozebranie podbudowy z kruszywa kamiennego o grubosci 15 cm</t>
  </si>
  <si>
    <t>Wywiezienie  gruzu spryzmowanego samochodami samowyładowczymi na odległoss do 1 km</t>
  </si>
  <si>
    <t>Wywiezienie gruzu spryzmowanego samochodami samowyładowczymi na kazdy nastepny 1 km</t>
  </si>
  <si>
    <t>Opłata za składowanie gruzu na wysypisku</t>
  </si>
  <si>
    <t>Dolna warstwa podbudowy z kruszywa łamanego,gruboss warstwy po zageszczeniu 20 cm</t>
  </si>
  <si>
    <t>Górna warstwa podbudowy z kruszywa łamanego,gruboss warstwy po zageszczeniu 15 cm</t>
  </si>
  <si>
    <t>Nawierzchnie z mieszanek mineralno asfaltowych beton asfaltowy, warstwa wiazaca,gruboss warstwy po zageszczeniu 4 cm.transport mieszanki samochodem samowyład.5-10 tt</t>
  </si>
  <si>
    <t>Nawierzchnie z mieszanek mineralno asfaltowych standard I, warstwa scieralna,grub.warstwy po zageszczeniu 4 cm.transportmieszanki samochodem samowyład.5-10 t</t>
  </si>
  <si>
    <t>Reczne rozebranie nawierzchni z kostki betonowej o wysokosci 8 cm na podsypce cementowo piaskowej</t>
  </si>
  <si>
    <t>Podbudowy z kruszywa łamanego, frakcja 0-31,5mm, warstwa zasadnicza, gruboss warstwy po zageszczeniu 15 cm</t>
  </si>
  <si>
    <t>Chodniki z kostki brukowej betonowej grubosci 8 cm,szarej,układane na podsypce cementowo piaskowej spoiny wypełniane piaskiem - 90% kostki z odzysku</t>
  </si>
  <si>
    <t>Dolna warstwa przy nawierzchniach z kamienia tłuczonego,gruboss warstwy po uwałowaniu 20 cm - odtworzenie drogi zwirowej</t>
  </si>
  <si>
    <t>Górna warstwa przy nawierzchniach z kamienia tłuczonego,gruboss warstwy po uwałowaniu 15 cm  - odtworzenie drogi zwirowej</t>
  </si>
  <si>
    <r>
      <rPr>
        <sz val="8"/>
        <rFont val="Tahoma"/>
        <family val="2"/>
        <charset val="238"/>
      </rPr>
      <t>Nakłady uzupełniajace,za kazdy dalszy rozpoczety 1km odległosci transportu ponad 1km,samochodami samowyład.5-10t,po drogach o nawierzchni utwardzonej, kat. I-IV
Krotnoss: 4,0000</t>
    </r>
  </si>
  <si>
    <r>
      <rPr>
        <sz val="8"/>
        <rFont val="Tahoma"/>
        <family val="2"/>
        <charset val="238"/>
      </rPr>
      <t>Hydranty pozarowe podziemne o srednicy  80 mm, cisn. rob. max. 0,6MPa, koloru czerwonego, kolano kołn. sr. 80mm ze stopa zeliwo sferoidalne epoksydowane, króciec dwukołn. sr. 80mm L=1,0m zeliwo sferoidalneopeksydowane, zasuwa kołn. sr. 80mm z obudowa tel.
- płyta podkładowa do zasuw, pod kolano stopowe i skrzynke uliczna,
- skrzynka uliczna z zeliwa szarego
- otulina ułatwiajaca rozsaczanie wody w gruncie</t>
    </r>
  </si>
  <si>
    <r>
      <rPr>
        <sz val="8"/>
        <rFont val="Tahoma"/>
        <family val="2"/>
        <charset val="238"/>
      </rPr>
      <t>Hydranty pozarowe nadziemne o srednicy  80 mm, cisn. rob. max. 0,6MPa, koloru czerwonego, kolano kołn. sr. 80mm ze stopa zeliwo sferoidalne epoksydowane, króciec dwukołn. sr. 80mm L=1,0m zeliwo sferoidalneopeksydowane, zasuwa kołn. sr. 80mm z obudowa tel.
- płyta podkładowa do zasuw, pod kolano stopowe i skrzynke uliczna,
- skrzynka uliczna z zeliwa szarego
otulina ułatwiajaca rozsaczanie wody w gruncie</t>
    </r>
  </si>
  <si>
    <r>
      <rPr>
        <sz val="8"/>
        <rFont val="Tahoma"/>
        <family val="2"/>
        <charset val="238"/>
      </rPr>
      <t>Mechaniczne rozebranie nawierzchni z mieszanek mineralno bitumicznych,za kazdy dalszy 1 cm
Krotnoss: 5,0000</t>
    </r>
  </si>
  <si>
    <r>
      <rPr>
        <sz val="8"/>
        <rFont val="Tahoma"/>
        <family val="2"/>
        <charset val="238"/>
      </rPr>
      <t>Mechaniczne rozebranie podbudowy z kruszywa kamiennego,za kazdy dalszy 1 cm
Krotnoss: 20,0000</t>
    </r>
  </si>
  <si>
    <r>
      <rPr>
        <sz val="8"/>
        <rFont val="Tahoma"/>
        <family val="2"/>
        <charset val="238"/>
      </rPr>
      <t>Podbudowy z kruszywa łamanego, frakcja 0-31,5mm, warstwa zasadnicza, dopłata za kazdy dalszy 1 cm grubosci warstwy ponad 15 cm
Krotnoss: 5,0000</t>
    </r>
  </si>
  <si>
    <t>złacze</t>
  </si>
  <si>
    <t>200 m</t>
  </si>
  <si>
    <t>przejscie</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</si>
  <si>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</si>
  <si>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</si>
  <si>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</si>
  <si>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</si>
  <si>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</si>
  <si>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</si>
  <si>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</si>
  <si>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</si>
  <si>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</si>
  <si>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</si>
  <si>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</si>
  <si>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</si>
  <si>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</si>
  <si>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</si>
  <si>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</si>
  <si>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</si>
  <si>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</si>
  <si>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</si>
  <si>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</si>
  <si>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</si>
  <si>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</si>
  <si>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</si>
  <si>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</si>
  <si>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</si>
  <si>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</si>
  <si>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</si>
  <si>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</si>
  <si>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</si>
  <si>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</si>
  <si>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</si>
  <si>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</si>
  <si>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</si>
  <si>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r>
      <t xml:space="preserve">Wodociag fi 110, 90, 63, 50, 40mm PE Rury PE100 SDR17
</t>
    </r>
    <r>
      <rPr>
        <sz val="10"/>
        <rFont val="Arial"/>
        <family val="2"/>
        <charset val="238"/>
      </rPr>
      <t>CPV 45231300-8</t>
    </r>
  </si>
  <si>
    <r>
      <t>Roboty rozbiórkowe i odtworzeniowe nawierzchni</t>
    </r>
    <r>
      <rPr>
        <sz val="10"/>
        <rFont val="Arial"/>
        <family val="2"/>
        <charset val="238"/>
      </rPr>
      <t xml:space="preserve">
CPV 45231300-8</t>
    </r>
  </si>
  <si>
    <t>2.13</t>
  </si>
  <si>
    <t>2.14</t>
  </si>
  <si>
    <t>2.15</t>
  </si>
  <si>
    <t>2.16</t>
  </si>
  <si>
    <t>2.17</t>
  </si>
  <si>
    <t>2.18</t>
  </si>
  <si>
    <t>2.19</t>
  </si>
  <si>
    <t>2.20</t>
  </si>
  <si>
    <t>K O S Z T O R Y S    O F E R T O W Y   III</t>
  </si>
  <si>
    <t>RAZEM BRANŻA SANITARNA (sieć wodociągowa) [BRUTTO]</t>
  </si>
  <si>
    <t>RAZEM BRANŻA SANITARNA (sieć wodociągowa) [NETTO]</t>
  </si>
  <si>
    <t>K O S Z T O R Y S    O F E R T O W Y   IV</t>
  </si>
  <si>
    <t>BRANŻA TELETECHNICZNA</t>
  </si>
  <si>
    <t>RAZEM BRANŻA TELETECHNICZNA [NETTO]</t>
  </si>
  <si>
    <t>Montaż i ustawienie słupów bliźniaczych drewnianych z jedną belką ustojową w terenie płaskim, długość słupa - 7·m, kategoria gruntu III</t>
  </si>
  <si>
    <t>Montaż i ustawienie słupów pojedynczych drewnianych bez belek ustojowych w terenie płaskim, długość słupa - 7·m, kategoria gruntu III</t>
  </si>
  <si>
    <t>Montaż osprzętu do podwieszania kabli nadziemnych na podbudowie słupowej, podbudowa drewniana, wspornik końcowy</t>
  </si>
  <si>
    <t>Montaż puszki słupowej</t>
  </si>
  <si>
    <t>Montaż skrzynki słupowej</t>
  </si>
  <si>
    <t>D.01.03.03</t>
  </si>
  <si>
    <t>D.01.03.04</t>
  </si>
  <si>
    <t>D.01.01.04</t>
  </si>
  <si>
    <t>Przebudowa napowietrznej sieci telekomunikacyjnej ORANGE POLSKA S.A.</t>
  </si>
  <si>
    <t>Montaż uziomów szpilkowych miedziowanych, metoda udarowa, grunt kategorii III, głębokość 3·m</t>
  </si>
  <si>
    <t>Montaż uziomów szpilkowych miedziowanych, metoda udarowa, grunt kategorii III, każde następne 1,5 m głębokości</t>
  </si>
  <si>
    <t>Otwarcie i zamknięcie złączy odgałęźnych lub równoległych kabli wypełnionych ułożonych w ziemi z zastosowaniem termokurczliwych osłon wzmocnionych, złącze z jednym kablem odgałęźnym na kablu o 100 parach</t>
  </si>
  <si>
    <t>Wykonanie przełączeń w otwartym złączu kablowym, połączenie proste łącznikiem pojedynczym</t>
  </si>
  <si>
    <t>Wprowadzenie do złącza dodatkowego kabla o średnicy do 30 mm</t>
  </si>
  <si>
    <t>Budowa rurociągu kablowego na głębokości 1·m w wykopie wykonanym ręcznie, grunt kategorii I-II, HDPE Fi·40·mm w zwojach, 1 rura w rurociągu</t>
  </si>
  <si>
    <t>Wprowadzenie kabla na słup</t>
  </si>
  <si>
    <t>Wciąganie kabla wypełnionego w powłoce termoplastycznej do kanalizacji kablowej, mechaniczne, średnica kabla do 30 mm, otwór kanalizacji wolny</t>
  </si>
  <si>
    <t>Montaż zespołów łączówek szczelinowych 2-stronnych, zabezpieczonych, łączówki w zespole o 10 parach zacisków</t>
  </si>
  <si>
    <t>Zawieszanie kabli nadziemnych na podbudowie słupowej, podnoszenie z ziemi, kabel ósemkowy o średnicy zewnętrznej do 15 mm</t>
  </si>
  <si>
    <t>Przełożenie  istniejących przyłączy aboneckich   nadziemnych na nowe słupy</t>
  </si>
  <si>
    <t>Właczanie obwodów w skrzynce kablowej , skrzynka słupowa</t>
  </si>
  <si>
    <t>Pomiary końcowe prądem stałym, kabel o liczbie par·10</t>
  </si>
  <si>
    <t>Demontaż przebudowanej sieci telekomunikacyjnej</t>
  </si>
  <si>
    <t>Zdemontowanie słupów pojedynczych bez szczudeł w terenie płaskim, długość 6·m, grunt kategorii III</t>
  </si>
  <si>
    <t>Zdemontowanie podpór bez szczudeł w terenie płaskim, narożnych, grunt kategorii III</t>
  </si>
  <si>
    <t>Zdemontowanie słupów pojedynczych ze szczudłami żelbetowymi bez ustoju w terenie płaskim, długość 6·m, grunt kategorii III</t>
  </si>
  <si>
    <t>Demontaż kabli nadziemnych na podbudowie słupowej,kabel ósemkowy o średnicy zewnętrznej do 15 mm analogia</t>
  </si>
  <si>
    <t>Zabezpieczenie sieci telekomunikacyjnej Orange</t>
  </si>
  <si>
    <t>Wymiana i regulacja ramy studni 600x1000</t>
  </si>
  <si>
    <t>Wymiana i regulacja ramy studni 500x1000</t>
  </si>
  <si>
    <t>Zabezpieczenie sieci Netia</t>
  </si>
  <si>
    <t>Wymiana i regulacja ramy ramy studni 600x1000</t>
  </si>
  <si>
    <t>Wymiana ram i pokryw studni, pokrywy studni 500x500</t>
  </si>
  <si>
    <t>Mechaniczna rozbiórka studni kablowych przy przebudowie, studnia SK0-2, studnia prefabrykowana</t>
  </si>
  <si>
    <t>Budowa studni kablowych rozdzielczych SKR z bloczków betonowych, typ SKR-1, grunt kategorii III</t>
  </si>
  <si>
    <t>obwód</t>
  </si>
  <si>
    <t>odcinek</t>
  </si>
  <si>
    <t>RAZEM BRANŻA TELETECHNICZNA [BRUTTO]</t>
  </si>
  <si>
    <t>KOSZTORYS OFERTOWY RAZEM (części I+II+III+IV) netto:</t>
  </si>
  <si>
    <t>II</t>
  </si>
  <si>
    <t>I</t>
  </si>
  <si>
    <t>III</t>
  </si>
  <si>
    <t>IV</t>
  </si>
  <si>
    <t>[8 = 5 x 7]</t>
  </si>
  <si>
    <t>Podstawa
(nr specyfikacji)</t>
  </si>
  <si>
    <t>D-01.01.01a</t>
  </si>
  <si>
    <t>D-01.02.01</t>
  </si>
  <si>
    <t>D-05.05.01</t>
  </si>
  <si>
    <t>D-02.01.01                                   D-02.02.01</t>
  </si>
  <si>
    <t>SST-01.00</t>
  </si>
  <si>
    <t>D-09.02.01</t>
  </si>
  <si>
    <t>D-02.01.01                                   D-02.03.01</t>
  </si>
  <si>
    <t>D-04.01.01</t>
  </si>
  <si>
    <t>D-04.05.01</t>
  </si>
  <si>
    <t>D-04.02.01                       D-04.03.01</t>
  </si>
  <si>
    <t>D-04.04.01</t>
  </si>
  <si>
    <t>D-05.01.01</t>
  </si>
  <si>
    <t>D-05.04.01</t>
  </si>
  <si>
    <t>D-05.02.01</t>
  </si>
  <si>
    <t>D-05.03.01</t>
  </si>
  <si>
    <t>D-05.09.01</t>
  </si>
  <si>
    <t>D-05.07.01</t>
  </si>
  <si>
    <t>Nawierzchnie z mieszanek mineralno-bitumicznych (warstwa wiążąca), asfalt modyfikowany, warstwa wiążąca 0/16, grubość po zagęszczeniu 5·cm (nakład na 8cm)</t>
  </si>
  <si>
    <t>D-06.01.01</t>
  </si>
  <si>
    <t>D-06.02.01</t>
  </si>
  <si>
    <t>D-06.03.01</t>
  </si>
  <si>
    <t>D-06.04.01</t>
  </si>
  <si>
    <t>D-10.01.01</t>
  </si>
  <si>
    <t>D-08.01.01</t>
  </si>
  <si>
    <t>G-01.01</t>
  </si>
  <si>
    <t>D-12.01.01</t>
  </si>
  <si>
    <t>D-07.01.01</t>
  </si>
  <si>
    <t>D-09.01.01</t>
  </si>
  <si>
    <t>D-11.03.01</t>
  </si>
  <si>
    <t>D-11.02.01</t>
  </si>
  <si>
    <t>D-11.01.01</t>
  </si>
  <si>
    <t>SST-02.01</t>
  </si>
  <si>
    <t>ST-00.00</t>
  </si>
  <si>
    <t xml:space="preserve">ROBOTY ROZBIÓRKOWE </t>
  </si>
  <si>
    <t>D-05.06.01                               D-05.08.01</t>
  </si>
  <si>
    <t xml:space="preserve">ROBOTY ZIEMNE </t>
  </si>
  <si>
    <t xml:space="preserve">UTWARDZENIE TERENU TYP 2 - nawierzchnia destrukt asfaltowy + grys </t>
  </si>
  <si>
    <t>KANALIZACJA DESZCZOWA</t>
  </si>
  <si>
    <t xml:space="preserve">ELEMENTY DROGOWE </t>
  </si>
  <si>
    <t xml:space="preserve">ODTWORZENIE PRZEKOPÓW PO KANALIZACJI DESZCZOWEJ - nawierzchnia beton asfaltowy </t>
  </si>
  <si>
    <t xml:space="preserve">ZJAZD TYP 3 (publiczny) - nawierzchnia betonowa kostka brukowa </t>
  </si>
  <si>
    <t xml:space="preserve">UTWARDZENIE TERENU TYP 3 - nawierzchnia betonowa kostka brukowa </t>
  </si>
  <si>
    <t xml:space="preserve">UTWARDZENIE TERENU TYP 1 - nawierzchnia betonowa kostka brukowa </t>
  </si>
  <si>
    <t>ROBOTY ROZBIÓRKOWE</t>
  </si>
  <si>
    <t xml:space="preserve">Oznakowanie na czas prowadzenia robót </t>
  </si>
  <si>
    <t>Oznakowanie poziome</t>
  </si>
  <si>
    <t>Oznakowanie pionowe</t>
  </si>
  <si>
    <t xml:space="preserve">REGULACJA I WYMIANA WŁAZÓW URZADZEŃ PODZIEMNYCH </t>
  </si>
  <si>
    <t xml:space="preserve">NAWIERZCHNI NA BAZIE ŻYWIC EPOKSYDOWO POLIURETANOWYCH </t>
  </si>
  <si>
    <t>D-13.01.01</t>
  </si>
  <si>
    <t xml:space="preserve">ROBOTY WYKOŃCZENIOWE </t>
  </si>
  <si>
    <t xml:space="preserve">WYMIANA SIECI GAZOWEJ W ŚLADZIE REMONTOWANEJ/PRZEBUDOWYWANEJ JEZDNI </t>
  </si>
  <si>
    <t xml:space="preserve">ZABEZPIECZENIE IST. SIECI ENERGETYCZNEJ </t>
  </si>
  <si>
    <t>D-03.02.01</t>
  </si>
  <si>
    <t xml:space="preserve">ZJAZD TYP 2 (publiczny) - nawierzchnia beton asfaltowy </t>
  </si>
  <si>
    <t xml:space="preserve">ZJAZD TYP 1 (indywidualny) - nawierzchnia betonowa kostka brukowa </t>
  </si>
  <si>
    <t xml:space="preserve">POBOCZA - nawierzchnia destrukt asfaltowy + grys </t>
  </si>
  <si>
    <t xml:space="preserve">CHODNIK - nawierzchnia betonowa kostka brukowa </t>
  </si>
  <si>
    <t xml:space="preserve">JEZDNIA - nawiązania do stanu istniejącego (wcinki) </t>
  </si>
  <si>
    <t xml:space="preserve">JEZDNIA </t>
  </si>
  <si>
    <t>WYCINKA DRZEW</t>
  </si>
  <si>
    <r>
      <rPr>
        <b/>
        <sz val="9"/>
        <rFont val="Tahoma"/>
        <family val="2"/>
        <charset val="238"/>
      </rPr>
      <t xml:space="preserve">Roboty ziemne 
</t>
    </r>
    <r>
      <rPr>
        <sz val="8"/>
        <rFont val="Tahoma"/>
        <family val="2"/>
        <charset val="238"/>
      </rPr>
      <t>CPV 45231300-8</t>
    </r>
  </si>
  <si>
    <r>
      <rPr>
        <b/>
        <sz val="9"/>
        <rFont val="Tahoma"/>
        <family val="2"/>
        <charset val="238"/>
      </rPr>
      <t xml:space="preserve">Rozbiórki 
</t>
    </r>
    <r>
      <rPr>
        <sz val="8"/>
        <rFont val="Tahoma"/>
        <family val="2"/>
        <charset val="238"/>
      </rPr>
      <t>CPV 45231300-8</t>
    </r>
  </si>
  <si>
    <r>
      <rPr>
        <b/>
        <sz val="9"/>
        <rFont val="Tahoma"/>
        <family val="2"/>
        <charset val="238"/>
      </rPr>
      <t xml:space="preserve">Roboty montażowe 
</t>
    </r>
    <r>
      <rPr>
        <sz val="8"/>
        <rFont val="Tahoma"/>
        <family val="2"/>
        <charset val="238"/>
      </rPr>
      <t>CPV 45231300-8</t>
    </r>
  </si>
  <si>
    <r>
      <rPr>
        <b/>
        <sz val="9"/>
        <rFont val="Tahoma"/>
        <family val="2"/>
        <charset val="238"/>
      </rPr>
      <t xml:space="preserve">Odtworzenie nawierzchni  
</t>
    </r>
    <r>
      <rPr>
        <sz val="8"/>
        <rFont val="Tahoma"/>
        <family val="2"/>
        <charset val="238"/>
      </rPr>
      <t>CPV 45231300-8</t>
    </r>
  </si>
  <si>
    <t>SST: branża sanitarna 
- sieć wodociągowa</t>
  </si>
  <si>
    <t>Kalkulacja własna (indywidualna)</t>
  </si>
  <si>
    <t xml:space="preserve">Kalkulacja własna (indywidualna)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</si>
</sst>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00"/>
  </numFmts>
  <fonts count="21" x14ac:knownFonts="1">
    <font>
      <sz val="10"/>
      <color rgb="FF000000"/>
      <name val="Times New Roman"/>
      <charset val="204"/>
    </font>
    <font>
      <b/>
      <sz val="14"/>
      <name val="Arial"/>
      <family val="2"/>
    </font>
    <font>
      <b/>
      <sz val="8"/>
      <name val="Arial"/>
      <family val="2"/>
      <charset val="238"/>
    </font>
    <font>
      <sz val="8"/>
      <name val="Arial"/>
      <family val="2"/>
      <charset val="238"/>
    </font>
    <font>
      <sz val="11"/>
      <name val="Arial"/>
      <family val="2"/>
    </font>
    <font>
      <sz val="10"/>
      <color indexed="8"/>
      <name val="Arial"/>
      <family val="2"/>
    </font>
    <font>
      <b/>
      <sz val="10"/>
      <name val="Arial"/>
      <family val="2"/>
      <charset val="238"/>
    </font>
    <font>
      <b/>
      <sz val="12"/>
      <name val="Arial CE"/>
      <charset val="238"/>
    </font>
    <font>
      <b/>
      <sz val="14"/>
      <name val="Arial CE"/>
      <charset val="238"/>
    </font>
    <font>
      <i/>
      <sz val="10"/>
      <name val="Arial CE"/>
      <family val="2"/>
      <charset val="238"/>
    </font>
    <font>
      <b/>
      <sz val="10"/>
      <color indexed="8"/>
      <name val="Arial"/>
      <family val="2"/>
      <charset val="238"/>
    </font>
    <font>
      <sz val="8"/>
      <color indexed="8"/>
      <name val="Tahoma"/>
      <family val="2"/>
      <charset val="238"/>
    </font>
    <font>
      <sz val="10"/>
      <color indexed="8"/>
      <name val="Arial"/>
      <family val="2"/>
      <charset val="238"/>
    </font>
    <font>
      <b/>
      <sz val="14"/>
      <color indexed="8"/>
      <name val="Arial"/>
      <family val="2"/>
      <charset val="238"/>
    </font>
    <font>
      <sz val="8"/>
      <name val="Times New Roman"/>
      <family val="1"/>
      <charset val="238"/>
    </font>
    <font>
      <sz val="10"/>
      <color rgb="FF000000"/>
      <name val="Tahoma"/>
      <family val="2"/>
      <charset val="238"/>
    </font>
    <font>
      <sz val="8"/>
      <name val="Tahoma"/>
      <family val="2"/>
      <charset val="238"/>
    </font>
    <font>
      <b/>
      <sz val="9"/>
      <name val="Tahoma"/>
      <family val="2"/>
      <charset val="238"/>
    </font>
    <font>
      <sz val="8"/>
      <color rgb="FF000000"/>
      <name val="Tahoma"/>
      <family val="2"/>
      <charset val="238"/>
    </font>
    <font>
      <sz val="10"/>
      <name val="Arial"/>
      <family val="2"/>
      <charset val="238"/>
    </font>
    <font>
      <b/>
      <sz val="10"/>
      <name val="Tahoma"/>
      <family val="2"/>
      <charset val="238"/>
    </font>
  </fonts>
  <fills count="8">
    <fill>
      <patternFill patternType="none"/>
    </fill>
    <fill>
      <patternFill patternType="gray125"/>
    </fill>
    <fill>
      <patternFill patternType="solid">
        <fgColor theme="6" tint="0.79998168889431442"/>
        <bgColor indexed="64"/>
      </patternFill>
    </fill>
    <fill>
      <patternFill patternType="solid">
        <fgColor rgb="FFCCECFF"/>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111">
    <xf numFmtId="0" fontId="0" fillId="0" borderId="0" xfId="0" applyFill="1" applyBorder="1" applyAlignment="1">
      <alignment horizontal="left" vertical="top"/>
    </xf>
    <xf numFmtId="0" fontId="0" fillId="0" borderId="0" xfId="0" applyAlignment="1">
      <alignment horizontal="center" vertical="center"/>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1" fillId="0" borderId="0" xfId="0" applyFont="1" applyFill="1" applyBorder="1" applyAlignment="1" applyProtection="1">
      <alignment vertical="top"/>
      <protection locked="0"/>
    </xf>
    <xf numFmtId="0" fontId="4" fillId="0" borderId="0" xfId="0" applyFont="1" applyFill="1" applyBorder="1" applyAlignment="1" applyProtection="1">
      <alignment wrapText="1"/>
      <protection locked="0"/>
    </xf>
    <xf numFmtId="0" fontId="3" fillId="0" borderId="0" xfId="0" applyFont="1" applyAlignment="1">
      <alignment vertical="center" wrapText="1"/>
    </xf>
    <xf numFmtId="0" fontId="2" fillId="3" borderId="1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4" borderId="7" xfId="0" applyFont="1" applyFill="1" applyBorder="1" applyAlignment="1">
      <alignment horizontal="center" vertical="center"/>
    </xf>
    <xf numFmtId="0" fontId="0" fillId="0" borderId="0" xfId="0" applyAlignment="1"/>
    <xf numFmtId="0" fontId="8" fillId="0" borderId="0" xfId="0" applyFont="1" applyAlignment="1">
      <alignment horizontal="center" vertical="center"/>
    </xf>
    <xf numFmtId="0" fontId="9" fillId="0" borderId="0" xfId="0" applyFont="1" applyAlignment="1">
      <alignment horizontal="left" vertical="center"/>
    </xf>
    <xf numFmtId="0" fontId="5" fillId="0" borderId="0" xfId="1"/>
    <xf numFmtId="0" fontId="4" fillId="0" borderId="0" xfId="0" applyFont="1" applyFill="1" applyBorder="1" applyAlignment="1" applyProtection="1">
      <alignment vertical="center" wrapText="1"/>
      <protection locked="0"/>
    </xf>
    <xf numFmtId="4" fontId="5" fillId="0" borderId="0" xfId="1" applyNumberFormat="1"/>
    <xf numFmtId="0" fontId="5" fillId="0" borderId="0" xfId="1" applyAlignment="1">
      <alignment vertical="center"/>
    </xf>
    <xf numFmtId="0" fontId="12" fillId="0" borderId="0" xfId="1" applyFont="1" applyAlignment="1">
      <alignment vertical="center"/>
    </xf>
    <xf numFmtId="44" fontId="5" fillId="0" borderId="0" xfId="1" applyNumberFormat="1"/>
    <xf numFmtId="0" fontId="10" fillId="0" borderId="1" xfId="1" applyFont="1" applyBorder="1" applyAlignment="1">
      <alignment horizontal="center" vertical="center" wrapText="1"/>
    </xf>
    <xf numFmtId="4" fontId="10" fillId="0" borderId="1" xfId="1" applyNumberFormat="1" applyFont="1" applyBorder="1" applyAlignment="1">
      <alignment horizontal="center" vertical="center" wrapText="1"/>
    </xf>
    <xf numFmtId="44" fontId="10"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4" fontId="12" fillId="0" borderId="1" xfId="1" applyNumberFormat="1" applyFont="1" applyBorder="1" applyAlignment="1">
      <alignment horizontal="center" vertical="center" wrapText="1"/>
    </xf>
    <xf numFmtId="44" fontId="12" fillId="0" borderId="1" xfId="1" applyNumberFormat="1" applyFont="1" applyBorder="1" applyAlignment="1">
      <alignment horizontal="center" vertical="center" wrapText="1"/>
    </xf>
    <xf numFmtId="44" fontId="11" fillId="0" borderId="1" xfId="1" applyNumberFormat="1" applyFont="1" applyBorder="1" applyAlignment="1">
      <alignment vertical="center"/>
    </xf>
    <xf numFmtId="44" fontId="10" fillId="0" borderId="1" xfId="1" applyNumberFormat="1" applyFont="1" applyBorder="1" applyAlignment="1">
      <alignment vertical="center"/>
    </xf>
    <xf numFmtId="49" fontId="10" fillId="2" borderId="1" xfId="1" applyNumberFormat="1" applyFont="1" applyFill="1" applyBorder="1" applyAlignment="1">
      <alignment vertical="center" wrapText="1"/>
    </xf>
    <xf numFmtId="0" fontId="10" fillId="2" borderId="1" xfId="1" applyFont="1" applyFill="1" applyBorder="1" applyAlignment="1">
      <alignment vertical="center" wrapText="1"/>
    </xf>
    <xf numFmtId="0" fontId="5" fillId="2" borderId="0" xfId="1" applyFill="1" applyAlignment="1">
      <alignment vertical="center"/>
    </xf>
    <xf numFmtId="49" fontId="11" fillId="0" borderId="1" xfId="1" applyNumberFormat="1" applyFont="1" applyBorder="1" applyAlignment="1">
      <alignment vertical="center" wrapText="1"/>
    </xf>
    <xf numFmtId="0" fontId="11" fillId="0" borderId="1" xfId="1" applyFont="1" applyBorder="1" applyAlignment="1">
      <alignment vertical="center" wrapText="1"/>
    </xf>
    <xf numFmtId="4" fontId="11" fillId="0" borderId="1" xfId="1" applyNumberFormat="1" applyFont="1" applyBorder="1" applyAlignment="1">
      <alignment vertical="center"/>
    </xf>
    <xf numFmtId="44" fontId="13" fillId="0" borderId="1" xfId="1" applyNumberFormat="1" applyFont="1" applyBorder="1" applyAlignment="1">
      <alignment horizontal="right" vertical="center"/>
    </xf>
    <xf numFmtId="0" fontId="0" fillId="0" borderId="0" xfId="0"/>
    <xf numFmtId="49" fontId="11" fillId="0" borderId="1" xfId="0" applyNumberFormat="1"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44" fontId="11" fillId="0" borderId="1" xfId="0" applyNumberFormat="1" applyFont="1" applyBorder="1" applyAlignment="1">
      <alignment vertical="center"/>
    </xf>
    <xf numFmtId="44" fontId="10" fillId="7" borderId="1" xfId="1" applyNumberFormat="1" applyFont="1" applyFill="1" applyBorder="1" applyAlignment="1">
      <alignment vertical="center"/>
    </xf>
    <xf numFmtId="0" fontId="12" fillId="7" borderId="0" xfId="1" applyFont="1" applyFill="1" applyAlignment="1">
      <alignment vertical="center"/>
    </xf>
    <xf numFmtId="0" fontId="5" fillId="6" borderId="0" xfId="1" applyFill="1" applyAlignment="1">
      <alignment vertical="center"/>
    </xf>
    <xf numFmtId="49" fontId="10" fillId="2" borderId="1" xfId="0" applyNumberFormat="1" applyFont="1" applyFill="1" applyBorder="1" applyAlignment="1">
      <alignment vertical="center" wrapText="1"/>
    </xf>
    <xf numFmtId="0" fontId="10" fillId="2" borderId="1" xfId="0" applyFont="1" applyFill="1" applyBorder="1" applyAlignment="1">
      <alignment vertical="center" wrapText="1"/>
    </xf>
    <xf numFmtId="0" fontId="0" fillId="2" borderId="0" xfId="0" applyFill="1"/>
    <xf numFmtId="4" fontId="11" fillId="0" borderId="1" xfId="0" applyNumberFormat="1" applyFont="1" applyBorder="1" applyAlignment="1">
      <alignment vertical="center"/>
    </xf>
    <xf numFmtId="4" fontId="11" fillId="0" borderId="1" xfId="0" applyNumberFormat="1" applyFont="1" applyBorder="1" applyAlignment="1">
      <alignment vertical="center" wrapText="1"/>
    </xf>
    <xf numFmtId="44" fontId="10" fillId="0" borderId="1" xfId="1" applyNumberFormat="1" applyFont="1" applyFill="1" applyBorder="1" applyAlignment="1">
      <alignment vertical="center"/>
    </xf>
    <xf numFmtId="0" fontId="12" fillId="0" borderId="0" xfId="1" applyFont="1" applyFill="1" applyAlignment="1">
      <alignment vertical="center"/>
    </xf>
    <xf numFmtId="0" fontId="16" fillId="0" borderId="1" xfId="0" applyFont="1" applyBorder="1" applyAlignment="1">
      <alignment vertical="center" wrapText="1"/>
    </xf>
    <xf numFmtId="4" fontId="18" fillId="0" borderId="1" xfId="0" applyNumberFormat="1" applyFont="1" applyBorder="1" applyAlignment="1">
      <alignment vertical="center" wrapText="1"/>
    </xf>
    <xf numFmtId="0" fontId="15" fillId="0" borderId="1" xfId="0" applyFont="1" applyBorder="1" applyAlignment="1">
      <alignment vertical="center" wrapText="1"/>
    </xf>
    <xf numFmtId="4" fontId="16" fillId="0" borderId="1" xfId="0" applyNumberFormat="1" applyFont="1" applyBorder="1" applyAlignment="1">
      <alignment horizontal="right" vertical="center" wrapText="1"/>
    </xf>
    <xf numFmtId="4" fontId="5" fillId="0" borderId="1" xfId="1" applyNumberFormat="1" applyBorder="1"/>
    <xf numFmtId="0" fontId="16" fillId="0" borderId="1" xfId="0" applyNumberFormat="1" applyFont="1" applyBorder="1" applyAlignment="1">
      <alignment horizontal="right" vertical="center" wrapText="1"/>
    </xf>
    <xf numFmtId="0" fontId="2" fillId="4" borderId="5" xfId="0" applyFont="1" applyFill="1" applyBorder="1" applyAlignment="1">
      <alignment horizontal="center" vertical="center"/>
    </xf>
    <xf numFmtId="165" fontId="16" fillId="0" borderId="1" xfId="0" applyNumberFormat="1" applyFont="1" applyBorder="1" applyAlignment="1">
      <alignment horizontal="right" vertical="center" wrapText="1"/>
    </xf>
    <xf numFmtId="0" fontId="18" fillId="0" borderId="1" xfId="0" applyFont="1" applyBorder="1" applyAlignment="1">
      <alignment vertical="top" wrapText="1"/>
    </xf>
    <xf numFmtId="0" fontId="18" fillId="0" borderId="1" xfId="0" applyFont="1" applyBorder="1"/>
    <xf numFmtId="0" fontId="2" fillId="5" borderId="1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 xfId="0" applyFont="1" applyFill="1" applyBorder="1" applyAlignment="1">
      <alignment vertical="center"/>
    </xf>
    <xf numFmtId="0" fontId="2" fillId="5" borderId="1" xfId="0" applyFont="1" applyFill="1" applyBorder="1" applyAlignment="1">
      <alignment vertical="center"/>
    </xf>
    <xf numFmtId="0" fontId="2" fillId="5" borderId="13" xfId="0" applyFont="1" applyFill="1" applyBorder="1" applyAlignment="1">
      <alignment vertical="center"/>
    </xf>
    <xf numFmtId="0" fontId="16" fillId="0" borderId="1" xfId="0" applyFont="1" applyBorder="1" applyAlignment="1">
      <alignment horizontal="left" vertical="center" wrapText="1"/>
    </xf>
    <xf numFmtId="0" fontId="16" fillId="0" borderId="1" xfId="1" applyFont="1" applyBorder="1" applyAlignment="1">
      <alignment vertical="center" wrapText="1"/>
    </xf>
    <xf numFmtId="0" fontId="3" fillId="0" borderId="0" xfId="0" applyFont="1" applyAlignment="1">
      <alignment horizontal="right" vertical="top" wrapText="1"/>
    </xf>
    <xf numFmtId="0" fontId="3" fillId="0" borderId="0" xfId="0" applyFont="1" applyAlignment="1">
      <alignment horizontal="center" vertical="center"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164" fontId="3" fillId="5" borderId="2" xfId="0" applyNumberFormat="1" applyFont="1" applyFill="1" applyBorder="1" applyAlignment="1">
      <alignment horizontal="center" vertical="center"/>
    </xf>
    <xf numFmtId="164" fontId="3" fillId="5" borderId="3" xfId="0" applyNumberFormat="1" applyFont="1" applyFill="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164" fontId="3" fillId="5" borderId="1"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xf>
    <xf numFmtId="164" fontId="3" fillId="5" borderId="5" xfId="0" applyNumberFormat="1" applyFont="1" applyFill="1" applyBorder="1" applyAlignment="1">
      <alignment horizontal="center" vertical="center"/>
    </xf>
    <xf numFmtId="164" fontId="3" fillId="5" borderId="6" xfId="0" applyNumberFormat="1"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164" fontId="3" fillId="5" borderId="14" xfId="0" applyNumberFormat="1" applyFont="1" applyFill="1" applyBorder="1" applyAlignment="1">
      <alignment horizontal="center" vertical="center"/>
    </xf>
    <xf numFmtId="164" fontId="3" fillId="5" borderId="15" xfId="0" applyNumberFormat="1"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0" fillId="0" borderId="1" xfId="1" applyFont="1" applyBorder="1" applyAlignment="1">
      <alignment horizontal="right" vertical="center"/>
    </xf>
    <xf numFmtId="0" fontId="5" fillId="0" borderId="0" xfId="1" applyAlignment="1">
      <alignment horizontal="center" wrapText="1"/>
    </xf>
    <xf numFmtId="0" fontId="5" fillId="0" borderId="0" xfId="1" applyAlignment="1">
      <alignment horizontal="center"/>
    </xf>
    <xf numFmtId="0" fontId="10" fillId="7" borderId="1" xfId="1" applyFont="1" applyFill="1" applyBorder="1" applyAlignment="1">
      <alignment horizontal="right" vertical="center"/>
    </xf>
    <xf numFmtId="0" fontId="10" fillId="2" borderId="1" xfId="1" applyFont="1" applyFill="1" applyBorder="1" applyAlignment="1">
      <alignment horizontal="center" vertical="center" wrapText="1"/>
    </xf>
    <xf numFmtId="0" fontId="13" fillId="0" borderId="1" xfId="1" applyFont="1" applyBorder="1" applyAlignment="1">
      <alignment horizontal="center" vertical="center"/>
    </xf>
    <xf numFmtId="0" fontId="5" fillId="0" borderId="0" xfId="1" applyAlignment="1">
      <alignment horizontal="left" wrapText="1"/>
    </xf>
    <xf numFmtId="0" fontId="5" fillId="0" borderId="0" xfId="1" applyAlignment="1">
      <alignment horizontal="left"/>
    </xf>
    <xf numFmtId="0" fontId="10" fillId="0" borderId="0" xfId="1" applyFont="1" applyAlignment="1">
      <alignment horizontal="left" vertical="center" wrapText="1"/>
    </xf>
    <xf numFmtId="0" fontId="10" fillId="0" borderId="0" xfId="1" applyFont="1" applyAlignment="1">
      <alignment horizontal="left" vertical="center"/>
    </xf>
    <xf numFmtId="0" fontId="10" fillId="6" borderId="1" xfId="1"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1" applyFont="1" applyFill="1" applyBorder="1" applyAlignment="1">
      <alignment horizontal="center" vertical="center" wrapText="1"/>
    </xf>
    <xf numFmtId="0" fontId="10" fillId="0" borderId="1" xfId="1" applyFont="1" applyFill="1" applyBorder="1" applyAlignment="1">
      <alignment horizontal="right" vertical="center"/>
    </xf>
    <xf numFmtId="0" fontId="6" fillId="2" borderId="1" xfId="1" applyFont="1" applyFill="1" applyBorder="1" applyAlignment="1">
      <alignment horizontal="center" vertical="center" wrapText="1"/>
    </xf>
    <xf numFmtId="49" fontId="11" fillId="0" borderId="1" xfId="1" applyNumberFormat="1" applyFont="1" applyFill="1" applyBorder="1" applyAlignment="1">
      <alignment vertical="center" wrapText="1"/>
    </xf>
    <xf numFmtId="0" fontId="11" fillId="0" borderId="1" xfId="1" applyFont="1" applyFill="1" applyBorder="1" applyAlignment="1">
      <alignment vertical="center" wrapText="1"/>
    </xf>
    <xf numFmtId="4" fontId="11" fillId="0" borderId="1" xfId="1" applyNumberFormat="1" applyFont="1" applyFill="1" applyBorder="1" applyAlignment="1">
      <alignment vertical="center"/>
    </xf>
    <xf numFmtId="44" fontId="11" fillId="0" borderId="1" xfId="1" applyNumberFormat="1" applyFont="1" applyFill="1" applyBorder="1" applyAlignment="1">
      <alignment vertical="center"/>
    </xf>
    <xf numFmtId="0" fontId="5" fillId="0" borderId="0" xfId="1" applyFill="1" applyAlignment="1">
      <alignment vertical="center"/>
    </xf>
  </cellXfs>
  <cellStyles count="2">
    <cellStyle name="Normalny" xfId="0" builtinId="0"/>
    <cellStyle name="Normalny 2" xfId="1" xr:uid="{00000000-0005-0000-0000-000001000000}"/>
  </cellStyles>
  <dxfs count="0"/>
  <tableStyles count="0" defaultTableStyle="TableStyleMedium9" defaultPivotStyle="PivotStyleLight16"/>
  <colors>
    <mruColors>
      <color rgb="FFF9F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view="pageBreakPreview" zoomScale="145" zoomScaleNormal="100" zoomScaleSheetLayoutView="145" workbookViewId="0">
      <selection activeCell="G21" sqref="G21"/>
    </sheetView>
  </sheetViews>
  <sheetFormatPr defaultRowHeight="12.75" x14ac:dyDescent="0.2"/>
  <cols>
    <col min="1" max="1" width="21" customWidth="1"/>
    <col min="2" max="2" width="53.5" customWidth="1"/>
    <col min="4" max="4" width="10.33203125" customWidth="1"/>
  </cols>
  <sheetData>
    <row r="1" spans="1:4" ht="53.25" customHeight="1" x14ac:dyDescent="0.2">
      <c r="A1" s="78" t="s">
        <v>113</v>
      </c>
      <c r="B1" s="78"/>
      <c r="C1" s="78"/>
      <c r="D1" s="78"/>
    </row>
    <row r="2" spans="1:4" ht="77.25" customHeight="1" x14ac:dyDescent="0.2">
      <c r="A2" s="77" t="s">
        <v>114</v>
      </c>
      <c r="B2" s="77"/>
      <c r="C2" s="77"/>
      <c r="D2" s="77"/>
    </row>
    <row r="3" spans="1:4" ht="42" customHeight="1" x14ac:dyDescent="0.2">
      <c r="A3" s="78" t="s">
        <v>367</v>
      </c>
      <c r="B3" s="78"/>
      <c r="C3" s="78"/>
      <c r="D3" s="78"/>
    </row>
    <row r="4" spans="1:4" ht="18" x14ac:dyDescent="0.2">
      <c r="A4" s="1"/>
      <c r="B4" s="1"/>
      <c r="C4" s="1"/>
      <c r="D4" s="11"/>
    </row>
    <row r="5" spans="1:4" x14ac:dyDescent="0.2">
      <c r="A5" s="12"/>
      <c r="B5" s="1"/>
      <c r="C5" s="1"/>
      <c r="D5" s="1"/>
    </row>
    <row r="6" spans="1:4" ht="13.5" thickBot="1" x14ac:dyDescent="0.25">
      <c r="A6" s="78" t="s">
        <v>115</v>
      </c>
      <c r="B6" s="78"/>
      <c r="C6" s="78"/>
      <c r="D6" s="78"/>
    </row>
    <row r="7" spans="1:4" ht="41.25" customHeight="1" x14ac:dyDescent="0.2">
      <c r="A7" s="7" t="s">
        <v>105</v>
      </c>
      <c r="B7" s="8" t="s">
        <v>106</v>
      </c>
      <c r="C7" s="83" t="s">
        <v>107</v>
      </c>
      <c r="D7" s="84"/>
    </row>
    <row r="8" spans="1:4" ht="13.5" thickBot="1" x14ac:dyDescent="0.25">
      <c r="A8" s="9">
        <v>1</v>
      </c>
      <c r="B8" s="55">
        <v>2</v>
      </c>
      <c r="C8" s="85">
        <v>3</v>
      </c>
      <c r="D8" s="86"/>
    </row>
    <row r="9" spans="1:4" x14ac:dyDescent="0.2">
      <c r="A9" s="59" t="s">
        <v>635</v>
      </c>
      <c r="B9" s="62" t="s">
        <v>369</v>
      </c>
      <c r="C9" s="71">
        <f>'branża drogowa'!H293</f>
        <v>0</v>
      </c>
      <c r="D9" s="72"/>
    </row>
    <row r="10" spans="1:4" x14ac:dyDescent="0.2">
      <c r="A10" s="60" t="s">
        <v>634</v>
      </c>
      <c r="B10" s="63" t="s">
        <v>418</v>
      </c>
      <c r="C10" s="75">
        <f>'branża sanitarna - KS'!H51</f>
        <v>0</v>
      </c>
      <c r="D10" s="76"/>
    </row>
    <row r="11" spans="1:4" x14ac:dyDescent="0.2">
      <c r="A11" s="60" t="s">
        <v>636</v>
      </c>
      <c r="B11" s="63" t="s">
        <v>464</v>
      </c>
      <c r="C11" s="75">
        <f>'branża sanitarna - WODOCIĄG'!H92</f>
        <v>0</v>
      </c>
      <c r="D11" s="76"/>
    </row>
    <row r="12" spans="1:4" ht="13.5" thickBot="1" x14ac:dyDescent="0.25">
      <c r="A12" s="61" t="s">
        <v>637</v>
      </c>
      <c r="B12" s="64" t="s">
        <v>593</v>
      </c>
      <c r="C12" s="87">
        <f>'branża teletechniczna'!H44</f>
        <v>0</v>
      </c>
      <c r="D12" s="88"/>
    </row>
    <row r="13" spans="1:4" x14ac:dyDescent="0.2">
      <c r="A13" s="69" t="s">
        <v>633</v>
      </c>
      <c r="B13" s="70"/>
      <c r="C13" s="71">
        <f>SUM(C9:D12)</f>
        <v>0</v>
      </c>
      <c r="D13" s="72"/>
    </row>
    <row r="14" spans="1:4" x14ac:dyDescent="0.2">
      <c r="A14" s="73" t="s">
        <v>108</v>
      </c>
      <c r="B14" s="74"/>
      <c r="C14" s="75">
        <f>C15-C13</f>
        <v>0</v>
      </c>
      <c r="D14" s="76"/>
    </row>
    <row r="15" spans="1:4" ht="13.5" thickBot="1" x14ac:dyDescent="0.25">
      <c r="A15" s="79" t="s">
        <v>109</v>
      </c>
      <c r="B15" s="80"/>
      <c r="C15" s="81">
        <f>ROUND(C13*1.23,2)</f>
        <v>0</v>
      </c>
      <c r="D15" s="82"/>
    </row>
    <row r="16" spans="1:4" x14ac:dyDescent="0.2">
      <c r="A16" s="10"/>
      <c r="B16" s="10"/>
      <c r="C16" s="10"/>
      <c r="D16" s="10"/>
    </row>
    <row r="17" spans="1:4" ht="42" customHeight="1" x14ac:dyDescent="0.2">
      <c r="A17" s="68" t="s">
        <v>110</v>
      </c>
      <c r="B17" s="68"/>
      <c r="C17" s="68"/>
      <c r="D17" s="68"/>
    </row>
    <row r="18" spans="1:4" x14ac:dyDescent="0.2">
      <c r="A18" s="67" t="s">
        <v>111</v>
      </c>
      <c r="B18" s="67"/>
      <c r="C18" s="67"/>
      <c r="D18" s="67"/>
    </row>
    <row r="19" spans="1:4" ht="21.75" customHeight="1" x14ac:dyDescent="0.2">
      <c r="A19" s="68" t="s">
        <v>95</v>
      </c>
      <c r="B19" s="68"/>
      <c r="C19" s="6"/>
      <c r="D19" s="6"/>
    </row>
    <row r="20" spans="1:4" x14ac:dyDescent="0.2">
      <c r="A20" s="1"/>
      <c r="B20" s="1"/>
      <c r="C20" s="1"/>
      <c r="D20" s="1"/>
    </row>
    <row r="21" spans="1:4" ht="27.75" customHeight="1" x14ac:dyDescent="0.2">
      <c r="A21" s="68" t="s">
        <v>112</v>
      </c>
      <c r="B21" s="68"/>
      <c r="C21" s="68"/>
      <c r="D21" s="68"/>
    </row>
    <row r="22" spans="1:4" ht="18" customHeight="1" x14ac:dyDescent="0.2"/>
  </sheetData>
  <mergeCells count="20">
    <mergeCell ref="A2:D2"/>
    <mergeCell ref="A1:D1"/>
    <mergeCell ref="A3:D3"/>
    <mergeCell ref="A6:D6"/>
    <mergeCell ref="A17:D17"/>
    <mergeCell ref="A15:B15"/>
    <mergeCell ref="C15:D15"/>
    <mergeCell ref="C9:D9"/>
    <mergeCell ref="C10:D10"/>
    <mergeCell ref="C11:D11"/>
    <mergeCell ref="C7:D7"/>
    <mergeCell ref="C8:D8"/>
    <mergeCell ref="C12:D12"/>
    <mergeCell ref="A18:D18"/>
    <mergeCell ref="A19:B19"/>
    <mergeCell ref="A21:D21"/>
    <mergeCell ref="A13:B13"/>
    <mergeCell ref="C13:D13"/>
    <mergeCell ref="A14:B14"/>
    <mergeCell ref="C14:D14"/>
  </mergeCells>
  <pageMargins left="1.1023622047244095"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3"/>
  <sheetViews>
    <sheetView view="pageBreakPreview" zoomScaleNormal="100" zoomScaleSheetLayoutView="100" workbookViewId="0">
      <pane ySplit="6" topLeftCell="A7" activePane="bottomLeft" state="frozen"/>
      <selection pane="bottomLeft" activeCell="A155" sqref="A155:G155"/>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9.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378</v>
      </c>
      <c r="B1" s="89"/>
      <c r="C1" s="89"/>
      <c r="D1" s="89"/>
      <c r="E1" s="89"/>
      <c r="F1" s="89"/>
      <c r="G1" s="89"/>
      <c r="H1" s="89"/>
      <c r="I1" s="4"/>
      <c r="J1" s="4"/>
      <c r="K1" s="4"/>
      <c r="L1" s="4"/>
      <c r="M1" s="4"/>
      <c r="N1" s="4"/>
      <c r="O1" s="4"/>
      <c r="P1" s="4"/>
      <c r="Q1" s="4"/>
    </row>
    <row r="2" spans="1:17" s="2" customFormat="1" ht="27" customHeight="1" x14ac:dyDescent="0.2">
      <c r="A2" s="89" t="s">
        <v>369</v>
      </c>
      <c r="B2" s="89"/>
      <c r="C2" s="89"/>
      <c r="D2" s="89"/>
      <c r="E2" s="89"/>
      <c r="F2" s="89"/>
      <c r="G2" s="89"/>
      <c r="H2" s="89"/>
      <c r="I2" s="4"/>
      <c r="J2" s="4"/>
      <c r="K2" s="4"/>
      <c r="L2" s="4"/>
      <c r="M2" s="4"/>
      <c r="N2" s="4"/>
      <c r="O2" s="4"/>
      <c r="P2" s="4"/>
      <c r="Q2" s="4"/>
    </row>
    <row r="3" spans="1:17" s="3" customFormat="1" ht="51" customHeight="1" x14ac:dyDescent="0.2">
      <c r="A3" s="90" t="s">
        <v>367</v>
      </c>
      <c r="B3" s="90"/>
      <c r="C3" s="90"/>
      <c r="D3" s="90"/>
      <c r="E3" s="90"/>
      <c r="F3" s="90"/>
      <c r="G3" s="90"/>
      <c r="H3" s="90"/>
      <c r="I3" s="14"/>
      <c r="J3" s="14"/>
      <c r="K3" s="14"/>
      <c r="L3" s="14"/>
      <c r="M3" s="14"/>
      <c r="N3" s="14"/>
      <c r="O3" s="5"/>
      <c r="P3" s="5"/>
      <c r="Q3" s="5"/>
    </row>
    <row r="5" spans="1:17" s="16" customFormat="1" ht="38.25" x14ac:dyDescent="0.2">
      <c r="A5" s="19" t="s">
        <v>119</v>
      </c>
      <c r="B5" s="19" t="s">
        <v>639</v>
      </c>
      <c r="C5" s="19" t="s">
        <v>0</v>
      </c>
      <c r="D5" s="19" t="s">
        <v>1</v>
      </c>
      <c r="E5" s="20" t="s">
        <v>90</v>
      </c>
      <c r="F5" s="20" t="s">
        <v>96</v>
      </c>
      <c r="G5" s="20" t="s">
        <v>94</v>
      </c>
      <c r="H5" s="21" t="s">
        <v>368</v>
      </c>
    </row>
    <row r="6" spans="1:17" s="17" customFormat="1" x14ac:dyDescent="0.2">
      <c r="A6" s="22" t="s">
        <v>370</v>
      </c>
      <c r="B6" s="22" t="s">
        <v>371</v>
      </c>
      <c r="C6" s="22" t="s">
        <v>372</v>
      </c>
      <c r="D6" s="22" t="s">
        <v>373</v>
      </c>
      <c r="E6" s="23" t="s">
        <v>374</v>
      </c>
      <c r="F6" s="23" t="s">
        <v>375</v>
      </c>
      <c r="G6" s="23" t="s">
        <v>376</v>
      </c>
      <c r="H6" s="24" t="s">
        <v>638</v>
      </c>
    </row>
    <row r="7" spans="1:17" s="41" customFormat="1" ht="24.75" customHeight="1" x14ac:dyDescent="0.2">
      <c r="A7" s="101" t="s">
        <v>389</v>
      </c>
      <c r="B7" s="101"/>
      <c r="C7" s="101"/>
      <c r="D7" s="101"/>
      <c r="E7" s="101"/>
      <c r="F7" s="101"/>
      <c r="G7" s="101"/>
      <c r="H7" s="101"/>
    </row>
    <row r="8" spans="1:17" s="29" customFormat="1" ht="30.75" customHeight="1" x14ac:dyDescent="0.2">
      <c r="A8" s="27" t="s">
        <v>98</v>
      </c>
      <c r="B8" s="28" t="s">
        <v>120</v>
      </c>
      <c r="C8" s="95" t="s">
        <v>673</v>
      </c>
      <c r="D8" s="95"/>
      <c r="E8" s="95"/>
      <c r="F8" s="95"/>
      <c r="G8" s="95"/>
      <c r="H8" s="95"/>
    </row>
    <row r="9" spans="1:17" s="16" customFormat="1" ht="21" x14ac:dyDescent="0.2">
      <c r="A9" s="30" t="s">
        <v>8</v>
      </c>
      <c r="B9" s="31" t="s">
        <v>640</v>
      </c>
      <c r="C9" s="31" t="s">
        <v>121</v>
      </c>
      <c r="D9" s="31" t="s">
        <v>93</v>
      </c>
      <c r="E9" s="32">
        <v>0.7</v>
      </c>
      <c r="F9" s="32">
        <v>1</v>
      </c>
      <c r="G9" s="32"/>
      <c r="H9" s="25">
        <f>ROUND(E9*G9,2)</f>
        <v>0</v>
      </c>
    </row>
    <row r="10" spans="1:17" s="16" customFormat="1" ht="21" x14ac:dyDescent="0.2">
      <c r="A10" s="30" t="s">
        <v>9</v>
      </c>
      <c r="B10" s="31" t="s">
        <v>641</v>
      </c>
      <c r="C10" s="31" t="s">
        <v>122</v>
      </c>
      <c r="D10" s="31" t="s">
        <v>116</v>
      </c>
      <c r="E10" s="32">
        <v>14</v>
      </c>
      <c r="F10" s="32">
        <v>1</v>
      </c>
      <c r="G10" s="32"/>
      <c r="H10" s="25">
        <f t="shared" ref="H10:H77" si="0">ROUND(E10*G10,2)</f>
        <v>0</v>
      </c>
    </row>
    <row r="11" spans="1:17" s="16" customFormat="1" ht="21" x14ac:dyDescent="0.2">
      <c r="A11" s="30" t="s">
        <v>7</v>
      </c>
      <c r="B11" s="31" t="s">
        <v>641</v>
      </c>
      <c r="C11" s="31" t="s">
        <v>123</v>
      </c>
      <c r="D11" s="31" t="s">
        <v>3</v>
      </c>
      <c r="E11" s="32">
        <v>24</v>
      </c>
      <c r="F11" s="32">
        <v>1</v>
      </c>
      <c r="G11" s="32"/>
      <c r="H11" s="25">
        <f t="shared" si="0"/>
        <v>0</v>
      </c>
    </row>
    <row r="12" spans="1:17" s="16" customFormat="1" ht="21" x14ac:dyDescent="0.2">
      <c r="A12" s="30" t="s">
        <v>99</v>
      </c>
      <c r="B12" s="31" t="s">
        <v>641</v>
      </c>
      <c r="C12" s="31" t="s">
        <v>124</v>
      </c>
      <c r="D12" s="31" t="s">
        <v>3</v>
      </c>
      <c r="E12" s="32">
        <v>34</v>
      </c>
      <c r="F12" s="32">
        <v>2</v>
      </c>
      <c r="G12" s="32"/>
      <c r="H12" s="25">
        <f t="shared" si="0"/>
        <v>0</v>
      </c>
    </row>
    <row r="13" spans="1:17" s="16" customFormat="1" ht="21" x14ac:dyDescent="0.2">
      <c r="A13" s="30" t="s">
        <v>100</v>
      </c>
      <c r="B13" s="31" t="s">
        <v>642</v>
      </c>
      <c r="C13" s="31" t="s">
        <v>125</v>
      </c>
      <c r="D13" s="31" t="s">
        <v>116</v>
      </c>
      <c r="E13" s="32">
        <v>96</v>
      </c>
      <c r="F13" s="32">
        <v>1</v>
      </c>
      <c r="G13" s="32"/>
      <c r="H13" s="25">
        <f t="shared" si="0"/>
        <v>0</v>
      </c>
    </row>
    <row r="14" spans="1:17" s="16" customFormat="1" ht="31.5" x14ac:dyDescent="0.2">
      <c r="A14" s="30" t="s">
        <v>101</v>
      </c>
      <c r="B14" s="31" t="s">
        <v>642</v>
      </c>
      <c r="C14" s="31" t="s">
        <v>126</v>
      </c>
      <c r="D14" s="31" t="s">
        <v>116</v>
      </c>
      <c r="E14" s="32">
        <v>4250</v>
      </c>
      <c r="F14" s="32">
        <v>2.3330000000000002</v>
      </c>
      <c r="G14" s="32"/>
      <c r="H14" s="25">
        <f t="shared" si="0"/>
        <v>0</v>
      </c>
    </row>
    <row r="15" spans="1:17" s="16" customFormat="1" ht="31.5" x14ac:dyDescent="0.2">
      <c r="A15" s="30" t="s">
        <v>127</v>
      </c>
      <c r="B15" s="31" t="s">
        <v>641</v>
      </c>
      <c r="C15" s="31" t="s">
        <v>128</v>
      </c>
      <c r="D15" s="31" t="s">
        <v>6</v>
      </c>
      <c r="E15" s="32">
        <v>34.5</v>
      </c>
      <c r="F15" s="32">
        <v>-19</v>
      </c>
      <c r="G15" s="32"/>
      <c r="H15" s="25">
        <f t="shared" si="0"/>
        <v>0</v>
      </c>
    </row>
    <row r="16" spans="1:17" s="16" customFormat="1" ht="31.5" x14ac:dyDescent="0.2">
      <c r="A16" s="30" t="s">
        <v>129</v>
      </c>
      <c r="B16" s="31" t="s">
        <v>642</v>
      </c>
      <c r="C16" s="31" t="s">
        <v>130</v>
      </c>
      <c r="D16" s="31" t="s">
        <v>116</v>
      </c>
      <c r="E16" s="32">
        <v>368</v>
      </c>
      <c r="F16" s="32">
        <v>1.6659999999999999</v>
      </c>
      <c r="G16" s="32"/>
      <c r="H16" s="25">
        <f t="shared" si="0"/>
        <v>0</v>
      </c>
    </row>
    <row r="17" spans="1:8" s="16" customFormat="1" ht="21" x14ac:dyDescent="0.2">
      <c r="A17" s="30" t="s">
        <v>131</v>
      </c>
      <c r="B17" s="31" t="s">
        <v>641</v>
      </c>
      <c r="C17" s="31" t="s">
        <v>132</v>
      </c>
      <c r="D17" s="31" t="s">
        <v>116</v>
      </c>
      <c r="E17" s="32">
        <v>1281</v>
      </c>
      <c r="F17" s="32">
        <v>1</v>
      </c>
      <c r="G17" s="32"/>
      <c r="H17" s="25">
        <f t="shared" si="0"/>
        <v>0</v>
      </c>
    </row>
    <row r="18" spans="1:8" s="16" customFormat="1" ht="21" x14ac:dyDescent="0.2">
      <c r="A18" s="30" t="s">
        <v>133</v>
      </c>
      <c r="B18" s="31" t="s">
        <v>641</v>
      </c>
      <c r="C18" s="31" t="s">
        <v>134</v>
      </c>
      <c r="D18" s="31" t="s">
        <v>116</v>
      </c>
      <c r="E18" s="32">
        <v>15</v>
      </c>
      <c r="F18" s="32">
        <v>1</v>
      </c>
      <c r="G18" s="32"/>
      <c r="H18" s="25">
        <f t="shared" si="0"/>
        <v>0</v>
      </c>
    </row>
    <row r="19" spans="1:8" s="16" customFormat="1" ht="21" x14ac:dyDescent="0.2">
      <c r="A19" s="30" t="s">
        <v>135</v>
      </c>
      <c r="B19" s="31" t="s">
        <v>641</v>
      </c>
      <c r="C19" s="31" t="s">
        <v>136</v>
      </c>
      <c r="D19" s="31" t="s">
        <v>116</v>
      </c>
      <c r="E19" s="32">
        <v>301</v>
      </c>
      <c r="F19" s="32">
        <v>1</v>
      </c>
      <c r="G19" s="32"/>
      <c r="H19" s="25">
        <f t="shared" si="0"/>
        <v>0</v>
      </c>
    </row>
    <row r="20" spans="1:8" s="16" customFormat="1" ht="21" x14ac:dyDescent="0.2">
      <c r="A20" s="30" t="s">
        <v>137</v>
      </c>
      <c r="B20" s="31" t="s">
        <v>641</v>
      </c>
      <c r="C20" s="31" t="s">
        <v>138</v>
      </c>
      <c r="D20" s="31" t="s">
        <v>116</v>
      </c>
      <c r="E20" s="32">
        <v>18</v>
      </c>
      <c r="F20" s="32">
        <v>1</v>
      </c>
      <c r="G20" s="32"/>
      <c r="H20" s="25">
        <f t="shared" si="0"/>
        <v>0</v>
      </c>
    </row>
    <row r="21" spans="1:8" s="16" customFormat="1" ht="21" x14ac:dyDescent="0.2">
      <c r="A21" s="30" t="s">
        <v>139</v>
      </c>
      <c r="B21" s="31" t="s">
        <v>641</v>
      </c>
      <c r="C21" s="31" t="s">
        <v>140</v>
      </c>
      <c r="D21" s="31" t="s">
        <v>116</v>
      </c>
      <c r="E21" s="32">
        <v>10</v>
      </c>
      <c r="F21" s="32">
        <v>1</v>
      </c>
      <c r="G21" s="32"/>
      <c r="H21" s="25">
        <f t="shared" si="0"/>
        <v>0</v>
      </c>
    </row>
    <row r="22" spans="1:8" s="16" customFormat="1" ht="21" x14ac:dyDescent="0.2">
      <c r="A22" s="30" t="s">
        <v>141</v>
      </c>
      <c r="B22" s="31" t="s">
        <v>641</v>
      </c>
      <c r="C22" s="31" t="s">
        <v>142</v>
      </c>
      <c r="D22" s="31" t="s">
        <v>116</v>
      </c>
      <c r="E22" s="32">
        <v>110</v>
      </c>
      <c r="F22" s="32">
        <v>1</v>
      </c>
      <c r="G22" s="32"/>
      <c r="H22" s="25">
        <f t="shared" si="0"/>
        <v>0</v>
      </c>
    </row>
    <row r="23" spans="1:8" s="16" customFormat="1" ht="21" x14ac:dyDescent="0.2">
      <c r="A23" s="30" t="s">
        <v>143</v>
      </c>
      <c r="B23" s="31" t="s">
        <v>641</v>
      </c>
      <c r="C23" s="31" t="s">
        <v>144</v>
      </c>
      <c r="D23" s="31" t="s">
        <v>116</v>
      </c>
      <c r="E23" s="32">
        <v>4310</v>
      </c>
      <c r="F23" s="32">
        <v>1.333</v>
      </c>
      <c r="G23" s="32"/>
      <c r="H23" s="25">
        <f t="shared" si="0"/>
        <v>0</v>
      </c>
    </row>
    <row r="24" spans="1:8" s="16" customFormat="1" x14ac:dyDescent="0.2">
      <c r="A24" s="30" t="s">
        <v>145</v>
      </c>
      <c r="B24" s="31" t="s">
        <v>641</v>
      </c>
      <c r="C24" s="31" t="s">
        <v>146</v>
      </c>
      <c r="D24" s="31" t="s">
        <v>116</v>
      </c>
      <c r="E24" s="32">
        <v>858</v>
      </c>
      <c r="F24" s="32">
        <v>1</v>
      </c>
      <c r="G24" s="32"/>
      <c r="H24" s="25">
        <f t="shared" si="0"/>
        <v>0</v>
      </c>
    </row>
    <row r="25" spans="1:8" s="16" customFormat="1" ht="21" x14ac:dyDescent="0.2">
      <c r="A25" s="30" t="s">
        <v>147</v>
      </c>
      <c r="B25" s="31" t="s">
        <v>641</v>
      </c>
      <c r="C25" s="31" t="s">
        <v>148</v>
      </c>
      <c r="D25" s="31" t="s">
        <v>3</v>
      </c>
      <c r="E25" s="32">
        <v>1439</v>
      </c>
      <c r="F25" s="32">
        <v>1</v>
      </c>
      <c r="G25" s="32"/>
      <c r="H25" s="25">
        <f t="shared" si="0"/>
        <v>0</v>
      </c>
    </row>
    <row r="26" spans="1:8" s="16" customFormat="1" ht="21" x14ac:dyDescent="0.2">
      <c r="A26" s="30" t="s">
        <v>149</v>
      </c>
      <c r="B26" s="31" t="s">
        <v>641</v>
      </c>
      <c r="C26" s="31" t="s">
        <v>150</v>
      </c>
      <c r="D26" s="31" t="s">
        <v>3</v>
      </c>
      <c r="E26" s="32">
        <v>1116</v>
      </c>
      <c r="F26" s="32">
        <v>1</v>
      </c>
      <c r="G26" s="32"/>
      <c r="H26" s="25">
        <f t="shared" si="0"/>
        <v>0</v>
      </c>
    </row>
    <row r="27" spans="1:8" s="16" customFormat="1" x14ac:dyDescent="0.2">
      <c r="A27" s="30" t="s">
        <v>151</v>
      </c>
      <c r="B27" s="31" t="s">
        <v>641</v>
      </c>
      <c r="C27" s="31" t="s">
        <v>152</v>
      </c>
      <c r="D27" s="31" t="s">
        <v>6</v>
      </c>
      <c r="E27" s="32">
        <v>87.06</v>
      </c>
      <c r="F27" s="32">
        <v>1</v>
      </c>
      <c r="G27" s="32"/>
      <c r="H27" s="25">
        <f t="shared" si="0"/>
        <v>0</v>
      </c>
    </row>
    <row r="28" spans="1:8" s="16" customFormat="1" x14ac:dyDescent="0.2">
      <c r="A28" s="30" t="s">
        <v>153</v>
      </c>
      <c r="B28" s="31" t="s">
        <v>644</v>
      </c>
      <c r="C28" s="31" t="s">
        <v>154</v>
      </c>
      <c r="D28" s="31" t="s">
        <v>91</v>
      </c>
      <c r="E28" s="32">
        <v>1</v>
      </c>
      <c r="F28" s="32">
        <v>1</v>
      </c>
      <c r="G28" s="32"/>
      <c r="H28" s="25">
        <f t="shared" si="0"/>
        <v>0</v>
      </c>
    </row>
    <row r="29" spans="1:8" s="16" customFormat="1" ht="21" x14ac:dyDescent="0.2">
      <c r="A29" s="30" t="s">
        <v>155</v>
      </c>
      <c r="B29" s="31" t="s">
        <v>644</v>
      </c>
      <c r="C29" s="31" t="s">
        <v>156</v>
      </c>
      <c r="D29" s="31" t="s">
        <v>91</v>
      </c>
      <c r="E29" s="32">
        <v>26</v>
      </c>
      <c r="F29" s="32">
        <v>1</v>
      </c>
      <c r="G29" s="32"/>
      <c r="H29" s="25">
        <f t="shared" si="0"/>
        <v>0</v>
      </c>
    </row>
    <row r="30" spans="1:8" s="16" customFormat="1" ht="21" x14ac:dyDescent="0.2">
      <c r="A30" s="30" t="s">
        <v>157</v>
      </c>
      <c r="B30" s="31" t="s">
        <v>644</v>
      </c>
      <c r="C30" s="31" t="s">
        <v>158</v>
      </c>
      <c r="D30" s="31" t="s">
        <v>3</v>
      </c>
      <c r="E30" s="32">
        <v>85</v>
      </c>
      <c r="F30" s="32">
        <v>1</v>
      </c>
      <c r="G30" s="32"/>
      <c r="H30" s="25">
        <f t="shared" si="0"/>
        <v>0</v>
      </c>
    </row>
    <row r="31" spans="1:8" s="16" customFormat="1" ht="21" x14ac:dyDescent="0.2">
      <c r="A31" s="30" t="s">
        <v>159</v>
      </c>
      <c r="B31" s="31" t="s">
        <v>644</v>
      </c>
      <c r="C31" s="31" t="s">
        <v>160</v>
      </c>
      <c r="D31" s="31" t="s">
        <v>3</v>
      </c>
      <c r="E31" s="32">
        <v>296</v>
      </c>
      <c r="F31" s="32">
        <v>1</v>
      </c>
      <c r="G31" s="32"/>
      <c r="H31" s="25">
        <f t="shared" si="0"/>
        <v>0</v>
      </c>
    </row>
    <row r="32" spans="1:8" s="16" customFormat="1" ht="21" x14ac:dyDescent="0.2">
      <c r="A32" s="30" t="s">
        <v>161</v>
      </c>
      <c r="B32" s="31" t="s">
        <v>644</v>
      </c>
      <c r="C32" s="31" t="s">
        <v>162</v>
      </c>
      <c r="D32" s="31" t="s">
        <v>91</v>
      </c>
      <c r="E32" s="32">
        <v>5</v>
      </c>
      <c r="F32" s="32">
        <v>1</v>
      </c>
      <c r="G32" s="32"/>
      <c r="H32" s="25">
        <f t="shared" si="0"/>
        <v>0</v>
      </c>
    </row>
    <row r="33" spans="1:8" s="16" customFormat="1" ht="21" x14ac:dyDescent="0.2">
      <c r="A33" s="30" t="s">
        <v>163</v>
      </c>
      <c r="B33" s="31" t="s">
        <v>644</v>
      </c>
      <c r="C33" s="31" t="s">
        <v>164</v>
      </c>
      <c r="D33" s="31" t="s">
        <v>6</v>
      </c>
      <c r="E33" s="32">
        <v>0.7</v>
      </c>
      <c r="F33" s="32">
        <v>1</v>
      </c>
      <c r="G33" s="32"/>
      <c r="H33" s="25">
        <f t="shared" si="0"/>
        <v>0</v>
      </c>
    </row>
    <row r="34" spans="1:8" s="16" customFormat="1" ht="21" x14ac:dyDescent="0.2">
      <c r="A34" s="30" t="s">
        <v>165</v>
      </c>
      <c r="B34" s="31" t="s">
        <v>644</v>
      </c>
      <c r="C34" s="31" t="s">
        <v>166</v>
      </c>
      <c r="D34" s="31" t="s">
        <v>92</v>
      </c>
      <c r="E34" s="32">
        <v>1</v>
      </c>
      <c r="F34" s="32">
        <v>1</v>
      </c>
      <c r="G34" s="32"/>
      <c r="H34" s="25">
        <f t="shared" si="0"/>
        <v>0</v>
      </c>
    </row>
    <row r="35" spans="1:8" s="16" customFormat="1" ht="31.5" x14ac:dyDescent="0.2">
      <c r="A35" s="30" t="s">
        <v>167</v>
      </c>
      <c r="B35" s="66" t="s">
        <v>641</v>
      </c>
      <c r="C35" s="31" t="s">
        <v>168</v>
      </c>
      <c r="D35" s="31" t="s">
        <v>6</v>
      </c>
      <c r="E35" s="32">
        <v>1177</v>
      </c>
      <c r="F35" s="32">
        <v>20</v>
      </c>
      <c r="G35" s="32"/>
      <c r="H35" s="25">
        <f t="shared" si="0"/>
        <v>0</v>
      </c>
    </row>
    <row r="36" spans="1:8" s="16" customFormat="1" ht="31.5" x14ac:dyDescent="0.2">
      <c r="A36" s="30" t="s">
        <v>169</v>
      </c>
      <c r="B36" s="66" t="s">
        <v>641</v>
      </c>
      <c r="C36" s="31" t="s">
        <v>170</v>
      </c>
      <c r="D36" s="31" t="s">
        <v>6</v>
      </c>
      <c r="E36" s="32">
        <v>107.74</v>
      </c>
      <c r="F36" s="32">
        <v>1</v>
      </c>
      <c r="G36" s="32"/>
      <c r="H36" s="25">
        <f t="shared" si="0"/>
        <v>0</v>
      </c>
    </row>
    <row r="37" spans="1:8" s="16" customFormat="1" x14ac:dyDescent="0.2">
      <c r="A37" s="30" t="s">
        <v>171</v>
      </c>
      <c r="B37" s="66" t="s">
        <v>644</v>
      </c>
      <c r="C37" s="31" t="s">
        <v>172</v>
      </c>
      <c r="D37" s="31" t="s">
        <v>118</v>
      </c>
      <c r="E37" s="32">
        <v>32</v>
      </c>
      <c r="F37" s="32">
        <v>1</v>
      </c>
      <c r="G37" s="32"/>
      <c r="H37" s="25">
        <f t="shared" si="0"/>
        <v>0</v>
      </c>
    </row>
    <row r="38" spans="1:8" s="17" customFormat="1" x14ac:dyDescent="0.2">
      <c r="A38" s="91" t="s">
        <v>377</v>
      </c>
      <c r="B38" s="91"/>
      <c r="C38" s="91"/>
      <c r="D38" s="91"/>
      <c r="E38" s="91"/>
      <c r="F38" s="91"/>
      <c r="G38" s="91"/>
      <c r="H38" s="26">
        <f>SUM(H9:H37)</f>
        <v>0</v>
      </c>
    </row>
    <row r="39" spans="1:8" s="29" customFormat="1" ht="30.75" customHeight="1" x14ac:dyDescent="0.2">
      <c r="A39" s="27" t="s">
        <v>102</v>
      </c>
      <c r="B39" s="28" t="s">
        <v>120</v>
      </c>
      <c r="C39" s="95" t="s">
        <v>700</v>
      </c>
      <c r="D39" s="95"/>
      <c r="E39" s="95"/>
      <c r="F39" s="95"/>
      <c r="G39" s="95"/>
      <c r="H39" s="95"/>
    </row>
    <row r="40" spans="1:8" s="16" customFormat="1" ht="63" x14ac:dyDescent="0.2">
      <c r="A40" s="30" t="s">
        <v>10</v>
      </c>
      <c r="B40" s="66" t="s">
        <v>645</v>
      </c>
      <c r="C40" s="31" t="s">
        <v>173</v>
      </c>
      <c r="D40" s="31" t="s">
        <v>91</v>
      </c>
      <c r="E40" s="32">
        <v>1</v>
      </c>
      <c r="F40" s="32">
        <v>1</v>
      </c>
      <c r="G40" s="32"/>
      <c r="H40" s="25">
        <f t="shared" si="0"/>
        <v>0</v>
      </c>
    </row>
    <row r="41" spans="1:8" s="16" customFormat="1" x14ac:dyDescent="0.2">
      <c r="A41" s="30" t="s">
        <v>11</v>
      </c>
      <c r="B41" s="31" t="s">
        <v>645</v>
      </c>
      <c r="C41" s="31" t="s">
        <v>174</v>
      </c>
      <c r="D41" s="31" t="s">
        <v>92</v>
      </c>
      <c r="E41" s="32">
        <v>1</v>
      </c>
      <c r="F41" s="32">
        <v>1</v>
      </c>
      <c r="G41" s="32"/>
      <c r="H41" s="25">
        <f t="shared" si="0"/>
        <v>0</v>
      </c>
    </row>
    <row r="42" spans="1:8" s="16" customFormat="1" ht="21" x14ac:dyDescent="0.2">
      <c r="A42" s="30" t="s">
        <v>12</v>
      </c>
      <c r="B42" s="31" t="s">
        <v>645</v>
      </c>
      <c r="C42" s="31" t="s">
        <v>175</v>
      </c>
      <c r="D42" s="31" t="s">
        <v>6</v>
      </c>
      <c r="E42" s="32">
        <v>0.48</v>
      </c>
      <c r="F42" s="32">
        <v>2.5</v>
      </c>
      <c r="G42" s="32"/>
      <c r="H42" s="25">
        <f t="shared" si="0"/>
        <v>0</v>
      </c>
    </row>
    <row r="43" spans="1:8" s="16" customFormat="1" ht="21" x14ac:dyDescent="0.2">
      <c r="A43" s="30" t="s">
        <v>13</v>
      </c>
      <c r="B43" s="31" t="s">
        <v>645</v>
      </c>
      <c r="C43" s="31" t="s">
        <v>176</v>
      </c>
      <c r="D43" s="31" t="s">
        <v>2</v>
      </c>
      <c r="E43" s="32">
        <v>2</v>
      </c>
      <c r="F43" s="32">
        <v>2.5</v>
      </c>
      <c r="G43" s="32"/>
      <c r="H43" s="25">
        <f t="shared" si="0"/>
        <v>0</v>
      </c>
    </row>
    <row r="44" spans="1:8" s="16" customFormat="1" ht="21" x14ac:dyDescent="0.2">
      <c r="A44" s="30" t="s">
        <v>14</v>
      </c>
      <c r="B44" s="31" t="s">
        <v>645</v>
      </c>
      <c r="C44" s="31" t="s">
        <v>177</v>
      </c>
      <c r="D44" s="31" t="s">
        <v>92</v>
      </c>
      <c r="E44" s="32">
        <v>1</v>
      </c>
      <c r="F44" s="32">
        <v>1</v>
      </c>
      <c r="G44" s="32"/>
      <c r="H44" s="25">
        <f t="shared" si="0"/>
        <v>0</v>
      </c>
    </row>
    <row r="45" spans="1:8" s="16" customFormat="1" x14ac:dyDescent="0.2">
      <c r="A45" s="30" t="s">
        <v>15</v>
      </c>
      <c r="B45" s="31" t="s">
        <v>645</v>
      </c>
      <c r="C45" s="31" t="s">
        <v>178</v>
      </c>
      <c r="D45" s="31" t="s">
        <v>92</v>
      </c>
      <c r="E45" s="32">
        <v>1</v>
      </c>
      <c r="F45" s="32">
        <v>1</v>
      </c>
      <c r="G45" s="32"/>
      <c r="H45" s="25">
        <f t="shared" si="0"/>
        <v>0</v>
      </c>
    </row>
    <row r="46" spans="1:8" s="17" customFormat="1" x14ac:dyDescent="0.2">
      <c r="A46" s="91" t="s">
        <v>377</v>
      </c>
      <c r="B46" s="91"/>
      <c r="C46" s="91"/>
      <c r="D46" s="91"/>
      <c r="E46" s="91"/>
      <c r="F46" s="91"/>
      <c r="G46" s="91"/>
      <c r="H46" s="26">
        <f>SUM(H40:H45)</f>
        <v>0</v>
      </c>
    </row>
    <row r="47" spans="1:8" s="29" customFormat="1" ht="30.75" customHeight="1" x14ac:dyDescent="0.2">
      <c r="A47" s="27" t="s">
        <v>103</v>
      </c>
      <c r="B47" s="28" t="s">
        <v>120</v>
      </c>
      <c r="C47" s="95" t="s">
        <v>675</v>
      </c>
      <c r="D47" s="95"/>
      <c r="E47" s="95"/>
      <c r="F47" s="95"/>
      <c r="G47" s="95"/>
      <c r="H47" s="95"/>
    </row>
    <row r="48" spans="1:8" s="16" customFormat="1" ht="31.5" x14ac:dyDescent="0.2">
      <c r="A48" s="30" t="s">
        <v>22</v>
      </c>
      <c r="B48" s="31" t="s">
        <v>643</v>
      </c>
      <c r="C48" s="31" t="s">
        <v>179</v>
      </c>
      <c r="D48" s="31" t="s">
        <v>6</v>
      </c>
      <c r="E48" s="32">
        <v>5488.22</v>
      </c>
      <c r="F48" s="32">
        <v>1</v>
      </c>
      <c r="G48" s="32"/>
      <c r="H48" s="25">
        <f t="shared" si="0"/>
        <v>0</v>
      </c>
    </row>
    <row r="49" spans="1:8" s="16" customFormat="1" ht="21" x14ac:dyDescent="0.2">
      <c r="A49" s="30" t="s">
        <v>23</v>
      </c>
      <c r="B49" s="31" t="s">
        <v>643</v>
      </c>
      <c r="C49" s="31" t="s">
        <v>180</v>
      </c>
      <c r="D49" s="31" t="s">
        <v>6</v>
      </c>
      <c r="E49" s="32">
        <v>609.79999999999995</v>
      </c>
      <c r="F49" s="32">
        <v>1</v>
      </c>
      <c r="G49" s="32"/>
      <c r="H49" s="25">
        <f t="shared" si="0"/>
        <v>0</v>
      </c>
    </row>
    <row r="50" spans="1:8" s="16" customFormat="1" ht="21" x14ac:dyDescent="0.2">
      <c r="A50" s="30" t="s">
        <v>24</v>
      </c>
      <c r="B50" s="31" t="s">
        <v>643</v>
      </c>
      <c r="C50" s="31" t="s">
        <v>181</v>
      </c>
      <c r="D50" s="31" t="s">
        <v>6</v>
      </c>
      <c r="E50" s="32">
        <v>6098.02</v>
      </c>
      <c r="F50" s="32">
        <v>10</v>
      </c>
      <c r="G50" s="32"/>
      <c r="H50" s="25">
        <f t="shared" si="0"/>
        <v>0</v>
      </c>
    </row>
    <row r="51" spans="1:8" s="16" customFormat="1" ht="31.5" x14ac:dyDescent="0.2">
      <c r="A51" s="30" t="s">
        <v>25</v>
      </c>
      <c r="B51" s="31" t="s">
        <v>643</v>
      </c>
      <c r="C51" s="31" t="s">
        <v>182</v>
      </c>
      <c r="D51" s="31" t="s">
        <v>6</v>
      </c>
      <c r="E51" s="32">
        <v>107.74</v>
      </c>
      <c r="F51" s="32">
        <v>1</v>
      </c>
      <c r="G51" s="32"/>
      <c r="H51" s="25">
        <f t="shared" si="0"/>
        <v>0</v>
      </c>
    </row>
    <row r="52" spans="1:8" s="16" customFormat="1" ht="31.5" x14ac:dyDescent="0.2">
      <c r="A52" s="30" t="s">
        <v>26</v>
      </c>
      <c r="B52" s="31" t="s">
        <v>643</v>
      </c>
      <c r="C52" s="31" t="s">
        <v>183</v>
      </c>
      <c r="D52" s="31" t="s">
        <v>6</v>
      </c>
      <c r="E52" s="32">
        <v>107.74</v>
      </c>
      <c r="F52" s="32">
        <v>1</v>
      </c>
      <c r="G52" s="32"/>
      <c r="H52" s="25">
        <f t="shared" si="0"/>
        <v>0</v>
      </c>
    </row>
    <row r="53" spans="1:8" s="16" customFormat="1" ht="21" x14ac:dyDescent="0.2">
      <c r="A53" s="30" t="s">
        <v>27</v>
      </c>
      <c r="B53" s="31" t="s">
        <v>646</v>
      </c>
      <c r="C53" s="31" t="s">
        <v>184</v>
      </c>
      <c r="D53" s="31" t="s">
        <v>6</v>
      </c>
      <c r="E53" s="32">
        <v>107.74</v>
      </c>
      <c r="F53" s="32">
        <v>1</v>
      </c>
      <c r="G53" s="32"/>
      <c r="H53" s="25">
        <f t="shared" si="0"/>
        <v>0</v>
      </c>
    </row>
    <row r="54" spans="1:8" s="17" customFormat="1" x14ac:dyDescent="0.2">
      <c r="A54" s="91" t="s">
        <v>377</v>
      </c>
      <c r="B54" s="91"/>
      <c r="C54" s="91"/>
      <c r="D54" s="91"/>
      <c r="E54" s="91"/>
      <c r="F54" s="91"/>
      <c r="G54" s="91"/>
      <c r="H54" s="26">
        <f>SUM(H48:H53)</f>
        <v>0</v>
      </c>
    </row>
    <row r="55" spans="1:8" s="29" customFormat="1" ht="30.75" customHeight="1" x14ac:dyDescent="0.2">
      <c r="A55" s="27" t="s">
        <v>185</v>
      </c>
      <c r="B55" s="28" t="s">
        <v>120</v>
      </c>
      <c r="C55" s="95" t="s">
        <v>699</v>
      </c>
      <c r="D55" s="95"/>
      <c r="E55" s="95"/>
      <c r="F55" s="95"/>
      <c r="G55" s="95"/>
      <c r="H55" s="95"/>
    </row>
    <row r="56" spans="1:8" s="16" customFormat="1" ht="21" x14ac:dyDescent="0.2">
      <c r="A56" s="30" t="s">
        <v>28</v>
      </c>
      <c r="B56" s="31" t="s">
        <v>647</v>
      </c>
      <c r="C56" s="31" t="s">
        <v>186</v>
      </c>
      <c r="D56" s="31" t="s">
        <v>116</v>
      </c>
      <c r="E56" s="32">
        <v>4807</v>
      </c>
      <c r="F56" s="32">
        <v>1</v>
      </c>
      <c r="G56" s="32"/>
      <c r="H56" s="25">
        <f t="shared" si="0"/>
        <v>0</v>
      </c>
    </row>
    <row r="57" spans="1:8" s="16" customFormat="1" ht="31.5" x14ac:dyDescent="0.2">
      <c r="A57" s="30" t="s">
        <v>30</v>
      </c>
      <c r="B57" s="31" t="s">
        <v>648</v>
      </c>
      <c r="C57" s="31" t="s">
        <v>187</v>
      </c>
      <c r="D57" s="31" t="s">
        <v>116</v>
      </c>
      <c r="E57" s="32">
        <v>4807</v>
      </c>
      <c r="F57" s="32">
        <v>0.83299999999999996</v>
      </c>
      <c r="G57" s="32"/>
      <c r="H57" s="25">
        <f t="shared" si="0"/>
        <v>0</v>
      </c>
    </row>
    <row r="58" spans="1:8" s="16" customFormat="1" ht="31.5" x14ac:dyDescent="0.2">
      <c r="A58" s="30" t="s">
        <v>31</v>
      </c>
      <c r="B58" s="31" t="s">
        <v>648</v>
      </c>
      <c r="C58" s="31" t="s">
        <v>188</v>
      </c>
      <c r="D58" s="31" t="s">
        <v>116</v>
      </c>
      <c r="E58" s="32">
        <v>4807</v>
      </c>
      <c r="F58" s="32">
        <v>0.73329999999999995</v>
      </c>
      <c r="G58" s="32"/>
      <c r="H58" s="25">
        <f t="shared" si="0"/>
        <v>0</v>
      </c>
    </row>
    <row r="59" spans="1:8" s="16" customFormat="1" ht="21" x14ac:dyDescent="0.2">
      <c r="A59" s="30" t="s">
        <v>32</v>
      </c>
      <c r="B59" s="31" t="s">
        <v>649</v>
      </c>
      <c r="C59" s="31" t="s">
        <v>189</v>
      </c>
      <c r="D59" s="31" t="s">
        <v>116</v>
      </c>
      <c r="E59" s="32">
        <v>4527</v>
      </c>
      <c r="F59" s="32">
        <v>1</v>
      </c>
      <c r="G59" s="32"/>
      <c r="H59" s="25">
        <f t="shared" si="0"/>
        <v>0</v>
      </c>
    </row>
    <row r="60" spans="1:8" s="16" customFormat="1" ht="21" x14ac:dyDescent="0.2">
      <c r="A60" s="30" t="s">
        <v>33</v>
      </c>
      <c r="B60" s="31" t="s">
        <v>649</v>
      </c>
      <c r="C60" s="31" t="s">
        <v>190</v>
      </c>
      <c r="D60" s="31" t="s">
        <v>116</v>
      </c>
      <c r="E60" s="32">
        <v>4200</v>
      </c>
      <c r="F60" s="32">
        <v>0.7</v>
      </c>
      <c r="G60" s="32"/>
      <c r="H60" s="25">
        <f t="shared" si="0"/>
        <v>0</v>
      </c>
    </row>
    <row r="61" spans="1:8" s="16" customFormat="1" x14ac:dyDescent="0.2">
      <c r="A61" s="30" t="s">
        <v>34</v>
      </c>
      <c r="B61" s="31" t="s">
        <v>650</v>
      </c>
      <c r="C61" s="31" t="s">
        <v>191</v>
      </c>
      <c r="D61" s="31" t="s">
        <v>116</v>
      </c>
      <c r="E61" s="32">
        <v>4200</v>
      </c>
      <c r="F61" s="32">
        <v>1</v>
      </c>
      <c r="G61" s="32"/>
      <c r="H61" s="25">
        <f t="shared" si="0"/>
        <v>0</v>
      </c>
    </row>
    <row r="62" spans="1:8" s="16" customFormat="1" ht="31.5" x14ac:dyDescent="0.2">
      <c r="A62" s="30" t="s">
        <v>35</v>
      </c>
      <c r="B62" s="31" t="s">
        <v>651</v>
      </c>
      <c r="C62" s="31" t="s">
        <v>192</v>
      </c>
      <c r="D62" s="31" t="s">
        <v>116</v>
      </c>
      <c r="E62" s="32">
        <v>4200</v>
      </c>
      <c r="F62" s="32">
        <v>1.125</v>
      </c>
      <c r="G62" s="32"/>
      <c r="H62" s="25">
        <f t="shared" si="0"/>
        <v>0</v>
      </c>
    </row>
    <row r="63" spans="1:8" s="16" customFormat="1" x14ac:dyDescent="0.2">
      <c r="A63" s="30" t="s">
        <v>36</v>
      </c>
      <c r="B63" s="31" t="s">
        <v>652</v>
      </c>
      <c r="C63" s="31" t="s">
        <v>191</v>
      </c>
      <c r="D63" s="31" t="s">
        <v>116</v>
      </c>
      <c r="E63" s="32">
        <v>4200</v>
      </c>
      <c r="F63" s="32">
        <v>1</v>
      </c>
      <c r="G63" s="32"/>
      <c r="H63" s="25">
        <f t="shared" si="0"/>
        <v>0</v>
      </c>
    </row>
    <row r="64" spans="1:8" s="16" customFormat="1" ht="21" x14ac:dyDescent="0.2">
      <c r="A64" s="30" t="s">
        <v>37</v>
      </c>
      <c r="B64" s="31" t="s">
        <v>653</v>
      </c>
      <c r="C64" s="31" t="s">
        <v>193</v>
      </c>
      <c r="D64" s="31" t="s">
        <v>116</v>
      </c>
      <c r="E64" s="32">
        <v>4200</v>
      </c>
      <c r="F64" s="32">
        <v>1</v>
      </c>
      <c r="G64" s="32"/>
      <c r="H64" s="25">
        <f t="shared" si="0"/>
        <v>0</v>
      </c>
    </row>
    <row r="65" spans="1:8" s="16" customFormat="1" x14ac:dyDescent="0.2">
      <c r="A65" s="30" t="s">
        <v>38</v>
      </c>
      <c r="B65" s="31" t="s">
        <v>652</v>
      </c>
      <c r="C65" s="31" t="s">
        <v>191</v>
      </c>
      <c r="D65" s="31" t="s">
        <v>116</v>
      </c>
      <c r="E65" s="32">
        <v>4200</v>
      </c>
      <c r="F65" s="32">
        <v>1</v>
      </c>
      <c r="G65" s="32"/>
      <c r="H65" s="25">
        <f t="shared" si="0"/>
        <v>0</v>
      </c>
    </row>
    <row r="66" spans="1:8" s="16" customFormat="1" ht="21" x14ac:dyDescent="0.2">
      <c r="A66" s="30" t="s">
        <v>29</v>
      </c>
      <c r="B66" s="31" t="s">
        <v>654</v>
      </c>
      <c r="C66" s="31" t="s">
        <v>194</v>
      </c>
      <c r="D66" s="31" t="s">
        <v>116</v>
      </c>
      <c r="E66" s="32">
        <v>4200</v>
      </c>
      <c r="F66" s="32">
        <v>1</v>
      </c>
      <c r="G66" s="32"/>
      <c r="H66" s="25">
        <f t="shared" si="0"/>
        <v>0</v>
      </c>
    </row>
    <row r="67" spans="1:8" s="17" customFormat="1" x14ac:dyDescent="0.2">
      <c r="A67" s="91" t="s">
        <v>377</v>
      </c>
      <c r="B67" s="91"/>
      <c r="C67" s="91"/>
      <c r="D67" s="91"/>
      <c r="E67" s="91"/>
      <c r="F67" s="91"/>
      <c r="G67" s="91"/>
      <c r="H67" s="26">
        <f>SUM(H56:H66)</f>
        <v>0</v>
      </c>
    </row>
    <row r="68" spans="1:8" s="29" customFormat="1" ht="30.75" customHeight="1" x14ac:dyDescent="0.2">
      <c r="A68" s="27" t="s">
        <v>195</v>
      </c>
      <c r="B68" s="28" t="s">
        <v>120</v>
      </c>
      <c r="C68" s="95" t="s">
        <v>698</v>
      </c>
      <c r="D68" s="95"/>
      <c r="E68" s="95"/>
      <c r="F68" s="95"/>
      <c r="G68" s="95"/>
      <c r="H68" s="95"/>
    </row>
    <row r="69" spans="1:8" s="16" customFormat="1" x14ac:dyDescent="0.2">
      <c r="A69" s="30" t="s">
        <v>39</v>
      </c>
      <c r="B69" s="31" t="s">
        <v>652</v>
      </c>
      <c r="C69" s="31" t="s">
        <v>191</v>
      </c>
      <c r="D69" s="31" t="s">
        <v>116</v>
      </c>
      <c r="E69" s="32">
        <v>140</v>
      </c>
      <c r="F69" s="32">
        <v>1</v>
      </c>
      <c r="G69" s="32"/>
      <c r="H69" s="25">
        <f t="shared" si="0"/>
        <v>0</v>
      </c>
    </row>
    <row r="70" spans="1:8" s="16" customFormat="1" ht="21" x14ac:dyDescent="0.2">
      <c r="A70" s="30" t="s">
        <v>40</v>
      </c>
      <c r="B70" s="31" t="s">
        <v>654</v>
      </c>
      <c r="C70" s="31" t="s">
        <v>194</v>
      </c>
      <c r="D70" s="31" t="s">
        <v>116</v>
      </c>
      <c r="E70" s="32">
        <v>140</v>
      </c>
      <c r="F70" s="32">
        <v>1</v>
      </c>
      <c r="G70" s="32"/>
      <c r="H70" s="25">
        <f t="shared" si="0"/>
        <v>0</v>
      </c>
    </row>
    <row r="71" spans="1:8" s="17" customFormat="1" x14ac:dyDescent="0.2">
      <c r="A71" s="91" t="s">
        <v>377</v>
      </c>
      <c r="B71" s="91"/>
      <c r="C71" s="91"/>
      <c r="D71" s="91"/>
      <c r="E71" s="91"/>
      <c r="F71" s="91"/>
      <c r="G71" s="91"/>
      <c r="H71" s="26">
        <f>SUM(H69:H70)</f>
        <v>0</v>
      </c>
    </row>
    <row r="72" spans="1:8" s="29" customFormat="1" ht="30.75" customHeight="1" x14ac:dyDescent="0.2">
      <c r="A72" s="27" t="s">
        <v>196</v>
      </c>
      <c r="B72" s="28" t="s">
        <v>120</v>
      </c>
      <c r="C72" s="95" t="s">
        <v>697</v>
      </c>
      <c r="D72" s="95"/>
      <c r="E72" s="95"/>
      <c r="F72" s="95"/>
      <c r="G72" s="95"/>
      <c r="H72" s="95"/>
    </row>
    <row r="73" spans="1:8" s="16" customFormat="1" ht="21" x14ac:dyDescent="0.2">
      <c r="A73" s="30" t="s">
        <v>43</v>
      </c>
      <c r="B73" s="31" t="s">
        <v>647</v>
      </c>
      <c r="C73" s="31" t="s">
        <v>186</v>
      </c>
      <c r="D73" s="31" t="s">
        <v>116</v>
      </c>
      <c r="E73" s="32">
        <v>1477</v>
      </c>
      <c r="F73" s="32">
        <v>1</v>
      </c>
      <c r="G73" s="32"/>
      <c r="H73" s="25">
        <f t="shared" si="0"/>
        <v>0</v>
      </c>
    </row>
    <row r="74" spans="1:8" s="16" customFormat="1" ht="21" x14ac:dyDescent="0.2">
      <c r="A74" s="30" t="s">
        <v>44</v>
      </c>
      <c r="B74" s="31" t="s">
        <v>649</v>
      </c>
      <c r="C74" s="31" t="s">
        <v>197</v>
      </c>
      <c r="D74" s="31" t="s">
        <v>116</v>
      </c>
      <c r="E74" s="32">
        <v>1477</v>
      </c>
      <c r="F74" s="32">
        <v>1.47</v>
      </c>
      <c r="G74" s="32"/>
      <c r="H74" s="25">
        <f t="shared" si="0"/>
        <v>0</v>
      </c>
    </row>
    <row r="75" spans="1:8" s="16" customFormat="1" ht="21" x14ac:dyDescent="0.2">
      <c r="A75" s="30" t="s">
        <v>45</v>
      </c>
      <c r="B75" s="31" t="s">
        <v>649</v>
      </c>
      <c r="C75" s="31" t="s">
        <v>198</v>
      </c>
      <c r="D75" s="31" t="s">
        <v>116</v>
      </c>
      <c r="E75" s="32">
        <v>1477</v>
      </c>
      <c r="F75" s="32">
        <v>0.7</v>
      </c>
      <c r="G75" s="32"/>
      <c r="H75" s="25">
        <f t="shared" si="0"/>
        <v>0</v>
      </c>
    </row>
    <row r="76" spans="1:8" s="16" customFormat="1" ht="31.5" x14ac:dyDescent="0.2">
      <c r="A76" s="30" t="s">
        <v>46</v>
      </c>
      <c r="B76" s="31" t="s">
        <v>655</v>
      </c>
      <c r="C76" s="31" t="s">
        <v>199</v>
      </c>
      <c r="D76" s="31" t="s">
        <v>116</v>
      </c>
      <c r="E76" s="32">
        <v>1460.2</v>
      </c>
      <c r="F76" s="32">
        <v>1</v>
      </c>
      <c r="G76" s="32"/>
      <c r="H76" s="25">
        <f t="shared" si="0"/>
        <v>0</v>
      </c>
    </row>
    <row r="77" spans="1:8" s="16" customFormat="1" ht="31.5" x14ac:dyDescent="0.2">
      <c r="A77" s="30" t="s">
        <v>47</v>
      </c>
      <c r="B77" s="31" t="s">
        <v>655</v>
      </c>
      <c r="C77" s="31" t="s">
        <v>200</v>
      </c>
      <c r="D77" s="31" t="s">
        <v>116</v>
      </c>
      <c r="E77" s="32">
        <v>16.8</v>
      </c>
      <c r="F77" s="32">
        <v>1</v>
      </c>
      <c r="G77" s="32"/>
      <c r="H77" s="25">
        <f t="shared" si="0"/>
        <v>0</v>
      </c>
    </row>
    <row r="78" spans="1:8" s="17" customFormat="1" x14ac:dyDescent="0.2">
      <c r="A78" s="91" t="s">
        <v>377</v>
      </c>
      <c r="B78" s="91"/>
      <c r="C78" s="91"/>
      <c r="D78" s="91"/>
      <c r="E78" s="91"/>
      <c r="F78" s="91"/>
      <c r="G78" s="91"/>
      <c r="H78" s="26">
        <f>SUM(H73:H77)</f>
        <v>0</v>
      </c>
    </row>
    <row r="79" spans="1:8" s="29" customFormat="1" ht="30.75" customHeight="1" x14ac:dyDescent="0.2">
      <c r="A79" s="27" t="s">
        <v>201</v>
      </c>
      <c r="B79" s="28" t="s">
        <v>120</v>
      </c>
      <c r="C79" s="95" t="s">
        <v>696</v>
      </c>
      <c r="D79" s="95"/>
      <c r="E79" s="95"/>
      <c r="F79" s="95"/>
      <c r="G79" s="95"/>
      <c r="H79" s="95"/>
    </row>
    <row r="80" spans="1:8" s="16" customFormat="1" ht="21" x14ac:dyDescent="0.2">
      <c r="A80" s="30" t="s">
        <v>48</v>
      </c>
      <c r="B80" s="31" t="s">
        <v>647</v>
      </c>
      <c r="C80" s="31" t="s">
        <v>186</v>
      </c>
      <c r="D80" s="31" t="s">
        <v>116</v>
      </c>
      <c r="E80" s="32">
        <v>285</v>
      </c>
      <c r="F80" s="32">
        <v>1</v>
      </c>
      <c r="G80" s="32"/>
      <c r="H80" s="25">
        <f t="shared" ref="H80:H148" si="1">ROUND(E80*G80,2)</f>
        <v>0</v>
      </c>
    </row>
    <row r="81" spans="1:8" s="16" customFormat="1" ht="21" x14ac:dyDescent="0.2">
      <c r="A81" s="30" t="s">
        <v>49</v>
      </c>
      <c r="B81" s="31" t="s">
        <v>649</v>
      </c>
      <c r="C81" s="31" t="s">
        <v>202</v>
      </c>
      <c r="D81" s="31" t="s">
        <v>116</v>
      </c>
      <c r="E81" s="32">
        <v>285</v>
      </c>
      <c r="F81" s="32">
        <v>1.333</v>
      </c>
      <c r="G81" s="32"/>
      <c r="H81" s="25">
        <f t="shared" si="1"/>
        <v>0</v>
      </c>
    </row>
    <row r="82" spans="1:8" s="16" customFormat="1" x14ac:dyDescent="0.2">
      <c r="A82" s="30" t="s">
        <v>50</v>
      </c>
      <c r="B82" s="31" t="s">
        <v>652</v>
      </c>
      <c r="C82" s="31" t="s">
        <v>191</v>
      </c>
      <c r="D82" s="31" t="s">
        <v>116</v>
      </c>
      <c r="E82" s="32">
        <v>285</v>
      </c>
      <c r="F82" s="32">
        <v>1</v>
      </c>
      <c r="G82" s="32"/>
      <c r="H82" s="25">
        <f t="shared" si="1"/>
        <v>0</v>
      </c>
    </row>
    <row r="83" spans="1:8" s="16" customFormat="1" ht="31.5" x14ac:dyDescent="0.2">
      <c r="A83" s="30" t="s">
        <v>203</v>
      </c>
      <c r="B83" s="66" t="s">
        <v>674</v>
      </c>
      <c r="C83" s="31" t="s">
        <v>204</v>
      </c>
      <c r="D83" s="31" t="s">
        <v>116</v>
      </c>
      <c r="E83" s="32">
        <v>285</v>
      </c>
      <c r="F83" s="32">
        <v>1</v>
      </c>
      <c r="G83" s="32"/>
      <c r="H83" s="25">
        <f t="shared" si="1"/>
        <v>0</v>
      </c>
    </row>
    <row r="84" spans="1:8" s="16" customFormat="1" ht="21" x14ac:dyDescent="0.2">
      <c r="A84" s="30" t="s">
        <v>205</v>
      </c>
      <c r="B84" s="31" t="s">
        <v>656</v>
      </c>
      <c r="C84" s="31" t="s">
        <v>206</v>
      </c>
      <c r="D84" s="31" t="s">
        <v>116</v>
      </c>
      <c r="E84" s="32">
        <v>285</v>
      </c>
      <c r="F84" s="32">
        <v>1</v>
      </c>
      <c r="G84" s="32"/>
      <c r="H84" s="25">
        <f t="shared" si="1"/>
        <v>0</v>
      </c>
    </row>
    <row r="85" spans="1:8" s="17" customFormat="1" x14ac:dyDescent="0.2">
      <c r="A85" s="91" t="s">
        <v>377</v>
      </c>
      <c r="B85" s="91"/>
      <c r="C85" s="91"/>
      <c r="D85" s="91"/>
      <c r="E85" s="91"/>
      <c r="F85" s="91"/>
      <c r="G85" s="91"/>
      <c r="H85" s="26">
        <f>SUM(H80:H84)</f>
        <v>0</v>
      </c>
    </row>
    <row r="86" spans="1:8" s="29" customFormat="1" ht="30.75" customHeight="1" x14ac:dyDescent="0.2">
      <c r="A86" s="27" t="s">
        <v>207</v>
      </c>
      <c r="B86" s="28" t="s">
        <v>120</v>
      </c>
      <c r="C86" s="95" t="s">
        <v>695</v>
      </c>
      <c r="D86" s="95"/>
      <c r="E86" s="95"/>
      <c r="F86" s="95"/>
      <c r="G86" s="95"/>
      <c r="H86" s="95"/>
    </row>
    <row r="87" spans="1:8" s="16" customFormat="1" ht="21" x14ac:dyDescent="0.2">
      <c r="A87" s="30" t="s">
        <v>51</v>
      </c>
      <c r="B87" s="31" t="s">
        <v>647</v>
      </c>
      <c r="C87" s="31" t="s">
        <v>186</v>
      </c>
      <c r="D87" s="31" t="s">
        <v>116</v>
      </c>
      <c r="E87" s="32">
        <v>261</v>
      </c>
      <c r="F87" s="32">
        <v>1</v>
      </c>
      <c r="G87" s="32"/>
      <c r="H87" s="25">
        <f t="shared" si="1"/>
        <v>0</v>
      </c>
    </row>
    <row r="88" spans="1:8" s="16" customFormat="1" ht="21" x14ac:dyDescent="0.2">
      <c r="A88" s="30" t="s">
        <v>52</v>
      </c>
      <c r="B88" s="31" t="s">
        <v>649</v>
      </c>
      <c r="C88" s="31" t="s">
        <v>208</v>
      </c>
      <c r="D88" s="31" t="s">
        <v>116</v>
      </c>
      <c r="E88" s="32">
        <v>261</v>
      </c>
      <c r="F88" s="32">
        <v>2.2000000000000002</v>
      </c>
      <c r="G88" s="32"/>
      <c r="H88" s="25">
        <f t="shared" si="1"/>
        <v>0</v>
      </c>
    </row>
    <row r="89" spans="1:8" s="16" customFormat="1" ht="21" x14ac:dyDescent="0.2">
      <c r="A89" s="30" t="s">
        <v>53</v>
      </c>
      <c r="B89" s="31" t="s">
        <v>649</v>
      </c>
      <c r="C89" s="31" t="s">
        <v>198</v>
      </c>
      <c r="D89" s="31" t="s">
        <v>116</v>
      </c>
      <c r="E89" s="32">
        <v>261</v>
      </c>
      <c r="F89" s="32">
        <v>0.7</v>
      </c>
      <c r="G89" s="32"/>
      <c r="H89" s="25">
        <f t="shared" si="1"/>
        <v>0</v>
      </c>
    </row>
    <row r="90" spans="1:8" s="16" customFormat="1" ht="31.5" x14ac:dyDescent="0.2">
      <c r="A90" s="30" t="s">
        <v>54</v>
      </c>
      <c r="B90" s="31" t="s">
        <v>655</v>
      </c>
      <c r="C90" s="31" t="s">
        <v>209</v>
      </c>
      <c r="D90" s="31" t="s">
        <v>116</v>
      </c>
      <c r="E90" s="32">
        <v>261</v>
      </c>
      <c r="F90" s="32">
        <v>1</v>
      </c>
      <c r="G90" s="32"/>
      <c r="H90" s="25">
        <f t="shared" si="1"/>
        <v>0</v>
      </c>
    </row>
    <row r="91" spans="1:8" s="17" customFormat="1" x14ac:dyDescent="0.2">
      <c r="A91" s="91" t="s">
        <v>377</v>
      </c>
      <c r="B91" s="91"/>
      <c r="C91" s="91"/>
      <c r="D91" s="91"/>
      <c r="E91" s="91"/>
      <c r="F91" s="91"/>
      <c r="G91" s="91"/>
      <c r="H91" s="26">
        <f>SUM(H87:H90)</f>
        <v>0</v>
      </c>
    </row>
    <row r="92" spans="1:8" s="29" customFormat="1" ht="30.75" customHeight="1" x14ac:dyDescent="0.2">
      <c r="A92" s="27" t="s">
        <v>210</v>
      </c>
      <c r="B92" s="28" t="s">
        <v>120</v>
      </c>
      <c r="C92" s="95" t="s">
        <v>694</v>
      </c>
      <c r="D92" s="95"/>
      <c r="E92" s="95"/>
      <c r="F92" s="95"/>
      <c r="G92" s="95"/>
      <c r="H92" s="95"/>
    </row>
    <row r="93" spans="1:8" s="16" customFormat="1" ht="21" x14ac:dyDescent="0.2">
      <c r="A93" s="30" t="s">
        <v>55</v>
      </c>
      <c r="B93" s="31" t="s">
        <v>647</v>
      </c>
      <c r="C93" s="31" t="s">
        <v>186</v>
      </c>
      <c r="D93" s="31" t="s">
        <v>116</v>
      </c>
      <c r="E93" s="32">
        <v>225</v>
      </c>
      <c r="F93" s="32">
        <v>1</v>
      </c>
      <c r="G93" s="32"/>
      <c r="H93" s="25">
        <f t="shared" si="1"/>
        <v>0</v>
      </c>
    </row>
    <row r="94" spans="1:8" s="16" customFormat="1" ht="21" x14ac:dyDescent="0.2">
      <c r="A94" s="30" t="s">
        <v>211</v>
      </c>
      <c r="B94" s="31" t="s">
        <v>649</v>
      </c>
      <c r="C94" s="31" t="s">
        <v>212</v>
      </c>
      <c r="D94" s="31" t="s">
        <v>116</v>
      </c>
      <c r="E94" s="32">
        <v>225</v>
      </c>
      <c r="F94" s="32">
        <v>2.86</v>
      </c>
      <c r="G94" s="32"/>
      <c r="H94" s="25">
        <f t="shared" si="1"/>
        <v>0</v>
      </c>
    </row>
    <row r="95" spans="1:8" s="16" customFormat="1" ht="21" x14ac:dyDescent="0.2">
      <c r="A95" s="30" t="s">
        <v>213</v>
      </c>
      <c r="B95" s="31" t="s">
        <v>649</v>
      </c>
      <c r="C95" s="31" t="s">
        <v>190</v>
      </c>
      <c r="D95" s="31" t="s">
        <v>116</v>
      </c>
      <c r="E95" s="32">
        <v>225</v>
      </c>
      <c r="F95" s="32">
        <v>0.7</v>
      </c>
      <c r="G95" s="32"/>
      <c r="H95" s="25">
        <f t="shared" si="1"/>
        <v>0</v>
      </c>
    </row>
    <row r="96" spans="1:8" s="16" customFormat="1" x14ac:dyDescent="0.2">
      <c r="A96" s="30" t="s">
        <v>214</v>
      </c>
      <c r="B96" s="31" t="s">
        <v>652</v>
      </c>
      <c r="C96" s="31" t="s">
        <v>191</v>
      </c>
      <c r="D96" s="31" t="s">
        <v>116</v>
      </c>
      <c r="E96" s="32">
        <v>225</v>
      </c>
      <c r="F96" s="32">
        <v>1</v>
      </c>
      <c r="G96" s="32"/>
      <c r="H96" s="25">
        <f t="shared" si="1"/>
        <v>0</v>
      </c>
    </row>
    <row r="97" spans="1:8" s="16" customFormat="1" ht="31.5" x14ac:dyDescent="0.2">
      <c r="A97" s="30" t="s">
        <v>215</v>
      </c>
      <c r="B97" s="31" t="s">
        <v>653</v>
      </c>
      <c r="C97" s="31" t="s">
        <v>657</v>
      </c>
      <c r="D97" s="31" t="s">
        <v>116</v>
      </c>
      <c r="E97" s="32">
        <v>225</v>
      </c>
      <c r="F97" s="32">
        <v>1.6</v>
      </c>
      <c r="G97" s="32"/>
      <c r="H97" s="25">
        <f t="shared" si="1"/>
        <v>0</v>
      </c>
    </row>
    <row r="98" spans="1:8" s="16" customFormat="1" x14ac:dyDescent="0.2">
      <c r="A98" s="30" t="s">
        <v>216</v>
      </c>
      <c r="B98" s="31" t="s">
        <v>652</v>
      </c>
      <c r="C98" s="31" t="s">
        <v>191</v>
      </c>
      <c r="D98" s="31" t="s">
        <v>116</v>
      </c>
      <c r="E98" s="32">
        <v>225</v>
      </c>
      <c r="F98" s="32">
        <v>1</v>
      </c>
      <c r="G98" s="32"/>
      <c r="H98" s="25">
        <f t="shared" si="1"/>
        <v>0</v>
      </c>
    </row>
    <row r="99" spans="1:8" s="16" customFormat="1" ht="21" x14ac:dyDescent="0.2">
      <c r="A99" s="30" t="s">
        <v>217</v>
      </c>
      <c r="B99" s="31" t="s">
        <v>654</v>
      </c>
      <c r="C99" s="31" t="s">
        <v>194</v>
      </c>
      <c r="D99" s="31" t="s">
        <v>116</v>
      </c>
      <c r="E99" s="32">
        <v>225</v>
      </c>
      <c r="F99" s="32">
        <v>1</v>
      </c>
      <c r="G99" s="32"/>
      <c r="H99" s="25">
        <f t="shared" si="1"/>
        <v>0</v>
      </c>
    </row>
    <row r="100" spans="1:8" s="17" customFormat="1" x14ac:dyDescent="0.2">
      <c r="A100" s="91" t="s">
        <v>377</v>
      </c>
      <c r="B100" s="91"/>
      <c r="C100" s="91"/>
      <c r="D100" s="91"/>
      <c r="E100" s="91"/>
      <c r="F100" s="91"/>
      <c r="G100" s="91"/>
      <c r="H100" s="26">
        <f>SUM(H93:H99)</f>
        <v>0</v>
      </c>
    </row>
    <row r="101" spans="1:8" s="29" customFormat="1" ht="30.75" customHeight="1" x14ac:dyDescent="0.2">
      <c r="A101" s="27" t="s">
        <v>218</v>
      </c>
      <c r="B101" s="28" t="s">
        <v>120</v>
      </c>
      <c r="C101" s="95" t="s">
        <v>680</v>
      </c>
      <c r="D101" s="95"/>
      <c r="E101" s="95"/>
      <c r="F101" s="95"/>
      <c r="G101" s="95"/>
      <c r="H101" s="95"/>
    </row>
    <row r="102" spans="1:8" s="16" customFormat="1" ht="21" x14ac:dyDescent="0.2">
      <c r="A102" s="30" t="s">
        <v>56</v>
      </c>
      <c r="B102" s="31" t="s">
        <v>647</v>
      </c>
      <c r="C102" s="31" t="s">
        <v>186</v>
      </c>
      <c r="D102" s="31" t="s">
        <v>116</v>
      </c>
      <c r="E102" s="32">
        <v>146</v>
      </c>
      <c r="F102" s="32">
        <v>1</v>
      </c>
      <c r="G102" s="32"/>
      <c r="H102" s="25">
        <f t="shared" si="1"/>
        <v>0</v>
      </c>
    </row>
    <row r="103" spans="1:8" s="16" customFormat="1" ht="21" x14ac:dyDescent="0.2">
      <c r="A103" s="30" t="s">
        <v>57</v>
      </c>
      <c r="B103" s="31" t="s">
        <v>649</v>
      </c>
      <c r="C103" s="31" t="s">
        <v>212</v>
      </c>
      <c r="D103" s="31" t="s">
        <v>116</v>
      </c>
      <c r="E103" s="32">
        <v>146</v>
      </c>
      <c r="F103" s="32">
        <v>2.86</v>
      </c>
      <c r="G103" s="32"/>
      <c r="H103" s="25">
        <f t="shared" si="1"/>
        <v>0</v>
      </c>
    </row>
    <row r="104" spans="1:8" s="16" customFormat="1" ht="21" x14ac:dyDescent="0.2">
      <c r="A104" s="30" t="s">
        <v>219</v>
      </c>
      <c r="B104" s="31" t="s">
        <v>649</v>
      </c>
      <c r="C104" s="31" t="s">
        <v>198</v>
      </c>
      <c r="D104" s="31" t="s">
        <v>116</v>
      </c>
      <c r="E104" s="32">
        <v>146</v>
      </c>
      <c r="F104" s="32">
        <v>0.7</v>
      </c>
      <c r="G104" s="32"/>
      <c r="H104" s="25">
        <f t="shared" si="1"/>
        <v>0</v>
      </c>
    </row>
    <row r="105" spans="1:8" s="16" customFormat="1" ht="31.5" x14ac:dyDescent="0.2">
      <c r="A105" s="30" t="s">
        <v>220</v>
      </c>
      <c r="B105" s="31" t="s">
        <v>655</v>
      </c>
      <c r="C105" s="31" t="s">
        <v>209</v>
      </c>
      <c r="D105" s="31" t="s">
        <v>116</v>
      </c>
      <c r="E105" s="32">
        <v>146</v>
      </c>
      <c r="F105" s="32">
        <v>1</v>
      </c>
      <c r="G105" s="32"/>
      <c r="H105" s="25">
        <f t="shared" si="1"/>
        <v>0</v>
      </c>
    </row>
    <row r="106" spans="1:8" s="17" customFormat="1" x14ac:dyDescent="0.2">
      <c r="A106" s="91" t="s">
        <v>377</v>
      </c>
      <c r="B106" s="91"/>
      <c r="C106" s="91"/>
      <c r="D106" s="91"/>
      <c r="E106" s="91"/>
      <c r="F106" s="91"/>
      <c r="G106" s="91"/>
      <c r="H106" s="26">
        <f>SUM(H102:H105)</f>
        <v>0</v>
      </c>
    </row>
    <row r="107" spans="1:8" s="29" customFormat="1" ht="30.75" customHeight="1" x14ac:dyDescent="0.2">
      <c r="A107" s="27" t="s">
        <v>221</v>
      </c>
      <c r="B107" s="28" t="s">
        <v>120</v>
      </c>
      <c r="C107" s="95" t="s">
        <v>678</v>
      </c>
      <c r="D107" s="95"/>
      <c r="E107" s="95"/>
      <c r="F107" s="95"/>
      <c r="G107" s="95"/>
      <c r="H107" s="95"/>
    </row>
    <row r="108" spans="1:8" s="16" customFormat="1" ht="31.5" x14ac:dyDescent="0.2">
      <c r="A108" s="30" t="s">
        <v>58</v>
      </c>
      <c r="B108" s="31" t="s">
        <v>658</v>
      </c>
      <c r="C108" s="31" t="s">
        <v>222</v>
      </c>
      <c r="D108" s="31" t="s">
        <v>3</v>
      </c>
      <c r="E108" s="32">
        <v>965</v>
      </c>
      <c r="F108" s="32">
        <v>1</v>
      </c>
      <c r="G108" s="32"/>
      <c r="H108" s="25">
        <f t="shared" si="1"/>
        <v>0</v>
      </c>
    </row>
    <row r="109" spans="1:8" s="16" customFormat="1" ht="31.5" x14ac:dyDescent="0.2">
      <c r="A109" s="30" t="s">
        <v>59</v>
      </c>
      <c r="B109" s="31" t="s">
        <v>658</v>
      </c>
      <c r="C109" s="31" t="s">
        <v>223</v>
      </c>
      <c r="D109" s="31" t="s">
        <v>3</v>
      </c>
      <c r="E109" s="32">
        <v>507</v>
      </c>
      <c r="F109" s="32">
        <v>1</v>
      </c>
      <c r="G109" s="32"/>
      <c r="H109" s="25">
        <f t="shared" si="1"/>
        <v>0</v>
      </c>
    </row>
    <row r="110" spans="1:8" s="16" customFormat="1" ht="31.5" x14ac:dyDescent="0.2">
      <c r="A110" s="30" t="s">
        <v>60</v>
      </c>
      <c r="B110" s="31" t="s">
        <v>659</v>
      </c>
      <c r="C110" s="31" t="s">
        <v>224</v>
      </c>
      <c r="D110" s="31" t="s">
        <v>3</v>
      </c>
      <c r="E110" s="32">
        <v>34</v>
      </c>
      <c r="F110" s="32">
        <v>1</v>
      </c>
      <c r="G110" s="32"/>
      <c r="H110" s="25">
        <f t="shared" si="1"/>
        <v>0</v>
      </c>
    </row>
    <row r="111" spans="1:8" s="16" customFormat="1" ht="21" x14ac:dyDescent="0.2">
      <c r="A111" s="30" t="s">
        <v>61</v>
      </c>
      <c r="B111" s="31" t="s">
        <v>659</v>
      </c>
      <c r="C111" s="31" t="s">
        <v>225</v>
      </c>
      <c r="D111" s="31" t="s">
        <v>3</v>
      </c>
      <c r="E111" s="32">
        <v>24</v>
      </c>
      <c r="F111" s="32">
        <v>1</v>
      </c>
      <c r="G111" s="32"/>
      <c r="H111" s="25">
        <f t="shared" si="1"/>
        <v>0</v>
      </c>
    </row>
    <row r="112" spans="1:8" s="16" customFormat="1" ht="21" x14ac:dyDescent="0.2">
      <c r="A112" s="30" t="s">
        <v>62</v>
      </c>
      <c r="B112" s="31" t="s">
        <v>660</v>
      </c>
      <c r="C112" s="31" t="s">
        <v>226</v>
      </c>
      <c r="D112" s="31" t="s">
        <v>3</v>
      </c>
      <c r="E112" s="32">
        <v>522</v>
      </c>
      <c r="F112" s="32">
        <v>1</v>
      </c>
      <c r="G112" s="32"/>
      <c r="H112" s="25">
        <f t="shared" si="1"/>
        <v>0</v>
      </c>
    </row>
    <row r="113" spans="1:8" s="16" customFormat="1" x14ac:dyDescent="0.2">
      <c r="A113" s="30" t="s">
        <v>63</v>
      </c>
      <c r="B113" s="31" t="s">
        <v>660</v>
      </c>
      <c r="C113" s="31" t="s">
        <v>227</v>
      </c>
      <c r="D113" s="31" t="s">
        <v>6</v>
      </c>
      <c r="E113" s="32">
        <v>18.27</v>
      </c>
      <c r="F113" s="32">
        <v>1</v>
      </c>
      <c r="G113" s="32"/>
      <c r="H113" s="25">
        <f t="shared" si="1"/>
        <v>0</v>
      </c>
    </row>
    <row r="114" spans="1:8" s="16" customFormat="1" ht="21" x14ac:dyDescent="0.2">
      <c r="A114" s="30" t="s">
        <v>228</v>
      </c>
      <c r="B114" s="31" t="s">
        <v>661</v>
      </c>
      <c r="C114" s="31" t="s">
        <v>229</v>
      </c>
      <c r="D114" s="31" t="s">
        <v>3</v>
      </c>
      <c r="E114" s="32">
        <v>436</v>
      </c>
      <c r="F114" s="32">
        <v>1</v>
      </c>
      <c r="G114" s="32"/>
      <c r="H114" s="25">
        <f t="shared" si="1"/>
        <v>0</v>
      </c>
    </row>
    <row r="115" spans="1:8" s="16" customFormat="1" x14ac:dyDescent="0.2">
      <c r="A115" s="30" t="s">
        <v>64</v>
      </c>
      <c r="B115" s="31" t="s">
        <v>661</v>
      </c>
      <c r="C115" s="31" t="s">
        <v>230</v>
      </c>
      <c r="D115" s="31" t="s">
        <v>6</v>
      </c>
      <c r="E115" s="32">
        <v>20.059999999999999</v>
      </c>
      <c r="F115" s="32">
        <v>1</v>
      </c>
      <c r="G115" s="32"/>
      <c r="H115" s="25">
        <f t="shared" si="1"/>
        <v>0</v>
      </c>
    </row>
    <row r="116" spans="1:8" s="16" customFormat="1" x14ac:dyDescent="0.2">
      <c r="A116" s="30" t="s">
        <v>65</v>
      </c>
      <c r="B116" s="31" t="s">
        <v>662</v>
      </c>
      <c r="C116" s="31" t="s">
        <v>231</v>
      </c>
      <c r="D116" s="31" t="s">
        <v>118</v>
      </c>
      <c r="E116" s="32">
        <v>55</v>
      </c>
      <c r="F116" s="32">
        <v>1</v>
      </c>
      <c r="G116" s="32"/>
      <c r="H116" s="25">
        <f t="shared" si="1"/>
        <v>0</v>
      </c>
    </row>
    <row r="117" spans="1:8" s="16" customFormat="1" ht="21" x14ac:dyDescent="0.2">
      <c r="A117" s="30" t="s">
        <v>66</v>
      </c>
      <c r="B117" s="31" t="s">
        <v>662</v>
      </c>
      <c r="C117" s="31" t="s">
        <v>232</v>
      </c>
      <c r="D117" s="31" t="s">
        <v>6</v>
      </c>
      <c r="E117" s="32">
        <v>15.2</v>
      </c>
      <c r="F117" s="32">
        <v>1</v>
      </c>
      <c r="G117" s="32"/>
      <c r="H117" s="25">
        <f t="shared" si="1"/>
        <v>0</v>
      </c>
    </row>
    <row r="118" spans="1:8" s="17" customFormat="1" x14ac:dyDescent="0.2">
      <c r="A118" s="91" t="s">
        <v>377</v>
      </c>
      <c r="B118" s="91"/>
      <c r="C118" s="91"/>
      <c r="D118" s="91"/>
      <c r="E118" s="91"/>
      <c r="F118" s="91"/>
      <c r="G118" s="91"/>
      <c r="H118" s="26">
        <f>SUM(H108:H117)</f>
        <v>0</v>
      </c>
    </row>
    <row r="119" spans="1:8" s="29" customFormat="1" ht="30.75" customHeight="1" x14ac:dyDescent="0.2">
      <c r="A119" s="27" t="s">
        <v>233</v>
      </c>
      <c r="B119" s="28" t="s">
        <v>120</v>
      </c>
      <c r="C119" s="95" t="s">
        <v>677</v>
      </c>
      <c r="D119" s="95"/>
      <c r="E119" s="95"/>
      <c r="F119" s="95"/>
      <c r="G119" s="95"/>
      <c r="H119" s="95"/>
    </row>
    <row r="120" spans="1:8" s="16" customFormat="1" x14ac:dyDescent="0.2">
      <c r="A120" s="30" t="s">
        <v>67</v>
      </c>
      <c r="B120" s="31" t="s">
        <v>644</v>
      </c>
      <c r="C120" s="31" t="s">
        <v>234</v>
      </c>
      <c r="D120" s="31" t="s">
        <v>92</v>
      </c>
      <c r="E120" s="32">
        <v>10</v>
      </c>
      <c r="F120" s="32">
        <v>1</v>
      </c>
      <c r="G120" s="32"/>
      <c r="H120" s="25">
        <f t="shared" si="1"/>
        <v>0</v>
      </c>
    </row>
    <row r="121" spans="1:8" s="16" customFormat="1" ht="21" x14ac:dyDescent="0.2">
      <c r="A121" s="30" t="s">
        <v>68</v>
      </c>
      <c r="B121" s="31" t="s">
        <v>671</v>
      </c>
      <c r="C121" s="31" t="s">
        <v>235</v>
      </c>
      <c r="D121" s="31" t="s">
        <v>92</v>
      </c>
      <c r="E121" s="32">
        <v>10</v>
      </c>
      <c r="F121" s="32">
        <v>1</v>
      </c>
      <c r="G121" s="32"/>
      <c r="H121" s="25">
        <f t="shared" si="1"/>
        <v>0</v>
      </c>
    </row>
    <row r="122" spans="1:8" s="16" customFormat="1" ht="21" x14ac:dyDescent="0.2">
      <c r="A122" s="30" t="s">
        <v>69</v>
      </c>
      <c r="B122" s="66" t="s">
        <v>693</v>
      </c>
      <c r="C122" s="31" t="s">
        <v>236</v>
      </c>
      <c r="D122" s="31" t="s">
        <v>118</v>
      </c>
      <c r="E122" s="32">
        <v>6</v>
      </c>
      <c r="F122" s="32">
        <v>1</v>
      </c>
      <c r="G122" s="32"/>
      <c r="H122" s="25">
        <f t="shared" si="1"/>
        <v>0</v>
      </c>
    </row>
    <row r="123" spans="1:8" s="16" customFormat="1" ht="21" x14ac:dyDescent="0.2">
      <c r="A123" s="30" t="s">
        <v>70</v>
      </c>
      <c r="B123" s="66" t="s">
        <v>693</v>
      </c>
      <c r="C123" s="31" t="s">
        <v>237</v>
      </c>
      <c r="D123" s="31" t="s">
        <v>118</v>
      </c>
      <c r="E123" s="32">
        <v>1</v>
      </c>
      <c r="F123" s="32">
        <v>1</v>
      </c>
      <c r="G123" s="32"/>
      <c r="H123" s="25">
        <f t="shared" si="1"/>
        <v>0</v>
      </c>
    </row>
    <row r="124" spans="1:8" s="16" customFormat="1" x14ac:dyDescent="0.2">
      <c r="A124" s="30" t="s">
        <v>71</v>
      </c>
      <c r="B124" s="31" t="s">
        <v>671</v>
      </c>
      <c r="C124" s="31" t="s">
        <v>238</v>
      </c>
      <c r="D124" s="31" t="s">
        <v>3</v>
      </c>
      <c r="E124" s="32">
        <v>137</v>
      </c>
      <c r="F124" s="32">
        <v>1</v>
      </c>
      <c r="G124" s="32"/>
      <c r="H124" s="25">
        <f t="shared" si="1"/>
        <v>0</v>
      </c>
    </row>
    <row r="125" spans="1:8" s="16" customFormat="1" ht="21" x14ac:dyDescent="0.2">
      <c r="A125" s="30" t="s">
        <v>72</v>
      </c>
      <c r="B125" s="31" t="s">
        <v>671</v>
      </c>
      <c r="C125" s="31" t="s">
        <v>239</v>
      </c>
      <c r="D125" s="31" t="s">
        <v>3</v>
      </c>
      <c r="E125" s="32">
        <v>48</v>
      </c>
      <c r="F125" s="32">
        <v>1</v>
      </c>
      <c r="G125" s="32"/>
      <c r="H125" s="25">
        <f t="shared" si="1"/>
        <v>0</v>
      </c>
    </row>
    <row r="126" spans="1:8" s="16" customFormat="1" ht="21" x14ac:dyDescent="0.2">
      <c r="A126" s="30" t="s">
        <v>240</v>
      </c>
      <c r="B126" s="31" t="s">
        <v>671</v>
      </c>
      <c r="C126" s="31" t="s">
        <v>241</v>
      </c>
      <c r="D126" s="31" t="s">
        <v>3</v>
      </c>
      <c r="E126" s="32">
        <v>6</v>
      </c>
      <c r="F126" s="32">
        <v>1</v>
      </c>
      <c r="G126" s="32"/>
      <c r="H126" s="25">
        <f t="shared" si="1"/>
        <v>0</v>
      </c>
    </row>
    <row r="127" spans="1:8" s="16" customFormat="1" ht="21" x14ac:dyDescent="0.2">
      <c r="A127" s="30" t="s">
        <v>242</v>
      </c>
      <c r="B127" s="31" t="s">
        <v>671</v>
      </c>
      <c r="C127" s="31" t="s">
        <v>243</v>
      </c>
      <c r="D127" s="31" t="s">
        <v>3</v>
      </c>
      <c r="E127" s="32">
        <v>292</v>
      </c>
      <c r="F127" s="32">
        <v>1</v>
      </c>
      <c r="G127" s="32"/>
      <c r="H127" s="25">
        <f t="shared" si="1"/>
        <v>0</v>
      </c>
    </row>
    <row r="128" spans="1:8" s="16" customFormat="1" x14ac:dyDescent="0.2">
      <c r="A128" s="30" t="s">
        <v>244</v>
      </c>
      <c r="B128" s="31" t="s">
        <v>671</v>
      </c>
      <c r="C128" s="31" t="s">
        <v>245</v>
      </c>
      <c r="D128" s="31" t="s">
        <v>116</v>
      </c>
      <c r="E128" s="32">
        <v>720.2</v>
      </c>
      <c r="F128" s="32">
        <v>1</v>
      </c>
      <c r="G128" s="32"/>
      <c r="H128" s="25">
        <f t="shared" si="1"/>
        <v>0</v>
      </c>
    </row>
    <row r="129" spans="1:8" s="16" customFormat="1" ht="21" x14ac:dyDescent="0.2">
      <c r="A129" s="30" t="s">
        <v>246</v>
      </c>
      <c r="B129" s="31" t="s">
        <v>671</v>
      </c>
      <c r="C129" s="31" t="s">
        <v>247</v>
      </c>
      <c r="D129" s="31" t="s">
        <v>6</v>
      </c>
      <c r="E129" s="32">
        <v>595.6</v>
      </c>
      <c r="F129" s="32">
        <v>1</v>
      </c>
      <c r="G129" s="32"/>
      <c r="H129" s="25">
        <f t="shared" si="1"/>
        <v>0</v>
      </c>
    </row>
    <row r="130" spans="1:8" s="16" customFormat="1" ht="21" x14ac:dyDescent="0.2">
      <c r="A130" s="30" t="s">
        <v>248</v>
      </c>
      <c r="B130" s="31" t="s">
        <v>671</v>
      </c>
      <c r="C130" s="31" t="s">
        <v>249</v>
      </c>
      <c r="D130" s="31" t="s">
        <v>92</v>
      </c>
      <c r="E130" s="32">
        <v>31</v>
      </c>
      <c r="F130" s="32">
        <v>1</v>
      </c>
      <c r="G130" s="32"/>
      <c r="H130" s="25">
        <f t="shared" si="1"/>
        <v>0</v>
      </c>
    </row>
    <row r="131" spans="1:8" s="16" customFormat="1" ht="21" x14ac:dyDescent="0.2">
      <c r="A131" s="30" t="s">
        <v>250</v>
      </c>
      <c r="B131" s="31" t="s">
        <v>671</v>
      </c>
      <c r="C131" s="31" t="s">
        <v>251</v>
      </c>
      <c r="D131" s="31" t="s">
        <v>92</v>
      </c>
      <c r="E131" s="32">
        <v>3</v>
      </c>
      <c r="F131" s="32">
        <v>1</v>
      </c>
      <c r="G131" s="32"/>
      <c r="H131" s="25">
        <f t="shared" si="1"/>
        <v>0</v>
      </c>
    </row>
    <row r="132" spans="1:8" s="16" customFormat="1" ht="42" x14ac:dyDescent="0.2">
      <c r="A132" s="30" t="s">
        <v>252</v>
      </c>
      <c r="B132" s="31" t="s">
        <v>671</v>
      </c>
      <c r="C132" s="31" t="s">
        <v>253</v>
      </c>
      <c r="D132" s="31" t="s">
        <v>92</v>
      </c>
      <c r="E132" s="32">
        <v>2</v>
      </c>
      <c r="F132" s="32">
        <v>1</v>
      </c>
      <c r="G132" s="32"/>
      <c r="H132" s="25">
        <f t="shared" si="1"/>
        <v>0</v>
      </c>
    </row>
    <row r="133" spans="1:8" s="16" customFormat="1" ht="21" x14ac:dyDescent="0.2">
      <c r="A133" s="30" t="s">
        <v>254</v>
      </c>
      <c r="B133" s="31" t="s">
        <v>671</v>
      </c>
      <c r="C133" s="31" t="s">
        <v>255</v>
      </c>
      <c r="D133" s="31" t="s">
        <v>256</v>
      </c>
      <c r="E133" s="32">
        <v>2</v>
      </c>
      <c r="F133" s="32">
        <v>-1</v>
      </c>
      <c r="G133" s="32"/>
      <c r="H133" s="25">
        <f t="shared" si="1"/>
        <v>0</v>
      </c>
    </row>
    <row r="134" spans="1:8" s="16" customFormat="1" ht="42" x14ac:dyDescent="0.2">
      <c r="A134" s="30" t="s">
        <v>257</v>
      </c>
      <c r="B134" s="31" t="s">
        <v>671</v>
      </c>
      <c r="C134" s="31" t="s">
        <v>258</v>
      </c>
      <c r="D134" s="31" t="s">
        <v>92</v>
      </c>
      <c r="E134" s="32">
        <v>4</v>
      </c>
      <c r="F134" s="32">
        <v>1</v>
      </c>
      <c r="G134" s="32"/>
      <c r="H134" s="25">
        <f t="shared" si="1"/>
        <v>0</v>
      </c>
    </row>
    <row r="135" spans="1:8" s="16" customFormat="1" ht="31.5" x14ac:dyDescent="0.2">
      <c r="A135" s="30" t="s">
        <v>259</v>
      </c>
      <c r="B135" s="31" t="s">
        <v>671</v>
      </c>
      <c r="C135" s="31" t="s">
        <v>260</v>
      </c>
      <c r="D135" s="31" t="s">
        <v>92</v>
      </c>
      <c r="E135" s="32">
        <v>2</v>
      </c>
      <c r="F135" s="32">
        <v>1</v>
      </c>
      <c r="G135" s="32"/>
      <c r="H135" s="25">
        <f t="shared" si="1"/>
        <v>0</v>
      </c>
    </row>
    <row r="136" spans="1:8" s="16" customFormat="1" ht="21" x14ac:dyDescent="0.2">
      <c r="A136" s="30" t="s">
        <v>261</v>
      </c>
      <c r="B136" s="31" t="s">
        <v>671</v>
      </c>
      <c r="C136" s="31" t="s">
        <v>262</v>
      </c>
      <c r="D136" s="31" t="s">
        <v>256</v>
      </c>
      <c r="E136" s="32">
        <v>2</v>
      </c>
      <c r="F136" s="32">
        <v>-1</v>
      </c>
      <c r="G136" s="32"/>
      <c r="H136" s="25">
        <f t="shared" si="1"/>
        <v>0</v>
      </c>
    </row>
    <row r="137" spans="1:8" s="16" customFormat="1" ht="31.5" x14ac:dyDescent="0.2">
      <c r="A137" s="30" t="s">
        <v>263</v>
      </c>
      <c r="B137" s="31" t="s">
        <v>671</v>
      </c>
      <c r="C137" s="31" t="s">
        <v>264</v>
      </c>
      <c r="D137" s="31" t="s">
        <v>92</v>
      </c>
      <c r="E137" s="32">
        <v>11</v>
      </c>
      <c r="F137" s="32">
        <v>1</v>
      </c>
      <c r="G137" s="32"/>
      <c r="H137" s="25">
        <f t="shared" si="1"/>
        <v>0</v>
      </c>
    </row>
    <row r="138" spans="1:8" s="16" customFormat="1" ht="31.5" x14ac:dyDescent="0.2">
      <c r="A138" s="30" t="s">
        <v>265</v>
      </c>
      <c r="B138" s="31" t="s">
        <v>671</v>
      </c>
      <c r="C138" s="31" t="s">
        <v>266</v>
      </c>
      <c r="D138" s="31" t="s">
        <v>92</v>
      </c>
      <c r="E138" s="32">
        <v>1</v>
      </c>
      <c r="F138" s="32">
        <v>1</v>
      </c>
      <c r="G138" s="32"/>
      <c r="H138" s="25">
        <f t="shared" si="1"/>
        <v>0</v>
      </c>
    </row>
    <row r="139" spans="1:8" s="16" customFormat="1" ht="21" x14ac:dyDescent="0.2">
      <c r="A139" s="30" t="s">
        <v>267</v>
      </c>
      <c r="B139" s="31" t="s">
        <v>671</v>
      </c>
      <c r="C139" s="31" t="s">
        <v>268</v>
      </c>
      <c r="D139" s="31" t="s">
        <v>256</v>
      </c>
      <c r="E139" s="32">
        <v>1</v>
      </c>
      <c r="F139" s="32">
        <v>4</v>
      </c>
      <c r="G139" s="32"/>
      <c r="H139" s="25">
        <f t="shared" si="1"/>
        <v>0</v>
      </c>
    </row>
    <row r="140" spans="1:8" s="16" customFormat="1" ht="42" x14ac:dyDescent="0.2">
      <c r="A140" s="30" t="s">
        <v>269</v>
      </c>
      <c r="B140" s="31" t="s">
        <v>671</v>
      </c>
      <c r="C140" s="31" t="s">
        <v>270</v>
      </c>
      <c r="D140" s="31" t="s">
        <v>92</v>
      </c>
      <c r="E140" s="32">
        <v>1</v>
      </c>
      <c r="F140" s="32">
        <v>1</v>
      </c>
      <c r="G140" s="32"/>
      <c r="H140" s="25">
        <f t="shared" si="1"/>
        <v>0</v>
      </c>
    </row>
    <row r="141" spans="1:8" s="16" customFormat="1" ht="42" x14ac:dyDescent="0.2">
      <c r="A141" s="30" t="s">
        <v>271</v>
      </c>
      <c r="B141" s="31" t="s">
        <v>671</v>
      </c>
      <c r="C141" s="31" t="s">
        <v>272</v>
      </c>
      <c r="D141" s="31" t="s">
        <v>92</v>
      </c>
      <c r="E141" s="32">
        <v>1</v>
      </c>
      <c r="F141" s="32">
        <v>1</v>
      </c>
      <c r="G141" s="32"/>
      <c r="H141" s="25">
        <f t="shared" si="1"/>
        <v>0</v>
      </c>
    </row>
    <row r="142" spans="1:8" s="16" customFormat="1" ht="21" x14ac:dyDescent="0.2">
      <c r="A142" s="30" t="s">
        <v>273</v>
      </c>
      <c r="B142" s="31" t="s">
        <v>671</v>
      </c>
      <c r="C142" s="31" t="s">
        <v>274</v>
      </c>
      <c r="D142" s="31" t="s">
        <v>256</v>
      </c>
      <c r="E142" s="32">
        <v>1</v>
      </c>
      <c r="F142" s="32">
        <v>3</v>
      </c>
      <c r="G142" s="32"/>
      <c r="H142" s="25">
        <f t="shared" si="1"/>
        <v>0</v>
      </c>
    </row>
    <row r="143" spans="1:8" s="16" customFormat="1" ht="21" x14ac:dyDescent="0.2">
      <c r="A143" s="30" t="s">
        <v>275</v>
      </c>
      <c r="B143" s="31" t="s">
        <v>671</v>
      </c>
      <c r="C143" s="31" t="s">
        <v>276</v>
      </c>
      <c r="D143" s="31" t="s">
        <v>6</v>
      </c>
      <c r="E143" s="32">
        <v>8.2100000000000009</v>
      </c>
      <c r="F143" s="32">
        <v>1</v>
      </c>
      <c r="G143" s="32"/>
      <c r="H143" s="25">
        <f t="shared" si="1"/>
        <v>0</v>
      </c>
    </row>
    <row r="144" spans="1:8" s="16" customFormat="1" ht="21" x14ac:dyDescent="0.2">
      <c r="A144" s="30" t="s">
        <v>277</v>
      </c>
      <c r="B144" s="31" t="s">
        <v>671</v>
      </c>
      <c r="C144" s="31" t="s">
        <v>278</v>
      </c>
      <c r="D144" s="31" t="s">
        <v>92</v>
      </c>
      <c r="E144" s="32">
        <v>13</v>
      </c>
      <c r="F144" s="32">
        <v>1</v>
      </c>
      <c r="G144" s="32"/>
      <c r="H144" s="25">
        <f t="shared" si="1"/>
        <v>0</v>
      </c>
    </row>
    <row r="145" spans="1:8" s="16" customFormat="1" ht="31.5" x14ac:dyDescent="0.2">
      <c r="A145" s="30" t="s">
        <v>279</v>
      </c>
      <c r="B145" s="66" t="s">
        <v>644</v>
      </c>
      <c r="C145" s="31" t="s">
        <v>280</v>
      </c>
      <c r="D145" s="31" t="s">
        <v>92</v>
      </c>
      <c r="E145" s="32">
        <v>13</v>
      </c>
      <c r="F145" s="32">
        <v>1</v>
      </c>
      <c r="G145" s="32"/>
      <c r="H145" s="25">
        <f t="shared" si="1"/>
        <v>0</v>
      </c>
    </row>
    <row r="146" spans="1:8" s="16" customFormat="1" ht="31.5" x14ac:dyDescent="0.2">
      <c r="A146" s="30" t="s">
        <v>281</v>
      </c>
      <c r="B146" s="31" t="s">
        <v>671</v>
      </c>
      <c r="C146" s="31" t="s">
        <v>282</v>
      </c>
      <c r="D146" s="31" t="s">
        <v>92</v>
      </c>
      <c r="E146" s="32">
        <v>13</v>
      </c>
      <c r="F146" s="32">
        <v>1</v>
      </c>
      <c r="G146" s="32"/>
      <c r="H146" s="25">
        <f t="shared" si="1"/>
        <v>0</v>
      </c>
    </row>
    <row r="147" spans="1:8" s="110" customFormat="1" ht="21" x14ac:dyDescent="0.2">
      <c r="A147" s="106" t="s">
        <v>283</v>
      </c>
      <c r="B147" s="107" t="s">
        <v>671</v>
      </c>
      <c r="C147" s="107" t="s">
        <v>284</v>
      </c>
      <c r="D147" s="107" t="s">
        <v>6</v>
      </c>
      <c r="E147" s="108">
        <v>420.8</v>
      </c>
      <c r="F147" s="108">
        <v>1</v>
      </c>
      <c r="G147" s="108"/>
      <c r="H147" s="109">
        <f t="shared" si="1"/>
        <v>0</v>
      </c>
    </row>
    <row r="148" spans="1:8" s="16" customFormat="1" ht="21" x14ac:dyDescent="0.2">
      <c r="A148" s="30" t="s">
        <v>285</v>
      </c>
      <c r="B148" s="31" t="s">
        <v>671</v>
      </c>
      <c r="C148" s="31" t="s">
        <v>286</v>
      </c>
      <c r="D148" s="31" t="s">
        <v>6</v>
      </c>
      <c r="E148" s="32">
        <v>420.8</v>
      </c>
      <c r="F148" s="32">
        <v>1</v>
      </c>
      <c r="G148" s="32"/>
      <c r="H148" s="25">
        <f t="shared" si="1"/>
        <v>0</v>
      </c>
    </row>
    <row r="149" spans="1:8" s="16" customFormat="1" x14ac:dyDescent="0.2">
      <c r="A149" s="30" t="s">
        <v>287</v>
      </c>
      <c r="B149" s="31" t="s">
        <v>671</v>
      </c>
      <c r="C149" s="31" t="s">
        <v>288</v>
      </c>
      <c r="D149" s="31" t="s">
        <v>6</v>
      </c>
      <c r="E149" s="32">
        <v>420.8</v>
      </c>
      <c r="F149" s="32">
        <v>1</v>
      </c>
      <c r="G149" s="32"/>
      <c r="H149" s="25">
        <f t="shared" ref="H149:H204" si="2">ROUND(E149*G149,2)</f>
        <v>0</v>
      </c>
    </row>
    <row r="150" spans="1:8" s="16" customFormat="1" x14ac:dyDescent="0.2">
      <c r="A150" s="30" t="s">
        <v>289</v>
      </c>
      <c r="B150" s="31" t="s">
        <v>671</v>
      </c>
      <c r="C150" s="31" t="s">
        <v>290</v>
      </c>
      <c r="D150" s="31" t="s">
        <v>3</v>
      </c>
      <c r="E150" s="32">
        <v>137</v>
      </c>
      <c r="F150" s="32">
        <v>1</v>
      </c>
      <c r="G150" s="32"/>
      <c r="H150" s="25">
        <f t="shared" si="2"/>
        <v>0</v>
      </c>
    </row>
    <row r="151" spans="1:8" s="16" customFormat="1" x14ac:dyDescent="0.2">
      <c r="A151" s="30" t="s">
        <v>291</v>
      </c>
      <c r="B151" s="31" t="s">
        <v>671</v>
      </c>
      <c r="C151" s="31" t="s">
        <v>292</v>
      </c>
      <c r="D151" s="31" t="s">
        <v>3</v>
      </c>
      <c r="E151" s="32">
        <v>48</v>
      </c>
      <c r="F151" s="32">
        <v>1</v>
      </c>
      <c r="G151" s="32"/>
      <c r="H151" s="25">
        <f t="shared" si="2"/>
        <v>0</v>
      </c>
    </row>
    <row r="152" spans="1:8" s="16" customFormat="1" x14ac:dyDescent="0.2">
      <c r="A152" s="30" t="s">
        <v>293</v>
      </c>
      <c r="B152" s="31" t="s">
        <v>671</v>
      </c>
      <c r="C152" s="31" t="s">
        <v>294</v>
      </c>
      <c r="D152" s="31" t="s">
        <v>3</v>
      </c>
      <c r="E152" s="32">
        <v>6</v>
      </c>
      <c r="F152" s="32">
        <v>1</v>
      </c>
      <c r="G152" s="32"/>
      <c r="H152" s="25">
        <f t="shared" si="2"/>
        <v>0</v>
      </c>
    </row>
    <row r="153" spans="1:8" s="16" customFormat="1" x14ac:dyDescent="0.2">
      <c r="A153" s="30" t="s">
        <v>295</v>
      </c>
      <c r="B153" s="31" t="s">
        <v>671</v>
      </c>
      <c r="C153" s="31" t="s">
        <v>296</v>
      </c>
      <c r="D153" s="31" t="s">
        <v>3</v>
      </c>
      <c r="E153" s="32">
        <v>292</v>
      </c>
      <c r="F153" s="32">
        <v>1</v>
      </c>
      <c r="G153" s="32"/>
      <c r="H153" s="25">
        <f t="shared" si="2"/>
        <v>0</v>
      </c>
    </row>
    <row r="154" spans="1:8" s="16" customFormat="1" ht="31.5" x14ac:dyDescent="0.2">
      <c r="A154" s="30" t="s">
        <v>297</v>
      </c>
      <c r="B154" s="31" t="s">
        <v>707</v>
      </c>
      <c r="C154" s="31" t="s">
        <v>298</v>
      </c>
      <c r="D154" s="31" t="s">
        <v>3</v>
      </c>
      <c r="E154" s="32">
        <v>483</v>
      </c>
      <c r="F154" s="32">
        <v>1</v>
      </c>
      <c r="G154" s="32"/>
      <c r="H154" s="25">
        <f t="shared" si="2"/>
        <v>0</v>
      </c>
    </row>
    <row r="155" spans="1:8" s="17" customFormat="1" x14ac:dyDescent="0.2">
      <c r="A155" s="91" t="s">
        <v>377</v>
      </c>
      <c r="B155" s="91"/>
      <c r="C155" s="91"/>
      <c r="D155" s="91"/>
      <c r="E155" s="91"/>
      <c r="F155" s="91"/>
      <c r="G155" s="91"/>
      <c r="H155" s="26">
        <f>SUM(H120:H154)</f>
        <v>0</v>
      </c>
    </row>
    <row r="156" spans="1:8" s="29" customFormat="1" ht="30.75" customHeight="1" x14ac:dyDescent="0.2">
      <c r="A156" s="27" t="s">
        <v>299</v>
      </c>
      <c r="B156" s="28" t="s">
        <v>120</v>
      </c>
      <c r="C156" s="95" t="s">
        <v>692</v>
      </c>
      <c r="D156" s="95"/>
      <c r="E156" s="95"/>
      <c r="F156" s="95"/>
      <c r="G156" s="95"/>
      <c r="H156" s="95"/>
    </row>
    <row r="157" spans="1:8" s="16" customFormat="1" ht="21" x14ac:dyDescent="0.2">
      <c r="A157" s="30" t="s">
        <v>73</v>
      </c>
      <c r="B157" s="31" t="s">
        <v>663</v>
      </c>
      <c r="C157" s="31" t="s">
        <v>300</v>
      </c>
      <c r="D157" s="31" t="s">
        <v>6</v>
      </c>
      <c r="E157" s="32">
        <v>20.200000000000003</v>
      </c>
      <c r="F157" s="32">
        <v>1</v>
      </c>
      <c r="G157" s="32"/>
      <c r="H157" s="25">
        <f t="shared" si="2"/>
        <v>0</v>
      </c>
    </row>
    <row r="158" spans="1:8" s="16" customFormat="1" x14ac:dyDescent="0.2">
      <c r="A158" s="30" t="s">
        <v>74</v>
      </c>
      <c r="B158" s="31" t="s">
        <v>663</v>
      </c>
      <c r="C158" s="31" t="s">
        <v>301</v>
      </c>
      <c r="D158" s="31" t="s">
        <v>116</v>
      </c>
      <c r="E158" s="32">
        <v>33.6</v>
      </c>
      <c r="F158" s="32">
        <v>1</v>
      </c>
      <c r="G158" s="32"/>
      <c r="H158" s="25">
        <f t="shared" si="2"/>
        <v>0</v>
      </c>
    </row>
    <row r="159" spans="1:8" s="16" customFormat="1" x14ac:dyDescent="0.2">
      <c r="A159" s="30" t="s">
        <v>75</v>
      </c>
      <c r="B159" s="31" t="s">
        <v>663</v>
      </c>
      <c r="C159" s="31" t="s">
        <v>302</v>
      </c>
      <c r="D159" s="31" t="s">
        <v>3</v>
      </c>
      <c r="E159" s="32">
        <v>56</v>
      </c>
      <c r="F159" s="32">
        <v>1</v>
      </c>
      <c r="G159" s="32"/>
      <c r="H159" s="25">
        <f t="shared" si="2"/>
        <v>0</v>
      </c>
    </row>
    <row r="160" spans="1:8" s="16" customFormat="1" ht="21" x14ac:dyDescent="0.2">
      <c r="A160" s="30" t="s">
        <v>76</v>
      </c>
      <c r="B160" s="31" t="s">
        <v>663</v>
      </c>
      <c r="C160" s="31" t="s">
        <v>303</v>
      </c>
      <c r="D160" s="31" t="s">
        <v>6</v>
      </c>
      <c r="E160" s="32">
        <v>20.200000000000003</v>
      </c>
      <c r="F160" s="32">
        <v>1</v>
      </c>
      <c r="G160" s="32"/>
      <c r="H160" s="25">
        <f t="shared" si="2"/>
        <v>0</v>
      </c>
    </row>
    <row r="161" spans="1:8" s="16" customFormat="1" ht="31.5" x14ac:dyDescent="0.2">
      <c r="A161" s="30" t="s">
        <v>77</v>
      </c>
      <c r="B161" s="31" t="s">
        <v>663</v>
      </c>
      <c r="C161" s="31" t="s">
        <v>304</v>
      </c>
      <c r="D161" s="31" t="s">
        <v>6</v>
      </c>
      <c r="E161" s="32">
        <v>20.200000000000003</v>
      </c>
      <c r="F161" s="32">
        <v>1</v>
      </c>
      <c r="G161" s="32"/>
      <c r="H161" s="25">
        <f t="shared" si="2"/>
        <v>0</v>
      </c>
    </row>
    <row r="162" spans="1:8" s="16" customFormat="1" ht="21" x14ac:dyDescent="0.2">
      <c r="A162" s="30" t="s">
        <v>78</v>
      </c>
      <c r="B162" s="31" t="s">
        <v>663</v>
      </c>
      <c r="C162" s="31" t="s">
        <v>305</v>
      </c>
      <c r="D162" s="31" t="s">
        <v>6</v>
      </c>
      <c r="E162" s="32">
        <v>14.3</v>
      </c>
      <c r="F162" s="32">
        <v>1</v>
      </c>
      <c r="G162" s="32"/>
      <c r="H162" s="25">
        <f t="shared" si="2"/>
        <v>0</v>
      </c>
    </row>
    <row r="163" spans="1:8" s="17" customFormat="1" x14ac:dyDescent="0.2">
      <c r="A163" s="91" t="s">
        <v>377</v>
      </c>
      <c r="B163" s="91"/>
      <c r="C163" s="91"/>
      <c r="D163" s="91"/>
      <c r="E163" s="91"/>
      <c r="F163" s="91"/>
      <c r="G163" s="91"/>
      <c r="H163" s="26">
        <f>SUM(H157:H162)</f>
        <v>0</v>
      </c>
    </row>
    <row r="164" spans="1:8" s="29" customFormat="1" ht="30.75" customHeight="1" x14ac:dyDescent="0.2">
      <c r="A164" s="27" t="s">
        <v>306</v>
      </c>
      <c r="B164" s="28" t="s">
        <v>120</v>
      </c>
      <c r="C164" s="95" t="s">
        <v>691</v>
      </c>
      <c r="D164" s="95"/>
      <c r="E164" s="95"/>
      <c r="F164" s="95"/>
      <c r="G164" s="95"/>
      <c r="H164" s="95"/>
    </row>
    <row r="165" spans="1:8" s="16" customFormat="1" ht="21" x14ac:dyDescent="0.2">
      <c r="A165" s="30" t="s">
        <v>79</v>
      </c>
      <c r="B165" s="31" t="s">
        <v>664</v>
      </c>
      <c r="C165" s="31" t="s">
        <v>307</v>
      </c>
      <c r="D165" s="31" t="s">
        <v>6</v>
      </c>
      <c r="E165" s="32">
        <v>47.22</v>
      </c>
      <c r="F165" s="32">
        <v>1</v>
      </c>
      <c r="G165" s="32"/>
      <c r="H165" s="25">
        <f t="shared" si="2"/>
        <v>0</v>
      </c>
    </row>
    <row r="166" spans="1:8" s="16" customFormat="1" ht="21" x14ac:dyDescent="0.2">
      <c r="A166" s="30" t="s">
        <v>80</v>
      </c>
      <c r="B166" s="31" t="s">
        <v>664</v>
      </c>
      <c r="C166" s="31" t="s">
        <v>300</v>
      </c>
      <c r="D166" s="31" t="s">
        <v>6</v>
      </c>
      <c r="E166" s="32">
        <v>1.8</v>
      </c>
      <c r="F166" s="32">
        <v>1</v>
      </c>
      <c r="G166" s="32"/>
      <c r="H166" s="25">
        <f t="shared" si="2"/>
        <v>0</v>
      </c>
    </row>
    <row r="167" spans="1:8" s="16" customFormat="1" ht="31.5" x14ac:dyDescent="0.2">
      <c r="A167" s="30" t="s">
        <v>81</v>
      </c>
      <c r="B167" s="31" t="s">
        <v>664</v>
      </c>
      <c r="C167" s="31" t="s">
        <v>308</v>
      </c>
      <c r="D167" s="31" t="s">
        <v>3</v>
      </c>
      <c r="E167" s="32">
        <v>32</v>
      </c>
      <c r="F167" s="32">
        <v>1</v>
      </c>
      <c r="G167" s="32"/>
      <c r="H167" s="25">
        <f t="shared" si="2"/>
        <v>0</v>
      </c>
    </row>
    <row r="168" spans="1:8" s="16" customFormat="1" ht="31.5" x14ac:dyDescent="0.2">
      <c r="A168" s="30" t="s">
        <v>82</v>
      </c>
      <c r="B168" s="31" t="s">
        <v>664</v>
      </c>
      <c r="C168" s="31" t="s">
        <v>309</v>
      </c>
      <c r="D168" s="31" t="s">
        <v>3</v>
      </c>
      <c r="E168" s="32">
        <v>55</v>
      </c>
      <c r="F168" s="32">
        <v>1</v>
      </c>
      <c r="G168" s="32"/>
      <c r="H168" s="25">
        <f t="shared" si="2"/>
        <v>0</v>
      </c>
    </row>
    <row r="169" spans="1:8" s="16" customFormat="1" x14ac:dyDescent="0.2">
      <c r="A169" s="30" t="s">
        <v>310</v>
      </c>
      <c r="B169" s="31" t="s">
        <v>664</v>
      </c>
      <c r="C169" s="31" t="s">
        <v>311</v>
      </c>
      <c r="D169" s="31" t="s">
        <v>116</v>
      </c>
      <c r="E169" s="32">
        <v>15.66</v>
      </c>
      <c r="F169" s="32">
        <v>1</v>
      </c>
      <c r="G169" s="32"/>
      <c r="H169" s="25">
        <f t="shared" si="2"/>
        <v>0</v>
      </c>
    </row>
    <row r="170" spans="1:8" s="16" customFormat="1" x14ac:dyDescent="0.2">
      <c r="A170" s="30" t="s">
        <v>312</v>
      </c>
      <c r="B170" s="31" t="s">
        <v>664</v>
      </c>
      <c r="C170" s="31" t="s">
        <v>313</v>
      </c>
      <c r="D170" s="31" t="s">
        <v>116</v>
      </c>
      <c r="E170" s="32">
        <v>19.580000000000002</v>
      </c>
      <c r="F170" s="32">
        <v>1</v>
      </c>
      <c r="G170" s="32"/>
      <c r="H170" s="25">
        <f t="shared" si="2"/>
        <v>0</v>
      </c>
    </row>
    <row r="171" spans="1:8" s="16" customFormat="1" x14ac:dyDescent="0.2">
      <c r="A171" s="30" t="s">
        <v>314</v>
      </c>
      <c r="B171" s="31" t="s">
        <v>664</v>
      </c>
      <c r="C171" s="31" t="s">
        <v>315</v>
      </c>
      <c r="D171" s="31" t="s">
        <v>91</v>
      </c>
      <c r="E171" s="32">
        <v>1</v>
      </c>
      <c r="F171" s="32">
        <v>1</v>
      </c>
      <c r="G171" s="32"/>
      <c r="H171" s="25">
        <f t="shared" si="2"/>
        <v>0</v>
      </c>
    </row>
    <row r="172" spans="1:8" s="16" customFormat="1" x14ac:dyDescent="0.2">
      <c r="A172" s="30" t="s">
        <v>316</v>
      </c>
      <c r="B172" s="31" t="s">
        <v>664</v>
      </c>
      <c r="C172" s="31" t="s">
        <v>317</v>
      </c>
      <c r="D172" s="31" t="s">
        <v>91</v>
      </c>
      <c r="E172" s="32">
        <v>1</v>
      </c>
      <c r="F172" s="32">
        <v>1</v>
      </c>
      <c r="G172" s="32"/>
      <c r="H172" s="25">
        <f t="shared" si="2"/>
        <v>0</v>
      </c>
    </row>
    <row r="173" spans="1:8" s="16" customFormat="1" x14ac:dyDescent="0.2">
      <c r="A173" s="30" t="s">
        <v>318</v>
      </c>
      <c r="B173" s="31" t="s">
        <v>664</v>
      </c>
      <c r="C173" s="31" t="s">
        <v>319</v>
      </c>
      <c r="D173" s="31" t="s">
        <v>91</v>
      </c>
      <c r="E173" s="32">
        <v>9</v>
      </c>
      <c r="F173" s="32">
        <v>1</v>
      </c>
      <c r="G173" s="32"/>
      <c r="H173" s="25">
        <f t="shared" si="2"/>
        <v>0</v>
      </c>
    </row>
    <row r="174" spans="1:8" s="16" customFormat="1" x14ac:dyDescent="0.2">
      <c r="A174" s="30" t="s">
        <v>320</v>
      </c>
      <c r="B174" s="31" t="s">
        <v>664</v>
      </c>
      <c r="C174" s="31" t="s">
        <v>321</v>
      </c>
      <c r="D174" s="31" t="s">
        <v>322</v>
      </c>
      <c r="E174" s="32">
        <v>6</v>
      </c>
      <c r="F174" s="32">
        <v>1</v>
      </c>
      <c r="G174" s="32"/>
      <c r="H174" s="25">
        <f t="shared" si="2"/>
        <v>0</v>
      </c>
    </row>
    <row r="175" spans="1:8" s="16" customFormat="1" x14ac:dyDescent="0.2">
      <c r="A175" s="30" t="s">
        <v>323</v>
      </c>
      <c r="B175" s="31" t="s">
        <v>664</v>
      </c>
      <c r="C175" s="31" t="s">
        <v>324</v>
      </c>
      <c r="D175" s="31" t="s">
        <v>322</v>
      </c>
      <c r="E175" s="32">
        <v>6</v>
      </c>
      <c r="F175" s="32">
        <v>1</v>
      </c>
      <c r="G175" s="32"/>
      <c r="H175" s="25">
        <f t="shared" si="2"/>
        <v>0</v>
      </c>
    </row>
    <row r="176" spans="1:8" s="16" customFormat="1" ht="21" x14ac:dyDescent="0.2">
      <c r="A176" s="30" t="s">
        <v>325</v>
      </c>
      <c r="B176" s="31" t="s">
        <v>664</v>
      </c>
      <c r="C176" s="31" t="s">
        <v>326</v>
      </c>
      <c r="D176" s="31" t="s">
        <v>322</v>
      </c>
      <c r="E176" s="32">
        <v>1</v>
      </c>
      <c r="F176" s="32">
        <v>1</v>
      </c>
      <c r="G176" s="32"/>
      <c r="H176" s="25">
        <f t="shared" si="2"/>
        <v>0</v>
      </c>
    </row>
    <row r="177" spans="1:8" s="16" customFormat="1" x14ac:dyDescent="0.2">
      <c r="A177" s="30" t="s">
        <v>327</v>
      </c>
      <c r="B177" s="31" t="s">
        <v>664</v>
      </c>
      <c r="C177" s="31" t="s">
        <v>328</v>
      </c>
      <c r="D177" s="31" t="s">
        <v>3</v>
      </c>
      <c r="E177" s="32">
        <v>73</v>
      </c>
      <c r="F177" s="32">
        <v>1</v>
      </c>
      <c r="G177" s="32"/>
      <c r="H177" s="25">
        <f t="shared" si="2"/>
        <v>0</v>
      </c>
    </row>
    <row r="178" spans="1:8" s="16" customFormat="1" x14ac:dyDescent="0.2">
      <c r="A178" s="30" t="s">
        <v>329</v>
      </c>
      <c r="B178" s="66" t="s">
        <v>664</v>
      </c>
      <c r="C178" s="31" t="s">
        <v>330</v>
      </c>
      <c r="D178" s="31" t="s">
        <v>91</v>
      </c>
      <c r="E178" s="32">
        <v>7</v>
      </c>
      <c r="F178" s="32">
        <v>1</v>
      </c>
      <c r="G178" s="32"/>
      <c r="H178" s="25">
        <f t="shared" si="2"/>
        <v>0</v>
      </c>
    </row>
    <row r="179" spans="1:8" s="16" customFormat="1" x14ac:dyDescent="0.2">
      <c r="A179" s="30" t="s">
        <v>331</v>
      </c>
      <c r="B179" s="31" t="s">
        <v>664</v>
      </c>
      <c r="C179" s="31" t="s">
        <v>332</v>
      </c>
      <c r="D179" s="31" t="s">
        <v>3</v>
      </c>
      <c r="E179" s="32">
        <v>87</v>
      </c>
      <c r="F179" s="32">
        <v>1</v>
      </c>
      <c r="G179" s="32"/>
      <c r="H179" s="25">
        <f t="shared" si="2"/>
        <v>0</v>
      </c>
    </row>
    <row r="180" spans="1:8" s="16" customFormat="1" x14ac:dyDescent="0.2">
      <c r="A180" s="30" t="s">
        <v>333</v>
      </c>
      <c r="B180" s="31" t="s">
        <v>664</v>
      </c>
      <c r="C180" s="31" t="s">
        <v>334</v>
      </c>
      <c r="D180" s="31" t="s">
        <v>3</v>
      </c>
      <c r="E180" s="32">
        <v>87</v>
      </c>
      <c r="F180" s="32">
        <v>1</v>
      </c>
      <c r="G180" s="32"/>
      <c r="H180" s="25">
        <f t="shared" si="2"/>
        <v>0</v>
      </c>
    </row>
    <row r="181" spans="1:8" s="16" customFormat="1" ht="21" x14ac:dyDescent="0.2">
      <c r="A181" s="30" t="s">
        <v>335</v>
      </c>
      <c r="B181" s="31" t="s">
        <v>664</v>
      </c>
      <c r="C181" s="31" t="s">
        <v>336</v>
      </c>
      <c r="D181" s="31" t="s">
        <v>6</v>
      </c>
      <c r="E181" s="32">
        <v>11.02</v>
      </c>
      <c r="F181" s="32">
        <v>1</v>
      </c>
      <c r="G181" s="32"/>
      <c r="H181" s="25">
        <f t="shared" si="2"/>
        <v>0</v>
      </c>
    </row>
    <row r="182" spans="1:8" s="16" customFormat="1" ht="21" x14ac:dyDescent="0.2">
      <c r="A182" s="30" t="s">
        <v>337</v>
      </c>
      <c r="B182" s="31" t="s">
        <v>664</v>
      </c>
      <c r="C182" s="31" t="s">
        <v>338</v>
      </c>
      <c r="D182" s="31" t="s">
        <v>6</v>
      </c>
      <c r="E182" s="32">
        <v>2.76</v>
      </c>
      <c r="F182" s="32">
        <v>1</v>
      </c>
      <c r="G182" s="32"/>
      <c r="H182" s="25">
        <f t="shared" si="2"/>
        <v>0</v>
      </c>
    </row>
    <row r="183" spans="1:8" s="16" customFormat="1" ht="42" x14ac:dyDescent="0.2">
      <c r="A183" s="30" t="s">
        <v>339</v>
      </c>
      <c r="B183" s="31" t="s">
        <v>664</v>
      </c>
      <c r="C183" s="31" t="s">
        <v>340</v>
      </c>
      <c r="D183" s="31" t="s">
        <v>6</v>
      </c>
      <c r="E183" s="32">
        <v>35.24</v>
      </c>
      <c r="F183" s="32">
        <v>1</v>
      </c>
      <c r="G183" s="32"/>
      <c r="H183" s="25">
        <f t="shared" si="2"/>
        <v>0</v>
      </c>
    </row>
    <row r="184" spans="1:8" s="16" customFormat="1" ht="31.5" x14ac:dyDescent="0.2">
      <c r="A184" s="30" t="s">
        <v>341</v>
      </c>
      <c r="B184" s="31" t="s">
        <v>664</v>
      </c>
      <c r="C184" s="31" t="s">
        <v>342</v>
      </c>
      <c r="D184" s="31" t="s">
        <v>6</v>
      </c>
      <c r="E184" s="32">
        <v>35.24</v>
      </c>
      <c r="F184" s="32">
        <v>9</v>
      </c>
      <c r="G184" s="32"/>
      <c r="H184" s="25">
        <f t="shared" si="2"/>
        <v>0</v>
      </c>
    </row>
    <row r="185" spans="1:8" s="16" customFormat="1" x14ac:dyDescent="0.2">
      <c r="A185" s="30" t="s">
        <v>343</v>
      </c>
      <c r="B185" s="66" t="s">
        <v>664</v>
      </c>
      <c r="C185" s="31" t="s">
        <v>344</v>
      </c>
      <c r="D185" s="31" t="s">
        <v>91</v>
      </c>
      <c r="E185" s="32">
        <v>1</v>
      </c>
      <c r="F185" s="32">
        <v>1</v>
      </c>
      <c r="G185" s="32"/>
      <c r="H185" s="25">
        <f t="shared" si="2"/>
        <v>0</v>
      </c>
    </row>
    <row r="186" spans="1:8" s="16" customFormat="1" x14ac:dyDescent="0.2">
      <c r="A186" s="30" t="s">
        <v>345</v>
      </c>
      <c r="B186" s="66" t="s">
        <v>664</v>
      </c>
      <c r="C186" s="31" t="s">
        <v>346</v>
      </c>
      <c r="D186" s="31" t="s">
        <v>91</v>
      </c>
      <c r="E186" s="32">
        <v>7</v>
      </c>
      <c r="F186" s="32">
        <v>1</v>
      </c>
      <c r="G186" s="32"/>
      <c r="H186" s="25">
        <f t="shared" si="2"/>
        <v>0</v>
      </c>
    </row>
    <row r="187" spans="1:8" s="17" customFormat="1" x14ac:dyDescent="0.2">
      <c r="A187" s="91" t="s">
        <v>377</v>
      </c>
      <c r="B187" s="91"/>
      <c r="C187" s="91"/>
      <c r="D187" s="91"/>
      <c r="E187" s="91"/>
      <c r="F187" s="91"/>
      <c r="G187" s="91"/>
      <c r="H187" s="26">
        <f>SUM(H165:H186)</f>
        <v>0</v>
      </c>
    </row>
    <row r="188" spans="1:8" s="29" customFormat="1" ht="30.75" customHeight="1" x14ac:dyDescent="0.2">
      <c r="A188" s="27" t="s">
        <v>347</v>
      </c>
      <c r="B188" s="28" t="s">
        <v>120</v>
      </c>
      <c r="C188" s="95" t="s">
        <v>688</v>
      </c>
      <c r="D188" s="95"/>
      <c r="E188" s="95"/>
      <c r="F188" s="95"/>
      <c r="G188" s="95"/>
      <c r="H188" s="95"/>
    </row>
    <row r="189" spans="1:8" s="16" customFormat="1" ht="21" x14ac:dyDescent="0.2">
      <c r="A189" s="30" t="s">
        <v>83</v>
      </c>
      <c r="B189" s="31" t="s">
        <v>665</v>
      </c>
      <c r="C189" s="31" t="s">
        <v>348</v>
      </c>
      <c r="D189" s="31" t="s">
        <v>116</v>
      </c>
      <c r="E189" s="32">
        <v>12</v>
      </c>
      <c r="F189" s="32">
        <v>1</v>
      </c>
      <c r="G189" s="32"/>
      <c r="H189" s="25">
        <f t="shared" si="2"/>
        <v>0</v>
      </c>
    </row>
    <row r="190" spans="1:8" s="16" customFormat="1" x14ac:dyDescent="0.2">
      <c r="A190" s="30" t="s">
        <v>84</v>
      </c>
      <c r="B190" s="31" t="s">
        <v>665</v>
      </c>
      <c r="C190" s="31" t="s">
        <v>349</v>
      </c>
      <c r="D190" s="31" t="s">
        <v>116</v>
      </c>
      <c r="E190" s="32">
        <v>12</v>
      </c>
      <c r="F190" s="32">
        <v>1</v>
      </c>
      <c r="G190" s="32"/>
      <c r="H190" s="25">
        <f t="shared" si="2"/>
        <v>0</v>
      </c>
    </row>
    <row r="191" spans="1:8" s="16" customFormat="1" ht="21" x14ac:dyDescent="0.2">
      <c r="A191" s="30" t="s">
        <v>85</v>
      </c>
      <c r="B191" s="31" t="s">
        <v>665</v>
      </c>
      <c r="C191" s="31" t="s">
        <v>350</v>
      </c>
      <c r="D191" s="31" t="s">
        <v>116</v>
      </c>
      <c r="E191" s="32">
        <v>12</v>
      </c>
      <c r="F191" s="32">
        <v>1</v>
      </c>
      <c r="G191" s="32"/>
      <c r="H191" s="25">
        <f t="shared" si="2"/>
        <v>0</v>
      </c>
    </row>
    <row r="192" spans="1:8" s="17" customFormat="1" x14ac:dyDescent="0.2">
      <c r="A192" s="91" t="s">
        <v>377</v>
      </c>
      <c r="B192" s="91"/>
      <c r="C192" s="91"/>
      <c r="D192" s="91"/>
      <c r="E192" s="91"/>
      <c r="F192" s="91"/>
      <c r="G192" s="91"/>
      <c r="H192" s="26">
        <f>SUM(H189:H191)</f>
        <v>0</v>
      </c>
    </row>
    <row r="193" spans="1:8" s="29" customFormat="1" ht="30.75" customHeight="1" x14ac:dyDescent="0.2">
      <c r="A193" s="27" t="s">
        <v>351</v>
      </c>
      <c r="B193" s="28" t="s">
        <v>120</v>
      </c>
      <c r="C193" s="95" t="s">
        <v>687</v>
      </c>
      <c r="D193" s="95"/>
      <c r="E193" s="95"/>
      <c r="F193" s="95"/>
      <c r="G193" s="95"/>
      <c r="H193" s="95"/>
    </row>
    <row r="194" spans="1:8" s="16" customFormat="1" ht="21" x14ac:dyDescent="0.2">
      <c r="A194" s="30" t="s">
        <v>86</v>
      </c>
      <c r="B194" s="31" t="s">
        <v>666</v>
      </c>
      <c r="C194" s="31" t="s">
        <v>352</v>
      </c>
      <c r="D194" s="31" t="s">
        <v>92</v>
      </c>
      <c r="E194" s="32">
        <v>4</v>
      </c>
      <c r="F194" s="32">
        <v>1</v>
      </c>
      <c r="G194" s="32"/>
      <c r="H194" s="25">
        <f t="shared" si="2"/>
        <v>0</v>
      </c>
    </row>
    <row r="195" spans="1:8" s="16" customFormat="1" x14ac:dyDescent="0.2">
      <c r="A195" s="30" t="s">
        <v>89</v>
      </c>
      <c r="B195" s="31" t="s">
        <v>666</v>
      </c>
      <c r="C195" s="31" t="s">
        <v>353</v>
      </c>
      <c r="D195" s="31" t="s">
        <v>92</v>
      </c>
      <c r="E195" s="32">
        <v>5</v>
      </c>
      <c r="F195" s="32">
        <v>1</v>
      </c>
      <c r="G195" s="32"/>
      <c r="H195" s="25">
        <f t="shared" si="2"/>
        <v>0</v>
      </c>
    </row>
    <row r="196" spans="1:8" s="17" customFormat="1" x14ac:dyDescent="0.2">
      <c r="A196" s="91" t="s">
        <v>377</v>
      </c>
      <c r="B196" s="91"/>
      <c r="C196" s="91"/>
      <c r="D196" s="91"/>
      <c r="E196" s="91"/>
      <c r="F196" s="91"/>
      <c r="G196" s="91"/>
      <c r="H196" s="26">
        <f>SUM(H194:H195)</f>
        <v>0</v>
      </c>
    </row>
    <row r="197" spans="1:8" s="29" customFormat="1" ht="30.75" customHeight="1" x14ac:dyDescent="0.2">
      <c r="A197" s="27" t="s">
        <v>354</v>
      </c>
      <c r="B197" s="28" t="s">
        <v>120</v>
      </c>
      <c r="C197" s="95" t="s">
        <v>690</v>
      </c>
      <c r="D197" s="95"/>
      <c r="E197" s="95"/>
      <c r="F197" s="95"/>
      <c r="G197" s="95"/>
      <c r="H197" s="95"/>
    </row>
    <row r="198" spans="1:8" s="16" customFormat="1" ht="21" x14ac:dyDescent="0.2">
      <c r="A198" s="30" t="s">
        <v>87</v>
      </c>
      <c r="B198" s="31" t="s">
        <v>655</v>
      </c>
      <c r="C198" s="31" t="s">
        <v>355</v>
      </c>
      <c r="D198" s="31" t="s">
        <v>116</v>
      </c>
      <c r="E198" s="32">
        <v>63</v>
      </c>
      <c r="F198" s="32">
        <v>1</v>
      </c>
      <c r="G198" s="32"/>
      <c r="H198" s="25">
        <f t="shared" si="2"/>
        <v>0</v>
      </c>
    </row>
    <row r="199" spans="1:8" s="16" customFormat="1" ht="31.5" x14ac:dyDescent="0.2">
      <c r="A199" s="30" t="s">
        <v>88</v>
      </c>
      <c r="B199" s="31" t="s">
        <v>667</v>
      </c>
      <c r="C199" s="31" t="s">
        <v>356</v>
      </c>
      <c r="D199" s="31" t="s">
        <v>6</v>
      </c>
      <c r="E199" s="32">
        <v>37.5</v>
      </c>
      <c r="F199" s="32">
        <v>1</v>
      </c>
      <c r="G199" s="32"/>
      <c r="H199" s="25">
        <f t="shared" si="2"/>
        <v>0</v>
      </c>
    </row>
    <row r="200" spans="1:8" s="16" customFormat="1" x14ac:dyDescent="0.2">
      <c r="A200" s="30" t="s">
        <v>357</v>
      </c>
      <c r="B200" s="66" t="s">
        <v>667</v>
      </c>
      <c r="C200" s="31" t="s">
        <v>358</v>
      </c>
      <c r="D200" s="31" t="s">
        <v>6</v>
      </c>
      <c r="E200" s="32">
        <v>37.5</v>
      </c>
      <c r="F200" s="32">
        <v>1</v>
      </c>
      <c r="G200" s="32"/>
      <c r="H200" s="25">
        <f t="shared" si="2"/>
        <v>0</v>
      </c>
    </row>
    <row r="201" spans="1:8" s="16" customFormat="1" ht="42" x14ac:dyDescent="0.2">
      <c r="A201" s="30" t="s">
        <v>359</v>
      </c>
      <c r="B201" s="31" t="s">
        <v>667</v>
      </c>
      <c r="C201" s="31" t="s">
        <v>360</v>
      </c>
      <c r="D201" s="31" t="s">
        <v>6</v>
      </c>
      <c r="E201" s="32">
        <v>37.5</v>
      </c>
      <c r="F201" s="32">
        <v>18</v>
      </c>
      <c r="G201" s="32"/>
      <c r="H201" s="25">
        <f t="shared" si="2"/>
        <v>0</v>
      </c>
    </row>
    <row r="202" spans="1:8" s="16" customFormat="1" x14ac:dyDescent="0.2">
      <c r="A202" s="30" t="s">
        <v>361</v>
      </c>
      <c r="B202" s="31" t="s">
        <v>667</v>
      </c>
      <c r="C202" s="31" t="s">
        <v>362</v>
      </c>
      <c r="D202" s="31" t="s">
        <v>6</v>
      </c>
      <c r="E202" s="32">
        <v>37.5</v>
      </c>
      <c r="F202" s="32">
        <v>1</v>
      </c>
      <c r="G202" s="32"/>
      <c r="H202" s="25">
        <f t="shared" si="2"/>
        <v>0</v>
      </c>
    </row>
    <row r="203" spans="1:8" s="16" customFormat="1" x14ac:dyDescent="0.2">
      <c r="A203" s="30" t="s">
        <v>363</v>
      </c>
      <c r="B203" s="31" t="s">
        <v>667</v>
      </c>
      <c r="C203" s="31" t="s">
        <v>364</v>
      </c>
      <c r="D203" s="31" t="s">
        <v>116</v>
      </c>
      <c r="E203" s="32">
        <v>375</v>
      </c>
      <c r="F203" s="32">
        <v>1</v>
      </c>
      <c r="G203" s="32"/>
      <c r="H203" s="25">
        <f t="shared" si="2"/>
        <v>0</v>
      </c>
    </row>
    <row r="204" spans="1:8" s="16" customFormat="1" ht="21" x14ac:dyDescent="0.2">
      <c r="A204" s="30" t="s">
        <v>365</v>
      </c>
      <c r="B204" s="31" t="s">
        <v>667</v>
      </c>
      <c r="C204" s="31" t="s">
        <v>366</v>
      </c>
      <c r="D204" s="31" t="s">
        <v>116</v>
      </c>
      <c r="E204" s="32">
        <v>375</v>
      </c>
      <c r="F204" s="32">
        <v>1</v>
      </c>
      <c r="G204" s="32"/>
      <c r="H204" s="25">
        <f t="shared" si="2"/>
        <v>0</v>
      </c>
    </row>
    <row r="205" spans="1:8" s="17" customFormat="1" x14ac:dyDescent="0.2">
      <c r="A205" s="91" t="s">
        <v>377</v>
      </c>
      <c r="B205" s="91"/>
      <c r="C205" s="91"/>
      <c r="D205" s="91"/>
      <c r="E205" s="91"/>
      <c r="F205" s="91"/>
      <c r="G205" s="91"/>
      <c r="H205" s="26">
        <f>SUM(H198:H204)</f>
        <v>0</v>
      </c>
    </row>
    <row r="206" spans="1:8" s="29" customFormat="1" ht="30.75" customHeight="1" x14ac:dyDescent="0.2">
      <c r="A206" s="27" t="s">
        <v>404</v>
      </c>
      <c r="B206" s="28" t="s">
        <v>120</v>
      </c>
      <c r="C206" s="95" t="s">
        <v>686</v>
      </c>
      <c r="D206" s="95" t="s">
        <v>97</v>
      </c>
      <c r="E206" s="95" t="s">
        <v>97</v>
      </c>
      <c r="F206" s="95" t="s">
        <v>97</v>
      </c>
      <c r="G206" s="95" t="s">
        <v>97</v>
      </c>
      <c r="H206" s="95"/>
    </row>
    <row r="207" spans="1:8" s="34" customFormat="1" ht="21" x14ac:dyDescent="0.2">
      <c r="A207" s="35" t="s">
        <v>405</v>
      </c>
      <c r="B207" s="49" t="s">
        <v>641</v>
      </c>
      <c r="C207" s="36" t="s">
        <v>394</v>
      </c>
      <c r="D207" s="36" t="s">
        <v>92</v>
      </c>
      <c r="E207" s="45">
        <v>57</v>
      </c>
      <c r="F207" s="45">
        <v>1</v>
      </c>
      <c r="G207" s="46"/>
      <c r="H207" s="25">
        <f>ROUND(E207*G207,2)</f>
        <v>0</v>
      </c>
    </row>
    <row r="208" spans="1:8" s="34" customFormat="1" x14ac:dyDescent="0.2">
      <c r="A208" s="35" t="s">
        <v>406</v>
      </c>
      <c r="B208" s="49" t="s">
        <v>641</v>
      </c>
      <c r="C208" s="36" t="s">
        <v>395</v>
      </c>
      <c r="D208" s="36" t="s">
        <v>92</v>
      </c>
      <c r="E208" s="45">
        <v>47</v>
      </c>
      <c r="F208" s="45">
        <v>1</v>
      </c>
      <c r="G208" s="46"/>
      <c r="H208" s="25">
        <f t="shared" ref="H208:H213" si="3">ROUND(E208*G208,2)</f>
        <v>0</v>
      </c>
    </row>
    <row r="209" spans="1:8" s="34" customFormat="1" x14ac:dyDescent="0.2">
      <c r="A209" s="35" t="s">
        <v>407</v>
      </c>
      <c r="B209" s="36" t="s">
        <v>668</v>
      </c>
      <c r="C209" s="36" t="s">
        <v>396</v>
      </c>
      <c r="D209" s="36" t="s">
        <v>92</v>
      </c>
      <c r="E209" s="45">
        <v>62</v>
      </c>
      <c r="F209" s="45">
        <v>1.5</v>
      </c>
      <c r="G209" s="46"/>
      <c r="H209" s="25">
        <f t="shared" si="3"/>
        <v>0</v>
      </c>
    </row>
    <row r="210" spans="1:8" s="34" customFormat="1" ht="31.5" x14ac:dyDescent="0.2">
      <c r="A210" s="35" t="s">
        <v>408</v>
      </c>
      <c r="B210" s="36" t="s">
        <v>668</v>
      </c>
      <c r="C210" s="36" t="s">
        <v>397</v>
      </c>
      <c r="D210" s="36" t="s">
        <v>92</v>
      </c>
      <c r="E210" s="45">
        <v>59</v>
      </c>
      <c r="F210" s="45">
        <v>1</v>
      </c>
      <c r="G210" s="46"/>
      <c r="H210" s="25">
        <f t="shared" si="3"/>
        <v>0</v>
      </c>
    </row>
    <row r="211" spans="1:8" s="34" customFormat="1" ht="21" x14ac:dyDescent="0.2">
      <c r="A211" s="35" t="s">
        <v>409</v>
      </c>
      <c r="B211" s="36" t="s">
        <v>668</v>
      </c>
      <c r="C211" s="36" t="s">
        <v>398</v>
      </c>
      <c r="D211" s="36" t="s">
        <v>92</v>
      </c>
      <c r="E211" s="45">
        <v>5</v>
      </c>
      <c r="F211" s="45">
        <v>1</v>
      </c>
      <c r="G211" s="46"/>
      <c r="H211" s="25">
        <f t="shared" si="3"/>
        <v>0</v>
      </c>
    </row>
    <row r="212" spans="1:8" s="34" customFormat="1" ht="31.5" x14ac:dyDescent="0.2">
      <c r="A212" s="35" t="s">
        <v>410</v>
      </c>
      <c r="B212" s="36" t="s">
        <v>668</v>
      </c>
      <c r="C212" s="36" t="s">
        <v>399</v>
      </c>
      <c r="D212" s="36" t="s">
        <v>92</v>
      </c>
      <c r="E212" s="45">
        <v>5</v>
      </c>
      <c r="F212" s="45">
        <v>1</v>
      </c>
      <c r="G212" s="46"/>
      <c r="H212" s="25">
        <f t="shared" si="3"/>
        <v>0</v>
      </c>
    </row>
    <row r="213" spans="1:8" s="34" customFormat="1" ht="31.5" x14ac:dyDescent="0.2">
      <c r="A213" s="35" t="s">
        <v>411</v>
      </c>
      <c r="B213" s="49" t="s">
        <v>689</v>
      </c>
      <c r="C213" s="36" t="s">
        <v>400</v>
      </c>
      <c r="D213" s="36" t="s">
        <v>92</v>
      </c>
      <c r="E213" s="45">
        <v>1</v>
      </c>
      <c r="F213" s="45">
        <v>1</v>
      </c>
      <c r="G213" s="46"/>
      <c r="H213" s="25">
        <f t="shared" si="3"/>
        <v>0</v>
      </c>
    </row>
    <row r="214" spans="1:8" s="17" customFormat="1" x14ac:dyDescent="0.2">
      <c r="A214" s="91" t="s">
        <v>377</v>
      </c>
      <c r="B214" s="91"/>
      <c r="C214" s="91"/>
      <c r="D214" s="91"/>
      <c r="E214" s="91"/>
      <c r="F214" s="91"/>
      <c r="G214" s="91"/>
      <c r="H214" s="26">
        <f>SUM(H207:H213)</f>
        <v>0</v>
      </c>
    </row>
    <row r="215" spans="1:8" s="29" customFormat="1" ht="30.75" customHeight="1" x14ac:dyDescent="0.2">
      <c r="A215" s="27" t="s">
        <v>412</v>
      </c>
      <c r="B215" s="28" t="s">
        <v>120</v>
      </c>
      <c r="C215" s="95" t="s">
        <v>685</v>
      </c>
      <c r="D215" s="95" t="s">
        <v>97</v>
      </c>
      <c r="E215" s="95" t="s">
        <v>97</v>
      </c>
      <c r="F215" s="95" t="s">
        <v>97</v>
      </c>
      <c r="G215" s="95" t="s">
        <v>97</v>
      </c>
      <c r="H215" s="95"/>
    </row>
    <row r="216" spans="1:8" s="34" customFormat="1" ht="21" x14ac:dyDescent="0.2">
      <c r="A216" s="35" t="s">
        <v>413</v>
      </c>
      <c r="B216" s="36" t="s">
        <v>669</v>
      </c>
      <c r="C216" s="36" t="s">
        <v>401</v>
      </c>
      <c r="D216" s="36" t="s">
        <v>116</v>
      </c>
      <c r="E216" s="45">
        <v>36</v>
      </c>
      <c r="F216" s="45">
        <v>1</v>
      </c>
      <c r="G216" s="46"/>
      <c r="H216" s="25">
        <f>ROUND(E216*G216,2)</f>
        <v>0</v>
      </c>
    </row>
    <row r="217" spans="1:8" s="34" customFormat="1" ht="21" x14ac:dyDescent="0.2">
      <c r="A217" s="35" t="s">
        <v>414</v>
      </c>
      <c r="B217" s="36" t="s">
        <v>669</v>
      </c>
      <c r="C217" s="36" t="s">
        <v>402</v>
      </c>
      <c r="D217" s="36" t="s">
        <v>116</v>
      </c>
      <c r="E217" s="45">
        <v>152.5</v>
      </c>
      <c r="F217" s="45">
        <v>1</v>
      </c>
      <c r="G217" s="46"/>
      <c r="H217" s="25">
        <f>ROUND(E217*G217,2)</f>
        <v>0</v>
      </c>
    </row>
    <row r="218" spans="1:8" s="17" customFormat="1" x14ac:dyDescent="0.2">
      <c r="A218" s="91" t="s">
        <v>377</v>
      </c>
      <c r="B218" s="91"/>
      <c r="C218" s="91"/>
      <c r="D218" s="91"/>
      <c r="E218" s="91"/>
      <c r="F218" s="91"/>
      <c r="G218" s="91"/>
      <c r="H218" s="26">
        <f>SUM(H216:H217)</f>
        <v>0</v>
      </c>
    </row>
    <row r="219" spans="1:8" s="29" customFormat="1" ht="30.75" customHeight="1" x14ac:dyDescent="0.2">
      <c r="A219" s="27" t="s">
        <v>415</v>
      </c>
      <c r="B219" s="28" t="s">
        <v>120</v>
      </c>
      <c r="C219" s="95" t="s">
        <v>684</v>
      </c>
      <c r="D219" s="95" t="s">
        <v>97</v>
      </c>
      <c r="E219" s="95" t="s">
        <v>97</v>
      </c>
      <c r="F219" s="95" t="s">
        <v>97</v>
      </c>
      <c r="G219" s="95" t="s">
        <v>97</v>
      </c>
      <c r="H219" s="95"/>
    </row>
    <row r="220" spans="1:8" s="34" customFormat="1" ht="31.5" x14ac:dyDescent="0.2">
      <c r="A220" s="35" t="s">
        <v>416</v>
      </c>
      <c r="B220" s="36" t="s">
        <v>670</v>
      </c>
      <c r="C220" s="36" t="s">
        <v>403</v>
      </c>
      <c r="D220" s="36" t="s">
        <v>91</v>
      </c>
      <c r="E220" s="45">
        <v>1</v>
      </c>
      <c r="F220" s="45">
        <v>1</v>
      </c>
      <c r="G220" s="46"/>
      <c r="H220" s="25">
        <f>ROUND(E220*G220,2)</f>
        <v>0</v>
      </c>
    </row>
    <row r="221" spans="1:8" s="17" customFormat="1" x14ac:dyDescent="0.2">
      <c r="A221" s="91" t="s">
        <v>377</v>
      </c>
      <c r="B221" s="91"/>
      <c r="C221" s="91"/>
      <c r="D221" s="91"/>
      <c r="E221" s="91"/>
      <c r="F221" s="91"/>
      <c r="G221" s="91"/>
      <c r="H221" s="26">
        <f>SUM(H220)</f>
        <v>0</v>
      </c>
    </row>
    <row r="222" spans="1:8" s="40" customFormat="1" x14ac:dyDescent="0.2">
      <c r="A222" s="94" t="s">
        <v>390</v>
      </c>
      <c r="B222" s="94"/>
      <c r="C222" s="94"/>
      <c r="D222" s="94"/>
      <c r="E222" s="94"/>
      <c r="F222" s="94"/>
      <c r="G222" s="94"/>
      <c r="H222" s="39">
        <f>H205+H196+H192+H187+H163+H155+H118+H106+H100+H91+H85+H78+H71+H67+H54+H46+H38+H214+H218+H221</f>
        <v>0</v>
      </c>
    </row>
    <row r="223" spans="1:8" s="41" customFormat="1" ht="24.75" customHeight="1" x14ac:dyDescent="0.2">
      <c r="A223" s="101" t="s">
        <v>5</v>
      </c>
      <c r="B223" s="101"/>
      <c r="C223" s="101"/>
      <c r="D223" s="101"/>
      <c r="E223" s="101"/>
      <c r="F223" s="101"/>
      <c r="G223" s="101"/>
      <c r="H223" s="101"/>
    </row>
    <row r="224" spans="1:8" s="44" customFormat="1" ht="30.75" customHeight="1" x14ac:dyDescent="0.2">
      <c r="A224" s="42" t="s">
        <v>98</v>
      </c>
      <c r="B224" s="43" t="s">
        <v>120</v>
      </c>
      <c r="C224" s="102" t="s">
        <v>683</v>
      </c>
      <c r="D224" s="102"/>
      <c r="E224" s="102"/>
      <c r="F224" s="102"/>
      <c r="G224" s="102"/>
      <c r="H224" s="102"/>
    </row>
    <row r="225" spans="1:8" s="34" customFormat="1" ht="21" x14ac:dyDescent="0.2">
      <c r="A225" s="35" t="s">
        <v>8</v>
      </c>
      <c r="B225" s="31" t="s">
        <v>640</v>
      </c>
      <c r="C225" s="36" t="s">
        <v>121</v>
      </c>
      <c r="D225" s="36" t="s">
        <v>93</v>
      </c>
      <c r="E225" s="45">
        <v>0.01</v>
      </c>
      <c r="F225" s="45">
        <v>1</v>
      </c>
      <c r="G225" s="45"/>
      <c r="H225" s="38">
        <f>ROUND(E225*G225,2)</f>
        <v>0</v>
      </c>
    </row>
    <row r="226" spans="1:8" s="34" customFormat="1" ht="21" x14ac:dyDescent="0.2">
      <c r="A226" s="35" t="s">
        <v>9</v>
      </c>
      <c r="B226" s="36" t="s">
        <v>641</v>
      </c>
      <c r="C226" s="36" t="s">
        <v>124</v>
      </c>
      <c r="D226" s="36" t="s">
        <v>3</v>
      </c>
      <c r="E226" s="45">
        <v>41</v>
      </c>
      <c r="F226" s="45">
        <v>2</v>
      </c>
      <c r="G226" s="45"/>
      <c r="H226" s="38">
        <f t="shared" ref="H226:H290" si="4">ROUND(E226*G226,2)</f>
        <v>0</v>
      </c>
    </row>
    <row r="227" spans="1:8" s="34" customFormat="1" ht="21" x14ac:dyDescent="0.2">
      <c r="A227" s="35" t="s">
        <v>7</v>
      </c>
      <c r="B227" s="36" t="s">
        <v>641</v>
      </c>
      <c r="C227" s="36" t="s">
        <v>381</v>
      </c>
      <c r="D227" s="36" t="s">
        <v>116</v>
      </c>
      <c r="E227" s="45">
        <v>50</v>
      </c>
      <c r="F227" s="45">
        <v>2.5</v>
      </c>
      <c r="G227" s="45"/>
      <c r="H227" s="38">
        <f t="shared" si="4"/>
        <v>0</v>
      </c>
    </row>
    <row r="228" spans="1:8" s="34" customFormat="1" ht="21" x14ac:dyDescent="0.2">
      <c r="A228" s="35" t="s">
        <v>99</v>
      </c>
      <c r="B228" s="36" t="s">
        <v>641</v>
      </c>
      <c r="C228" s="36" t="s">
        <v>136</v>
      </c>
      <c r="D228" s="36" t="s">
        <v>116</v>
      </c>
      <c r="E228" s="45">
        <v>161</v>
      </c>
      <c r="F228" s="45">
        <v>1</v>
      </c>
      <c r="G228" s="45"/>
      <c r="H228" s="38">
        <f t="shared" si="4"/>
        <v>0</v>
      </c>
    </row>
    <row r="229" spans="1:8" s="34" customFormat="1" ht="21" x14ac:dyDescent="0.2">
      <c r="A229" s="35" t="s">
        <v>100</v>
      </c>
      <c r="B229" s="36" t="s">
        <v>641</v>
      </c>
      <c r="C229" s="36" t="s">
        <v>144</v>
      </c>
      <c r="D229" s="36" t="s">
        <v>116</v>
      </c>
      <c r="E229" s="45">
        <v>271</v>
      </c>
      <c r="F229" s="45">
        <v>1.333</v>
      </c>
      <c r="G229" s="45"/>
      <c r="H229" s="38">
        <f t="shared" si="4"/>
        <v>0</v>
      </c>
    </row>
    <row r="230" spans="1:8" s="34" customFormat="1" ht="21" x14ac:dyDescent="0.2">
      <c r="A230" s="35" t="s">
        <v>101</v>
      </c>
      <c r="B230" s="36" t="s">
        <v>641</v>
      </c>
      <c r="C230" s="36" t="s">
        <v>148</v>
      </c>
      <c r="D230" s="36" t="s">
        <v>3</v>
      </c>
      <c r="E230" s="45">
        <v>12</v>
      </c>
      <c r="F230" s="45">
        <v>1</v>
      </c>
      <c r="G230" s="45"/>
      <c r="H230" s="38">
        <f t="shared" si="4"/>
        <v>0</v>
      </c>
    </row>
    <row r="231" spans="1:8" s="34" customFormat="1" x14ac:dyDescent="0.2">
      <c r="A231" s="35" t="s">
        <v>127</v>
      </c>
      <c r="B231" s="36" t="s">
        <v>641</v>
      </c>
      <c r="C231" s="36" t="s">
        <v>152</v>
      </c>
      <c r="D231" s="36" t="s">
        <v>6</v>
      </c>
      <c r="E231" s="45">
        <v>0.72</v>
      </c>
      <c r="F231" s="45">
        <v>1</v>
      </c>
      <c r="G231" s="45"/>
      <c r="H231" s="38">
        <f t="shared" si="4"/>
        <v>0</v>
      </c>
    </row>
    <row r="232" spans="1:8" s="34" customFormat="1" ht="31.5" x14ac:dyDescent="0.2">
      <c r="A232" s="35" t="s">
        <v>129</v>
      </c>
      <c r="B232" s="49" t="s">
        <v>641</v>
      </c>
      <c r="C232" s="36" t="s">
        <v>168</v>
      </c>
      <c r="D232" s="36" t="s">
        <v>6</v>
      </c>
      <c r="E232" s="45">
        <v>73</v>
      </c>
      <c r="F232" s="45">
        <v>20</v>
      </c>
      <c r="G232" s="45"/>
      <c r="H232" s="38">
        <f t="shared" si="4"/>
        <v>0</v>
      </c>
    </row>
    <row r="233" spans="1:8" s="17" customFormat="1" x14ac:dyDescent="0.2">
      <c r="A233" s="91" t="s">
        <v>377</v>
      </c>
      <c r="B233" s="91"/>
      <c r="C233" s="91"/>
      <c r="D233" s="91"/>
      <c r="E233" s="91"/>
      <c r="F233" s="91"/>
      <c r="G233" s="91"/>
      <c r="H233" s="26">
        <f>SUM(H225:H232)</f>
        <v>0</v>
      </c>
    </row>
    <row r="234" spans="1:8" s="44" customFormat="1" ht="30.75" customHeight="1" x14ac:dyDescent="0.2">
      <c r="A234" s="42" t="s">
        <v>102</v>
      </c>
      <c r="B234" s="43" t="s">
        <v>120</v>
      </c>
      <c r="C234" s="102" t="s">
        <v>675</v>
      </c>
      <c r="D234" s="102"/>
      <c r="E234" s="102"/>
      <c r="F234" s="102"/>
      <c r="G234" s="102"/>
      <c r="H234" s="102"/>
    </row>
    <row r="235" spans="1:8" s="34" customFormat="1" ht="31.5" x14ac:dyDescent="0.2">
      <c r="A235" s="35" t="s">
        <v>10</v>
      </c>
      <c r="B235" s="31" t="s">
        <v>643</v>
      </c>
      <c r="C235" s="36" t="s">
        <v>179</v>
      </c>
      <c r="D235" s="36" t="s">
        <v>6</v>
      </c>
      <c r="E235" s="45">
        <v>171.66</v>
      </c>
      <c r="F235" s="45">
        <v>1</v>
      </c>
      <c r="G235" s="45"/>
      <c r="H235" s="38">
        <f t="shared" si="4"/>
        <v>0</v>
      </c>
    </row>
    <row r="236" spans="1:8" s="34" customFormat="1" ht="21" x14ac:dyDescent="0.2">
      <c r="A236" s="35" t="s">
        <v>11</v>
      </c>
      <c r="B236" s="31" t="s">
        <v>643</v>
      </c>
      <c r="C236" s="36" t="s">
        <v>180</v>
      </c>
      <c r="D236" s="36" t="s">
        <v>6</v>
      </c>
      <c r="E236" s="45">
        <v>19.07</v>
      </c>
      <c r="F236" s="45">
        <v>1</v>
      </c>
      <c r="G236" s="45"/>
      <c r="H236" s="38">
        <f t="shared" si="4"/>
        <v>0</v>
      </c>
    </row>
    <row r="237" spans="1:8" s="34" customFormat="1" ht="21" x14ac:dyDescent="0.2">
      <c r="A237" s="35" t="s">
        <v>12</v>
      </c>
      <c r="B237" s="31" t="s">
        <v>643</v>
      </c>
      <c r="C237" s="36" t="s">
        <v>181</v>
      </c>
      <c r="D237" s="36" t="s">
        <v>6</v>
      </c>
      <c r="E237" s="45">
        <v>190.73</v>
      </c>
      <c r="F237" s="45">
        <v>10</v>
      </c>
      <c r="G237" s="45"/>
      <c r="H237" s="38">
        <f t="shared" si="4"/>
        <v>0</v>
      </c>
    </row>
    <row r="238" spans="1:8" s="17" customFormat="1" x14ac:dyDescent="0.2">
      <c r="A238" s="91" t="s">
        <v>377</v>
      </c>
      <c r="B238" s="91"/>
      <c r="C238" s="91"/>
      <c r="D238" s="91"/>
      <c r="E238" s="91"/>
      <c r="F238" s="91"/>
      <c r="G238" s="91"/>
      <c r="H238" s="26">
        <f>SUM(H235:H237)</f>
        <v>0</v>
      </c>
    </row>
    <row r="239" spans="1:8" s="44" customFormat="1" ht="30.75" customHeight="1" x14ac:dyDescent="0.2">
      <c r="A239" s="42" t="s">
        <v>103</v>
      </c>
      <c r="B239" s="43" t="s">
        <v>120</v>
      </c>
      <c r="C239" s="102" t="s">
        <v>682</v>
      </c>
      <c r="D239" s="102"/>
      <c r="E239" s="102"/>
      <c r="F239" s="102"/>
      <c r="G239" s="102"/>
      <c r="H239" s="102"/>
    </row>
    <row r="240" spans="1:8" s="34" customFormat="1" ht="21" x14ac:dyDescent="0.2">
      <c r="A240" s="35" t="s">
        <v>22</v>
      </c>
      <c r="B240" s="31" t="s">
        <v>647</v>
      </c>
      <c r="C240" s="36" t="s">
        <v>186</v>
      </c>
      <c r="D240" s="36" t="s">
        <v>116</v>
      </c>
      <c r="E240" s="45">
        <v>125</v>
      </c>
      <c r="F240" s="45">
        <v>1</v>
      </c>
      <c r="G240" s="45"/>
      <c r="H240" s="38">
        <f t="shared" si="4"/>
        <v>0</v>
      </c>
    </row>
    <row r="241" spans="1:8" s="34" customFormat="1" ht="21" x14ac:dyDescent="0.2">
      <c r="A241" s="35" t="s">
        <v>23</v>
      </c>
      <c r="B241" s="31" t="s">
        <v>649</v>
      </c>
      <c r="C241" s="36" t="s">
        <v>197</v>
      </c>
      <c r="D241" s="36" t="s">
        <v>116</v>
      </c>
      <c r="E241" s="45">
        <v>125</v>
      </c>
      <c r="F241" s="45">
        <v>1.47</v>
      </c>
      <c r="G241" s="45"/>
      <c r="H241" s="38">
        <f t="shared" si="4"/>
        <v>0</v>
      </c>
    </row>
    <row r="242" spans="1:8" s="34" customFormat="1" ht="21" x14ac:dyDescent="0.2">
      <c r="A242" s="35" t="s">
        <v>24</v>
      </c>
      <c r="B242" s="31" t="s">
        <v>649</v>
      </c>
      <c r="C242" s="36" t="s">
        <v>198</v>
      </c>
      <c r="D242" s="36" t="s">
        <v>116</v>
      </c>
      <c r="E242" s="45">
        <v>125</v>
      </c>
      <c r="F242" s="45">
        <v>0.7</v>
      </c>
      <c r="G242" s="45"/>
      <c r="H242" s="38">
        <f t="shared" si="4"/>
        <v>0</v>
      </c>
    </row>
    <row r="243" spans="1:8" s="34" customFormat="1" ht="31.5" x14ac:dyDescent="0.2">
      <c r="A243" s="35" t="s">
        <v>25</v>
      </c>
      <c r="B243" s="31" t="s">
        <v>655</v>
      </c>
      <c r="C243" s="36" t="s">
        <v>199</v>
      </c>
      <c r="D243" s="36" t="s">
        <v>116</v>
      </c>
      <c r="E243" s="45">
        <v>125</v>
      </c>
      <c r="F243" s="45">
        <v>1</v>
      </c>
      <c r="G243" s="45"/>
      <c r="H243" s="38">
        <f t="shared" si="4"/>
        <v>0</v>
      </c>
    </row>
    <row r="244" spans="1:8" s="17" customFormat="1" x14ac:dyDescent="0.2">
      <c r="A244" s="91" t="s">
        <v>377</v>
      </c>
      <c r="B244" s="91"/>
      <c r="C244" s="91"/>
      <c r="D244" s="91"/>
      <c r="E244" s="91"/>
      <c r="F244" s="91"/>
      <c r="G244" s="91"/>
      <c r="H244" s="26">
        <f>SUM(H240:H243)</f>
        <v>0</v>
      </c>
    </row>
    <row r="245" spans="1:8" s="44" customFormat="1" ht="30.75" customHeight="1" x14ac:dyDescent="0.2">
      <c r="A245" s="42" t="s">
        <v>185</v>
      </c>
      <c r="B245" s="43" t="s">
        <v>120</v>
      </c>
      <c r="C245" s="102" t="s">
        <v>676</v>
      </c>
      <c r="D245" s="102"/>
      <c r="E245" s="102"/>
      <c r="F245" s="102"/>
      <c r="G245" s="102"/>
      <c r="H245" s="102"/>
    </row>
    <row r="246" spans="1:8" s="34" customFormat="1" ht="21" x14ac:dyDescent="0.2">
      <c r="A246" s="35" t="s">
        <v>28</v>
      </c>
      <c r="B246" s="31" t="s">
        <v>647</v>
      </c>
      <c r="C246" s="36" t="s">
        <v>186</v>
      </c>
      <c r="D246" s="36" t="s">
        <v>116</v>
      </c>
      <c r="E246" s="45">
        <v>60</v>
      </c>
      <c r="F246" s="45">
        <v>1</v>
      </c>
      <c r="G246" s="45"/>
      <c r="H246" s="38">
        <f t="shared" si="4"/>
        <v>0</v>
      </c>
    </row>
    <row r="247" spans="1:8" s="34" customFormat="1" ht="21" x14ac:dyDescent="0.2">
      <c r="A247" s="35" t="s">
        <v>30</v>
      </c>
      <c r="B247" s="31" t="s">
        <v>649</v>
      </c>
      <c r="C247" s="36" t="s">
        <v>202</v>
      </c>
      <c r="D247" s="36" t="s">
        <v>116</v>
      </c>
      <c r="E247" s="45">
        <v>60</v>
      </c>
      <c r="F247" s="37">
        <v>1.333</v>
      </c>
      <c r="G247" s="45"/>
      <c r="H247" s="38">
        <f t="shared" si="4"/>
        <v>0</v>
      </c>
    </row>
    <row r="248" spans="1:8" s="34" customFormat="1" x14ac:dyDescent="0.2">
      <c r="A248" s="35" t="s">
        <v>31</v>
      </c>
      <c r="B248" s="31" t="s">
        <v>652</v>
      </c>
      <c r="C248" s="36" t="s">
        <v>191</v>
      </c>
      <c r="D248" s="36" t="s">
        <v>116</v>
      </c>
      <c r="E248" s="45">
        <v>60</v>
      </c>
      <c r="F248" s="45">
        <v>1</v>
      </c>
      <c r="G248" s="45"/>
      <c r="H248" s="38">
        <f t="shared" si="4"/>
        <v>0</v>
      </c>
    </row>
    <row r="249" spans="1:8" s="34" customFormat="1" ht="31.5" x14ac:dyDescent="0.2">
      <c r="A249" s="35" t="s">
        <v>32</v>
      </c>
      <c r="B249" s="66" t="s">
        <v>674</v>
      </c>
      <c r="C249" s="36" t="s">
        <v>204</v>
      </c>
      <c r="D249" s="36" t="s">
        <v>116</v>
      </c>
      <c r="E249" s="45">
        <v>60</v>
      </c>
      <c r="F249" s="45">
        <v>1</v>
      </c>
      <c r="G249" s="45"/>
      <c r="H249" s="38">
        <f t="shared" si="4"/>
        <v>0</v>
      </c>
    </row>
    <row r="250" spans="1:8" s="34" customFormat="1" ht="21" x14ac:dyDescent="0.2">
      <c r="A250" s="35" t="s">
        <v>33</v>
      </c>
      <c r="B250" s="31" t="s">
        <v>656</v>
      </c>
      <c r="C250" s="36" t="s">
        <v>206</v>
      </c>
      <c r="D250" s="36" t="s">
        <v>116</v>
      </c>
      <c r="E250" s="45">
        <v>60</v>
      </c>
      <c r="F250" s="45">
        <v>1</v>
      </c>
      <c r="G250" s="45"/>
      <c r="H250" s="38">
        <f t="shared" si="4"/>
        <v>0</v>
      </c>
    </row>
    <row r="251" spans="1:8" s="17" customFormat="1" x14ac:dyDescent="0.2">
      <c r="A251" s="91" t="s">
        <v>377</v>
      </c>
      <c r="B251" s="91"/>
      <c r="C251" s="91"/>
      <c r="D251" s="91"/>
      <c r="E251" s="91"/>
      <c r="F251" s="91"/>
      <c r="G251" s="91"/>
      <c r="H251" s="26">
        <f>SUM(H246:H250)</f>
        <v>0</v>
      </c>
    </row>
    <row r="252" spans="1:8" s="44" customFormat="1" ht="30.75" customHeight="1" x14ac:dyDescent="0.2">
      <c r="A252" s="42" t="s">
        <v>195</v>
      </c>
      <c r="B252" s="43" t="s">
        <v>120</v>
      </c>
      <c r="C252" s="102" t="s">
        <v>681</v>
      </c>
      <c r="D252" s="102"/>
      <c r="E252" s="102"/>
      <c r="F252" s="102"/>
      <c r="G252" s="102"/>
      <c r="H252" s="102"/>
    </row>
    <row r="253" spans="1:8" s="34" customFormat="1" ht="21" x14ac:dyDescent="0.2">
      <c r="A253" s="35" t="s">
        <v>39</v>
      </c>
      <c r="B253" s="31" t="s">
        <v>647</v>
      </c>
      <c r="C253" s="36" t="s">
        <v>186</v>
      </c>
      <c r="D253" s="36" t="s">
        <v>116</v>
      </c>
      <c r="E253" s="45">
        <v>19</v>
      </c>
      <c r="F253" s="45">
        <v>1</v>
      </c>
      <c r="G253" s="45"/>
      <c r="H253" s="38">
        <f t="shared" si="4"/>
        <v>0</v>
      </c>
    </row>
    <row r="254" spans="1:8" s="34" customFormat="1" ht="21" x14ac:dyDescent="0.2">
      <c r="A254" s="35" t="s">
        <v>40</v>
      </c>
      <c r="B254" s="31" t="s">
        <v>649</v>
      </c>
      <c r="C254" s="36" t="s">
        <v>208</v>
      </c>
      <c r="D254" s="36" t="s">
        <v>116</v>
      </c>
      <c r="E254" s="45">
        <v>19</v>
      </c>
      <c r="F254" s="45">
        <v>2.2000000000000002</v>
      </c>
      <c r="G254" s="45"/>
      <c r="H254" s="38">
        <f t="shared" si="4"/>
        <v>0</v>
      </c>
    </row>
    <row r="255" spans="1:8" s="34" customFormat="1" ht="21" x14ac:dyDescent="0.2">
      <c r="A255" s="35" t="s">
        <v>41</v>
      </c>
      <c r="B255" s="31" t="s">
        <v>649</v>
      </c>
      <c r="C255" s="36" t="s">
        <v>198</v>
      </c>
      <c r="D255" s="36" t="s">
        <v>116</v>
      </c>
      <c r="E255" s="45">
        <v>19</v>
      </c>
      <c r="F255" s="45">
        <v>0.7</v>
      </c>
      <c r="G255" s="45"/>
      <c r="H255" s="38">
        <f t="shared" si="4"/>
        <v>0</v>
      </c>
    </row>
    <row r="256" spans="1:8" s="34" customFormat="1" ht="31.5" x14ac:dyDescent="0.2">
      <c r="A256" s="35" t="s">
        <v>42</v>
      </c>
      <c r="B256" s="31" t="s">
        <v>655</v>
      </c>
      <c r="C256" s="36" t="s">
        <v>209</v>
      </c>
      <c r="D256" s="36" t="s">
        <v>116</v>
      </c>
      <c r="E256" s="45">
        <v>19</v>
      </c>
      <c r="F256" s="45">
        <v>1</v>
      </c>
      <c r="G256" s="45"/>
      <c r="H256" s="38">
        <f t="shared" si="4"/>
        <v>0</v>
      </c>
    </row>
    <row r="257" spans="1:8" s="17" customFormat="1" x14ac:dyDescent="0.2">
      <c r="A257" s="91" t="s">
        <v>377</v>
      </c>
      <c r="B257" s="91"/>
      <c r="C257" s="91"/>
      <c r="D257" s="91"/>
      <c r="E257" s="91"/>
      <c r="F257" s="91"/>
      <c r="G257" s="91"/>
      <c r="H257" s="26">
        <f>SUM(H253:H256)</f>
        <v>0</v>
      </c>
    </row>
    <row r="258" spans="1:8" s="44" customFormat="1" x14ac:dyDescent="0.2">
      <c r="A258" s="42" t="s">
        <v>196</v>
      </c>
      <c r="B258" s="43" t="s">
        <v>120</v>
      </c>
      <c r="C258" s="102" t="s">
        <v>680</v>
      </c>
      <c r="D258" s="102"/>
      <c r="E258" s="102"/>
      <c r="F258" s="102"/>
      <c r="G258" s="102"/>
      <c r="H258" s="102"/>
    </row>
    <row r="259" spans="1:8" s="34" customFormat="1" ht="21" x14ac:dyDescent="0.2">
      <c r="A259" s="35" t="s">
        <v>43</v>
      </c>
      <c r="B259" s="31" t="s">
        <v>647</v>
      </c>
      <c r="C259" s="36" t="s">
        <v>186</v>
      </c>
      <c r="D259" s="36" t="s">
        <v>116</v>
      </c>
      <c r="E259" s="45">
        <v>17</v>
      </c>
      <c r="F259" s="45">
        <v>1</v>
      </c>
      <c r="G259" s="45"/>
      <c r="H259" s="38">
        <f t="shared" si="4"/>
        <v>0</v>
      </c>
    </row>
    <row r="260" spans="1:8" s="34" customFormat="1" ht="21" x14ac:dyDescent="0.2">
      <c r="A260" s="35" t="s">
        <v>44</v>
      </c>
      <c r="B260" s="31" t="s">
        <v>649</v>
      </c>
      <c r="C260" s="36" t="s">
        <v>212</v>
      </c>
      <c r="D260" s="36" t="s">
        <v>116</v>
      </c>
      <c r="E260" s="45">
        <v>17</v>
      </c>
      <c r="F260" s="45">
        <v>2.86</v>
      </c>
      <c r="G260" s="45"/>
      <c r="H260" s="38">
        <f t="shared" si="4"/>
        <v>0</v>
      </c>
    </row>
    <row r="261" spans="1:8" s="34" customFormat="1" ht="21" x14ac:dyDescent="0.2">
      <c r="A261" s="35" t="s">
        <v>45</v>
      </c>
      <c r="B261" s="31" t="s">
        <v>649</v>
      </c>
      <c r="C261" s="36" t="s">
        <v>198</v>
      </c>
      <c r="D261" s="36" t="s">
        <v>116</v>
      </c>
      <c r="E261" s="45">
        <v>17</v>
      </c>
      <c r="F261" s="45">
        <v>0.7</v>
      </c>
      <c r="G261" s="45"/>
      <c r="H261" s="38">
        <f t="shared" si="4"/>
        <v>0</v>
      </c>
    </row>
    <row r="262" spans="1:8" s="34" customFormat="1" ht="31.5" x14ac:dyDescent="0.2">
      <c r="A262" s="35" t="s">
        <v>46</v>
      </c>
      <c r="B262" s="31" t="s">
        <v>655</v>
      </c>
      <c r="C262" s="36" t="s">
        <v>209</v>
      </c>
      <c r="D262" s="36" t="s">
        <v>116</v>
      </c>
      <c r="E262" s="45">
        <v>17</v>
      </c>
      <c r="F262" s="45">
        <v>1</v>
      </c>
      <c r="G262" s="45"/>
      <c r="H262" s="38">
        <f t="shared" si="4"/>
        <v>0</v>
      </c>
    </row>
    <row r="263" spans="1:8" s="17" customFormat="1" x14ac:dyDescent="0.2">
      <c r="A263" s="91" t="s">
        <v>377</v>
      </c>
      <c r="B263" s="91"/>
      <c r="C263" s="91"/>
      <c r="D263" s="91"/>
      <c r="E263" s="91"/>
      <c r="F263" s="91"/>
      <c r="G263" s="91"/>
      <c r="H263" s="26">
        <f>SUM(H259:H262)</f>
        <v>0</v>
      </c>
    </row>
    <row r="264" spans="1:8" s="44" customFormat="1" x14ac:dyDescent="0.2">
      <c r="A264" s="42" t="s">
        <v>201</v>
      </c>
      <c r="B264" s="43" t="s">
        <v>120</v>
      </c>
      <c r="C264" s="102" t="s">
        <v>679</v>
      </c>
      <c r="D264" s="102"/>
      <c r="E264" s="102"/>
      <c r="F264" s="102"/>
      <c r="G264" s="102"/>
      <c r="H264" s="102"/>
    </row>
    <row r="265" spans="1:8" s="34" customFormat="1" ht="21" x14ac:dyDescent="0.2">
      <c r="A265" s="35" t="s">
        <v>48</v>
      </c>
      <c r="B265" s="31" t="s">
        <v>649</v>
      </c>
      <c r="C265" s="36" t="s">
        <v>212</v>
      </c>
      <c r="D265" s="36" t="s">
        <v>116</v>
      </c>
      <c r="E265" s="45">
        <v>50</v>
      </c>
      <c r="F265" s="45">
        <v>2.86</v>
      </c>
      <c r="G265" s="45"/>
      <c r="H265" s="38">
        <f t="shared" si="4"/>
        <v>0</v>
      </c>
    </row>
    <row r="266" spans="1:8" s="34" customFormat="1" ht="21" x14ac:dyDescent="0.2">
      <c r="A266" s="35" t="s">
        <v>49</v>
      </c>
      <c r="B266" s="31" t="s">
        <v>649</v>
      </c>
      <c r="C266" s="36" t="s">
        <v>190</v>
      </c>
      <c r="D266" s="36" t="s">
        <v>116</v>
      </c>
      <c r="E266" s="45">
        <v>50</v>
      </c>
      <c r="F266" s="45">
        <v>0.7</v>
      </c>
      <c r="G266" s="45"/>
      <c r="H266" s="38">
        <f t="shared" si="4"/>
        <v>0</v>
      </c>
    </row>
    <row r="267" spans="1:8" s="34" customFormat="1" x14ac:dyDescent="0.2">
      <c r="A267" s="35" t="s">
        <v>50</v>
      </c>
      <c r="B267" s="31" t="s">
        <v>652</v>
      </c>
      <c r="C267" s="36" t="s">
        <v>191</v>
      </c>
      <c r="D267" s="36" t="s">
        <v>116</v>
      </c>
      <c r="E267" s="45">
        <v>50</v>
      </c>
      <c r="F267" s="45">
        <v>1</v>
      </c>
      <c r="G267" s="45"/>
      <c r="H267" s="38">
        <f t="shared" si="4"/>
        <v>0</v>
      </c>
    </row>
    <row r="268" spans="1:8" s="34" customFormat="1" ht="31.5" x14ac:dyDescent="0.2">
      <c r="A268" s="35" t="s">
        <v>203</v>
      </c>
      <c r="B268" s="31" t="s">
        <v>653</v>
      </c>
      <c r="C268" s="36" t="s">
        <v>657</v>
      </c>
      <c r="D268" s="36" t="s">
        <v>116</v>
      </c>
      <c r="E268" s="45">
        <v>50</v>
      </c>
      <c r="F268" s="45">
        <v>1.6</v>
      </c>
      <c r="G268" s="45"/>
      <c r="H268" s="38">
        <f t="shared" si="4"/>
        <v>0</v>
      </c>
    </row>
    <row r="269" spans="1:8" s="34" customFormat="1" x14ac:dyDescent="0.2">
      <c r="A269" s="35" t="s">
        <v>205</v>
      </c>
      <c r="B269" s="31" t="s">
        <v>652</v>
      </c>
      <c r="C269" s="36" t="s">
        <v>191</v>
      </c>
      <c r="D269" s="36" t="s">
        <v>116</v>
      </c>
      <c r="E269" s="45">
        <v>50</v>
      </c>
      <c r="F269" s="45">
        <v>1</v>
      </c>
      <c r="G269" s="45"/>
      <c r="H269" s="38">
        <f t="shared" si="4"/>
        <v>0</v>
      </c>
    </row>
    <row r="270" spans="1:8" s="34" customFormat="1" ht="21" x14ac:dyDescent="0.2">
      <c r="A270" s="35" t="s">
        <v>382</v>
      </c>
      <c r="B270" s="31" t="s">
        <v>654</v>
      </c>
      <c r="C270" s="36" t="s">
        <v>194</v>
      </c>
      <c r="D270" s="36" t="s">
        <v>116</v>
      </c>
      <c r="E270" s="45">
        <v>50</v>
      </c>
      <c r="F270" s="45">
        <v>1</v>
      </c>
      <c r="G270" s="45"/>
      <c r="H270" s="38">
        <f t="shared" si="4"/>
        <v>0</v>
      </c>
    </row>
    <row r="271" spans="1:8" s="17" customFormat="1" x14ac:dyDescent="0.2">
      <c r="A271" s="91" t="s">
        <v>377</v>
      </c>
      <c r="B271" s="91"/>
      <c r="C271" s="91"/>
      <c r="D271" s="91"/>
      <c r="E271" s="91"/>
      <c r="F271" s="91"/>
      <c r="G271" s="91"/>
      <c r="H271" s="26">
        <f>SUM(H265:H270)</f>
        <v>0</v>
      </c>
    </row>
    <row r="272" spans="1:8" s="44" customFormat="1" ht="30.75" customHeight="1" x14ac:dyDescent="0.2">
      <c r="A272" s="42" t="s">
        <v>207</v>
      </c>
      <c r="B272" s="43" t="s">
        <v>120</v>
      </c>
      <c r="C272" s="102" t="s">
        <v>678</v>
      </c>
      <c r="D272" s="102"/>
      <c r="E272" s="102"/>
      <c r="F272" s="102"/>
      <c r="G272" s="102"/>
      <c r="H272" s="102"/>
    </row>
    <row r="273" spans="1:8" s="34" customFormat="1" ht="31.5" x14ac:dyDescent="0.2">
      <c r="A273" s="35" t="s">
        <v>51</v>
      </c>
      <c r="B273" s="36" t="s">
        <v>658</v>
      </c>
      <c r="C273" s="36" t="s">
        <v>223</v>
      </c>
      <c r="D273" s="36" t="s">
        <v>3</v>
      </c>
      <c r="E273" s="45">
        <v>12</v>
      </c>
      <c r="F273" s="45">
        <v>1</v>
      </c>
      <c r="G273" s="45"/>
      <c r="H273" s="38">
        <f t="shared" si="4"/>
        <v>0</v>
      </c>
    </row>
    <row r="274" spans="1:8" s="34" customFormat="1" ht="21" x14ac:dyDescent="0.2">
      <c r="A274" s="35" t="s">
        <v>52</v>
      </c>
      <c r="B274" s="36" t="s">
        <v>660</v>
      </c>
      <c r="C274" s="36" t="s">
        <v>226</v>
      </c>
      <c r="D274" s="36" t="s">
        <v>3</v>
      </c>
      <c r="E274" s="45">
        <v>30</v>
      </c>
      <c r="F274" s="45">
        <v>1</v>
      </c>
      <c r="G274" s="45"/>
      <c r="H274" s="38">
        <f t="shared" si="4"/>
        <v>0</v>
      </c>
    </row>
    <row r="275" spans="1:8" s="34" customFormat="1" x14ac:dyDescent="0.2">
      <c r="A275" s="35" t="s">
        <v>53</v>
      </c>
      <c r="B275" s="36" t="s">
        <v>660</v>
      </c>
      <c r="C275" s="36" t="s">
        <v>227</v>
      </c>
      <c r="D275" s="36" t="s">
        <v>6</v>
      </c>
      <c r="E275" s="45">
        <v>1.05</v>
      </c>
      <c r="F275" s="45">
        <v>1</v>
      </c>
      <c r="G275" s="45"/>
      <c r="H275" s="38">
        <f t="shared" si="4"/>
        <v>0</v>
      </c>
    </row>
    <row r="276" spans="1:8" s="17" customFormat="1" x14ac:dyDescent="0.2">
      <c r="A276" s="91" t="s">
        <v>377</v>
      </c>
      <c r="B276" s="91"/>
      <c r="C276" s="91"/>
      <c r="D276" s="91"/>
      <c r="E276" s="91"/>
      <c r="F276" s="91"/>
      <c r="G276" s="91"/>
      <c r="H276" s="26">
        <f>SUM(H273:H275)</f>
        <v>0</v>
      </c>
    </row>
    <row r="277" spans="1:8" s="44" customFormat="1" ht="30.75" customHeight="1" x14ac:dyDescent="0.2">
      <c r="A277" s="42" t="s">
        <v>210</v>
      </c>
      <c r="B277" s="43" t="s">
        <v>120</v>
      </c>
      <c r="C277" s="102" t="s">
        <v>677</v>
      </c>
      <c r="D277" s="102"/>
      <c r="E277" s="102"/>
      <c r="F277" s="102"/>
      <c r="G277" s="102"/>
      <c r="H277" s="102"/>
    </row>
    <row r="278" spans="1:8" s="34" customFormat="1" ht="21" x14ac:dyDescent="0.2">
      <c r="A278" s="35" t="s">
        <v>55</v>
      </c>
      <c r="B278" s="36" t="s">
        <v>671</v>
      </c>
      <c r="C278" s="36" t="s">
        <v>241</v>
      </c>
      <c r="D278" s="36" t="s">
        <v>3</v>
      </c>
      <c r="E278" s="45">
        <v>10</v>
      </c>
      <c r="F278" s="45">
        <v>1</v>
      </c>
      <c r="G278" s="45"/>
      <c r="H278" s="38">
        <f t="shared" si="4"/>
        <v>0</v>
      </c>
    </row>
    <row r="279" spans="1:8" s="34" customFormat="1" ht="21" x14ac:dyDescent="0.2">
      <c r="A279" s="35" t="s">
        <v>211</v>
      </c>
      <c r="B279" s="36" t="s">
        <v>671</v>
      </c>
      <c r="C279" s="36" t="s">
        <v>243</v>
      </c>
      <c r="D279" s="36" t="s">
        <v>3</v>
      </c>
      <c r="E279" s="45">
        <v>12</v>
      </c>
      <c r="F279" s="45">
        <v>1</v>
      </c>
      <c r="G279" s="45"/>
      <c r="H279" s="38">
        <f t="shared" si="4"/>
        <v>0</v>
      </c>
    </row>
    <row r="280" spans="1:8" s="34" customFormat="1" x14ac:dyDescent="0.2">
      <c r="A280" s="35" t="s">
        <v>213</v>
      </c>
      <c r="B280" s="36" t="s">
        <v>671</v>
      </c>
      <c r="C280" s="36" t="s">
        <v>245</v>
      </c>
      <c r="D280" s="36" t="s">
        <v>116</v>
      </c>
      <c r="E280" s="45">
        <v>34</v>
      </c>
      <c r="F280" s="45">
        <v>1</v>
      </c>
      <c r="G280" s="45"/>
      <c r="H280" s="38">
        <f t="shared" si="4"/>
        <v>0</v>
      </c>
    </row>
    <row r="281" spans="1:8" s="34" customFormat="1" ht="21" x14ac:dyDescent="0.2">
      <c r="A281" s="35" t="s">
        <v>214</v>
      </c>
      <c r="B281" s="36" t="s">
        <v>671</v>
      </c>
      <c r="C281" s="36" t="s">
        <v>247</v>
      </c>
      <c r="D281" s="36" t="s">
        <v>6</v>
      </c>
      <c r="E281" s="45">
        <v>27.5</v>
      </c>
      <c r="F281" s="45">
        <v>1</v>
      </c>
      <c r="G281" s="45"/>
      <c r="H281" s="38">
        <f t="shared" si="4"/>
        <v>0</v>
      </c>
    </row>
    <row r="282" spans="1:8" s="34" customFormat="1" ht="31.5" x14ac:dyDescent="0.2">
      <c r="A282" s="35" t="s">
        <v>215</v>
      </c>
      <c r="B282" s="36" t="s">
        <v>671</v>
      </c>
      <c r="C282" s="36" t="s">
        <v>260</v>
      </c>
      <c r="D282" s="36" t="s">
        <v>92</v>
      </c>
      <c r="E282" s="45">
        <v>2</v>
      </c>
      <c r="F282" s="45">
        <v>1</v>
      </c>
      <c r="G282" s="45"/>
      <c r="H282" s="38">
        <f t="shared" si="4"/>
        <v>0</v>
      </c>
    </row>
    <row r="283" spans="1:8" s="34" customFormat="1" ht="21" x14ac:dyDescent="0.2">
      <c r="A283" s="35" t="s">
        <v>216</v>
      </c>
      <c r="B283" s="36" t="s">
        <v>671</v>
      </c>
      <c r="C283" s="36" t="s">
        <v>262</v>
      </c>
      <c r="D283" s="36" t="s">
        <v>256</v>
      </c>
      <c r="E283" s="45">
        <v>2</v>
      </c>
      <c r="F283" s="45">
        <v>-1</v>
      </c>
      <c r="G283" s="45"/>
      <c r="H283" s="38">
        <f t="shared" si="4"/>
        <v>0</v>
      </c>
    </row>
    <row r="284" spans="1:8" s="34" customFormat="1" ht="31.5" x14ac:dyDescent="0.2">
      <c r="A284" s="35" t="s">
        <v>217</v>
      </c>
      <c r="B284" s="36" t="s">
        <v>671</v>
      </c>
      <c r="C284" s="36" t="s">
        <v>264</v>
      </c>
      <c r="D284" s="36" t="s">
        <v>92</v>
      </c>
      <c r="E284" s="45">
        <v>1</v>
      </c>
      <c r="F284" s="45">
        <v>1</v>
      </c>
      <c r="G284" s="45"/>
      <c r="H284" s="38">
        <f t="shared" si="4"/>
        <v>0</v>
      </c>
    </row>
    <row r="285" spans="1:8" s="34" customFormat="1" ht="21" x14ac:dyDescent="0.2">
      <c r="A285" s="35" t="s">
        <v>383</v>
      </c>
      <c r="B285" s="49" t="s">
        <v>671</v>
      </c>
      <c r="C285" s="36" t="s">
        <v>284</v>
      </c>
      <c r="D285" s="36" t="s">
        <v>6</v>
      </c>
      <c r="E285" s="45">
        <v>23.1</v>
      </c>
      <c r="F285" s="45">
        <v>1</v>
      </c>
      <c r="G285" s="45"/>
      <c r="H285" s="38">
        <f t="shared" si="4"/>
        <v>0</v>
      </c>
    </row>
    <row r="286" spans="1:8" s="34" customFormat="1" ht="21" x14ac:dyDescent="0.2">
      <c r="A286" s="35" t="s">
        <v>384</v>
      </c>
      <c r="B286" s="36" t="s">
        <v>671</v>
      </c>
      <c r="C286" s="36" t="s">
        <v>286</v>
      </c>
      <c r="D286" s="36" t="s">
        <v>6</v>
      </c>
      <c r="E286" s="45">
        <v>23.1</v>
      </c>
      <c r="F286" s="45">
        <v>1</v>
      </c>
      <c r="G286" s="45"/>
      <c r="H286" s="38">
        <f t="shared" si="4"/>
        <v>0</v>
      </c>
    </row>
    <row r="287" spans="1:8" s="34" customFormat="1" x14ac:dyDescent="0.2">
      <c r="A287" s="35" t="s">
        <v>385</v>
      </c>
      <c r="B287" s="36" t="s">
        <v>671</v>
      </c>
      <c r="C287" s="36" t="s">
        <v>288</v>
      </c>
      <c r="D287" s="36" t="s">
        <v>6</v>
      </c>
      <c r="E287" s="45">
        <v>23.1</v>
      </c>
      <c r="F287" s="45">
        <v>1</v>
      </c>
      <c r="G287" s="45"/>
      <c r="H287" s="38">
        <f t="shared" si="4"/>
        <v>0</v>
      </c>
    </row>
    <row r="288" spans="1:8" s="34" customFormat="1" x14ac:dyDescent="0.2">
      <c r="A288" s="35" t="s">
        <v>386</v>
      </c>
      <c r="B288" s="36" t="s">
        <v>671</v>
      </c>
      <c r="C288" s="36" t="s">
        <v>294</v>
      </c>
      <c r="D288" s="36" t="s">
        <v>3</v>
      </c>
      <c r="E288" s="45">
        <v>10</v>
      </c>
      <c r="F288" s="45">
        <v>1</v>
      </c>
      <c r="G288" s="45"/>
      <c r="H288" s="38">
        <f t="shared" si="4"/>
        <v>0</v>
      </c>
    </row>
    <row r="289" spans="1:8" s="34" customFormat="1" x14ac:dyDescent="0.2">
      <c r="A289" s="35" t="s">
        <v>387</v>
      </c>
      <c r="B289" s="36" t="s">
        <v>671</v>
      </c>
      <c r="C289" s="36" t="s">
        <v>296</v>
      </c>
      <c r="D289" s="36" t="s">
        <v>3</v>
      </c>
      <c r="E289" s="45">
        <v>12</v>
      </c>
      <c r="F289" s="45">
        <v>1</v>
      </c>
      <c r="G289" s="45"/>
      <c r="H289" s="38">
        <f t="shared" si="4"/>
        <v>0</v>
      </c>
    </row>
    <row r="290" spans="1:8" s="34" customFormat="1" ht="31.5" x14ac:dyDescent="0.2">
      <c r="A290" s="35" t="s">
        <v>388</v>
      </c>
      <c r="B290" s="36" t="s">
        <v>706</v>
      </c>
      <c r="C290" s="36" t="s">
        <v>298</v>
      </c>
      <c r="D290" s="36" t="s">
        <v>3</v>
      </c>
      <c r="E290" s="45">
        <v>22</v>
      </c>
      <c r="F290" s="45">
        <v>1</v>
      </c>
      <c r="G290" s="45"/>
      <c r="H290" s="38">
        <f t="shared" si="4"/>
        <v>0</v>
      </c>
    </row>
    <row r="291" spans="1:8" s="17" customFormat="1" x14ac:dyDescent="0.2">
      <c r="A291" s="91" t="s">
        <v>377</v>
      </c>
      <c r="B291" s="91"/>
      <c r="C291" s="91"/>
      <c r="D291" s="91"/>
      <c r="E291" s="91"/>
      <c r="F291" s="91"/>
      <c r="G291" s="91"/>
      <c r="H291" s="26">
        <f>SUM(H278:H290)</f>
        <v>0</v>
      </c>
    </row>
    <row r="292" spans="1:8" s="40" customFormat="1" x14ac:dyDescent="0.2">
      <c r="A292" s="94" t="s">
        <v>392</v>
      </c>
      <c r="B292" s="94"/>
      <c r="C292" s="94"/>
      <c r="D292" s="94"/>
      <c r="E292" s="94"/>
      <c r="F292" s="94"/>
      <c r="G292" s="94"/>
      <c r="H292" s="39">
        <f>H233+H238+H244+H251+H257+H263+H271+H276+H291</f>
        <v>0</v>
      </c>
    </row>
    <row r="293" spans="1:8" s="16" customFormat="1" ht="31.5" customHeight="1" x14ac:dyDescent="0.2">
      <c r="A293" s="96" t="s">
        <v>391</v>
      </c>
      <c r="B293" s="96"/>
      <c r="C293" s="96"/>
      <c r="D293" s="96"/>
      <c r="E293" s="96"/>
      <c r="F293" s="96"/>
      <c r="G293" s="96"/>
      <c r="H293" s="33">
        <f>H292+H222</f>
        <v>0</v>
      </c>
    </row>
    <row r="294" spans="1:8" s="16" customFormat="1" ht="31.5" customHeight="1" x14ac:dyDescent="0.2">
      <c r="A294" s="96" t="s">
        <v>117</v>
      </c>
      <c r="B294" s="96"/>
      <c r="C294" s="96"/>
      <c r="D294" s="96"/>
      <c r="E294" s="96"/>
      <c r="F294" s="96"/>
      <c r="G294" s="96"/>
      <c r="H294" s="33">
        <f>H295-H293</f>
        <v>0</v>
      </c>
    </row>
    <row r="295" spans="1:8" s="16" customFormat="1" ht="31.5" customHeight="1" x14ac:dyDescent="0.2">
      <c r="A295" s="96" t="s">
        <v>379</v>
      </c>
      <c r="B295" s="96"/>
      <c r="C295" s="96"/>
      <c r="D295" s="96"/>
      <c r="E295" s="96"/>
      <c r="F295" s="96"/>
      <c r="G295" s="96"/>
      <c r="H295" s="33">
        <f>H293*1.23</f>
        <v>0</v>
      </c>
    </row>
    <row r="297" spans="1:8" x14ac:dyDescent="0.2">
      <c r="A297" s="93" t="s">
        <v>380</v>
      </c>
      <c r="B297" s="93"/>
      <c r="C297" s="93"/>
      <c r="D297" s="93"/>
      <c r="E297" s="93"/>
      <c r="F297" s="93"/>
      <c r="G297" s="93"/>
      <c r="H297" s="93"/>
    </row>
    <row r="299" spans="1:8" ht="81.75" customHeight="1" x14ac:dyDescent="0.2">
      <c r="A299" s="99" t="s">
        <v>393</v>
      </c>
      <c r="B299" s="100"/>
      <c r="C299" s="100"/>
      <c r="D299" s="100"/>
      <c r="E299" s="100"/>
      <c r="F299" s="100"/>
      <c r="G299" s="100"/>
      <c r="H299" s="100"/>
    </row>
    <row r="301" spans="1:8" ht="134.25" customHeight="1" x14ac:dyDescent="0.2">
      <c r="B301" s="97" t="s">
        <v>104</v>
      </c>
      <c r="C301" s="98"/>
      <c r="D301" s="98"/>
      <c r="E301" s="98"/>
      <c r="F301" s="98"/>
      <c r="G301" s="98"/>
      <c r="H301" s="98"/>
    </row>
    <row r="303" spans="1:8" ht="51" customHeight="1" x14ac:dyDescent="0.2">
      <c r="B303" s="92" t="s">
        <v>95</v>
      </c>
      <c r="C303" s="93"/>
    </row>
  </sheetData>
  <mergeCells count="72">
    <mergeCell ref="C245:H245"/>
    <mergeCell ref="C239:H239"/>
    <mergeCell ref="C234:H234"/>
    <mergeCell ref="C224:H224"/>
    <mergeCell ref="C277:H277"/>
    <mergeCell ref="C272:H272"/>
    <mergeCell ref="C264:H264"/>
    <mergeCell ref="C258:H258"/>
    <mergeCell ref="C252:H252"/>
    <mergeCell ref="A251:G251"/>
    <mergeCell ref="A257:G257"/>
    <mergeCell ref="A263:G263"/>
    <mergeCell ref="A271:G271"/>
    <mergeCell ref="A276:G276"/>
    <mergeCell ref="A291:G291"/>
    <mergeCell ref="A292:G292"/>
    <mergeCell ref="C156:H156"/>
    <mergeCell ref="C39:H39"/>
    <mergeCell ref="C8:H8"/>
    <mergeCell ref="C72:H72"/>
    <mergeCell ref="C68:H68"/>
    <mergeCell ref="C55:H55"/>
    <mergeCell ref="C47:H47"/>
    <mergeCell ref="C79:H79"/>
    <mergeCell ref="C86:H86"/>
    <mergeCell ref="C92:H92"/>
    <mergeCell ref="C101:H101"/>
    <mergeCell ref="C107:H107"/>
    <mergeCell ref="C119:H119"/>
    <mergeCell ref="C188:H188"/>
    <mergeCell ref="A223:H223"/>
    <mergeCell ref="A7:H7"/>
    <mergeCell ref="A233:G233"/>
    <mergeCell ref="A238:G238"/>
    <mergeCell ref="A244:G244"/>
    <mergeCell ref="C164:H164"/>
    <mergeCell ref="A293:G293"/>
    <mergeCell ref="A294:G294"/>
    <mergeCell ref="A295:G295"/>
    <mergeCell ref="A297:H297"/>
    <mergeCell ref="B301:H301"/>
    <mergeCell ref="A299:H299"/>
    <mergeCell ref="B303:C303"/>
    <mergeCell ref="A67:G67"/>
    <mergeCell ref="A54:G54"/>
    <mergeCell ref="A46:G46"/>
    <mergeCell ref="A38:G38"/>
    <mergeCell ref="A222:G222"/>
    <mergeCell ref="A196:G196"/>
    <mergeCell ref="A192:G192"/>
    <mergeCell ref="C197:H197"/>
    <mergeCell ref="C193:H193"/>
    <mergeCell ref="C206:H206"/>
    <mergeCell ref="C215:H215"/>
    <mergeCell ref="C219:H219"/>
    <mergeCell ref="A214:G214"/>
    <mergeCell ref="A218:G218"/>
    <mergeCell ref="A221:G221"/>
    <mergeCell ref="A1:H1"/>
    <mergeCell ref="A2:H2"/>
    <mergeCell ref="A3:H3"/>
    <mergeCell ref="A205:G205"/>
    <mergeCell ref="A187:G187"/>
    <mergeCell ref="A163:G163"/>
    <mergeCell ref="A155:G155"/>
    <mergeCell ref="A118:G118"/>
    <mergeCell ref="A106:G106"/>
    <mergeCell ref="A100:G100"/>
    <mergeCell ref="A91:G91"/>
    <mergeCell ref="A85:G85"/>
    <mergeCell ref="A78:G78"/>
    <mergeCell ref="A71:G71"/>
  </mergeCells>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1"/>
  <sheetViews>
    <sheetView view="pageBreakPreview" zoomScale="115" zoomScaleNormal="100" zoomScaleSheetLayoutView="115" workbookViewId="0">
      <pane ySplit="6" topLeftCell="A7" activePane="bottomLeft" state="frozen"/>
      <selection pane="bottomLeft" activeCell="E47" sqref="E47"/>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9.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417</v>
      </c>
      <c r="B1" s="89"/>
      <c r="C1" s="89"/>
      <c r="D1" s="89"/>
      <c r="E1" s="89"/>
      <c r="F1" s="89"/>
      <c r="G1" s="89"/>
      <c r="H1" s="89"/>
      <c r="I1" s="4"/>
      <c r="J1" s="4"/>
      <c r="K1" s="4"/>
      <c r="L1" s="4"/>
      <c r="M1" s="4"/>
      <c r="N1" s="4"/>
      <c r="O1" s="4"/>
      <c r="P1" s="4"/>
      <c r="Q1" s="4"/>
    </row>
    <row r="2" spans="1:17" s="2" customFormat="1" ht="27" customHeight="1" x14ac:dyDescent="0.2">
      <c r="A2" s="89" t="s">
        <v>418</v>
      </c>
      <c r="B2" s="89"/>
      <c r="C2" s="89"/>
      <c r="D2" s="89"/>
      <c r="E2" s="89"/>
      <c r="F2" s="89"/>
      <c r="G2" s="89"/>
      <c r="H2" s="89"/>
      <c r="I2" s="4"/>
      <c r="J2" s="4"/>
      <c r="K2" s="4"/>
      <c r="L2" s="4"/>
      <c r="M2" s="4"/>
      <c r="N2" s="4"/>
      <c r="O2" s="4"/>
      <c r="P2" s="4"/>
      <c r="Q2" s="4"/>
    </row>
    <row r="3" spans="1:17" s="3" customFormat="1" ht="51" customHeight="1" x14ac:dyDescent="0.2">
      <c r="A3" s="90" t="s">
        <v>367</v>
      </c>
      <c r="B3" s="90"/>
      <c r="C3" s="90"/>
      <c r="D3" s="90"/>
      <c r="E3" s="90"/>
      <c r="F3" s="90"/>
      <c r="G3" s="90"/>
      <c r="H3" s="90"/>
      <c r="I3" s="14"/>
      <c r="J3" s="14"/>
      <c r="K3" s="14"/>
      <c r="L3" s="14"/>
      <c r="M3" s="14"/>
      <c r="N3" s="14"/>
      <c r="O3" s="5"/>
      <c r="P3" s="5"/>
      <c r="Q3" s="5"/>
    </row>
    <row r="5" spans="1:17" s="16" customFormat="1" ht="38.25" x14ac:dyDescent="0.2">
      <c r="A5" s="19" t="s">
        <v>119</v>
      </c>
      <c r="B5" s="19" t="s">
        <v>639</v>
      </c>
      <c r="C5" s="19" t="s">
        <v>0</v>
      </c>
      <c r="D5" s="19" t="s">
        <v>1</v>
      </c>
      <c r="E5" s="20" t="s">
        <v>90</v>
      </c>
      <c r="F5" s="20" t="s">
        <v>96</v>
      </c>
      <c r="G5" s="20" t="s">
        <v>94</v>
      </c>
      <c r="H5" s="21" t="s">
        <v>368</v>
      </c>
    </row>
    <row r="6" spans="1:17" s="17" customFormat="1" x14ac:dyDescent="0.2">
      <c r="A6" s="22" t="s">
        <v>370</v>
      </c>
      <c r="B6" s="22" t="s">
        <v>371</v>
      </c>
      <c r="C6" s="22" t="s">
        <v>372</v>
      </c>
      <c r="D6" s="22" t="s">
        <v>373</v>
      </c>
      <c r="E6" s="23" t="s">
        <v>374</v>
      </c>
      <c r="F6" s="23" t="s">
        <v>375</v>
      </c>
      <c r="G6" s="23" t="s">
        <v>376</v>
      </c>
      <c r="H6" s="24" t="s">
        <v>638</v>
      </c>
    </row>
    <row r="7" spans="1:17" s="29" customFormat="1" ht="33" customHeight="1" x14ac:dyDescent="0.2">
      <c r="A7" s="27" t="s">
        <v>98</v>
      </c>
      <c r="B7" s="28" t="s">
        <v>120</v>
      </c>
      <c r="C7" s="103" t="s">
        <v>701</v>
      </c>
      <c r="D7" s="95"/>
      <c r="E7" s="95"/>
      <c r="F7" s="95"/>
      <c r="G7" s="95"/>
      <c r="H7" s="95">
        <f>ROUND(E7*G7,2)</f>
        <v>0</v>
      </c>
    </row>
    <row r="8" spans="1:17" s="16" customFormat="1" ht="36" customHeight="1" x14ac:dyDescent="0.2">
      <c r="A8" s="30" t="s">
        <v>8</v>
      </c>
      <c r="B8" s="65" t="s">
        <v>672</v>
      </c>
      <c r="C8" s="49" t="s">
        <v>419</v>
      </c>
      <c r="D8" s="49" t="s">
        <v>93</v>
      </c>
      <c r="E8" s="50">
        <v>0.18</v>
      </c>
      <c r="F8" s="32">
        <v>1</v>
      </c>
      <c r="G8" s="32"/>
      <c r="H8" s="25">
        <f t="shared" ref="H8:H49" si="0">ROUND(E8*G8,2)</f>
        <v>0</v>
      </c>
    </row>
    <row r="9" spans="1:17" s="16" customFormat="1" ht="33" customHeight="1" x14ac:dyDescent="0.2">
      <c r="A9" s="30" t="s">
        <v>9</v>
      </c>
      <c r="B9" s="65" t="s">
        <v>644</v>
      </c>
      <c r="C9" s="49" t="s">
        <v>420</v>
      </c>
      <c r="D9" s="49" t="s">
        <v>6</v>
      </c>
      <c r="E9" s="50">
        <v>334.82</v>
      </c>
      <c r="F9" s="32">
        <v>1</v>
      </c>
      <c r="G9" s="32"/>
      <c r="H9" s="25">
        <f t="shared" si="0"/>
        <v>0</v>
      </c>
    </row>
    <row r="10" spans="1:17" s="16" customFormat="1" ht="51" customHeight="1" x14ac:dyDescent="0.2">
      <c r="A10" s="30" t="s">
        <v>7</v>
      </c>
      <c r="B10" s="65" t="s">
        <v>644</v>
      </c>
      <c r="C10" s="51" t="s">
        <v>449</v>
      </c>
      <c r="D10" s="49" t="s">
        <v>6</v>
      </c>
      <c r="E10" s="50">
        <v>334.82</v>
      </c>
      <c r="F10" s="32">
        <v>4</v>
      </c>
      <c r="G10" s="32"/>
      <c r="H10" s="25">
        <f t="shared" si="0"/>
        <v>0</v>
      </c>
    </row>
    <row r="11" spans="1:17" s="16" customFormat="1" ht="51" customHeight="1" x14ac:dyDescent="0.2">
      <c r="A11" s="30" t="s">
        <v>99</v>
      </c>
      <c r="B11" s="65" t="s">
        <v>644</v>
      </c>
      <c r="C11" s="49" t="s">
        <v>421</v>
      </c>
      <c r="D11" s="49" t="s">
        <v>6</v>
      </c>
      <c r="E11" s="50">
        <v>37.200000000000003</v>
      </c>
      <c r="F11" s="32">
        <v>1</v>
      </c>
      <c r="G11" s="32"/>
      <c r="H11" s="25">
        <f t="shared" si="0"/>
        <v>0</v>
      </c>
    </row>
    <row r="12" spans="1:17" s="16" customFormat="1" ht="45" customHeight="1" x14ac:dyDescent="0.2">
      <c r="A12" s="30" t="s">
        <v>100</v>
      </c>
      <c r="B12" s="65" t="s">
        <v>644</v>
      </c>
      <c r="C12" s="49" t="s">
        <v>422</v>
      </c>
      <c r="D12" s="49" t="s">
        <v>116</v>
      </c>
      <c r="E12" s="50">
        <v>779.52</v>
      </c>
      <c r="F12" s="32">
        <v>1</v>
      </c>
      <c r="G12" s="32"/>
      <c r="H12" s="25">
        <f t="shared" si="0"/>
        <v>0</v>
      </c>
    </row>
    <row r="13" spans="1:17" s="16" customFormat="1" ht="56.25" customHeight="1" x14ac:dyDescent="0.2">
      <c r="A13" s="30" t="s">
        <v>101</v>
      </c>
      <c r="B13" s="65" t="s">
        <v>644</v>
      </c>
      <c r="C13" s="49" t="s">
        <v>423</v>
      </c>
      <c r="D13" s="49" t="s">
        <v>6</v>
      </c>
      <c r="E13" s="50">
        <v>233.81</v>
      </c>
      <c r="F13" s="32">
        <v>1</v>
      </c>
      <c r="G13" s="32"/>
      <c r="H13" s="25">
        <f t="shared" si="0"/>
        <v>0</v>
      </c>
    </row>
    <row r="14" spans="1:17" s="16" customFormat="1" ht="24" customHeight="1" x14ac:dyDescent="0.2">
      <c r="A14" s="30" t="s">
        <v>127</v>
      </c>
      <c r="B14" s="65" t="s">
        <v>644</v>
      </c>
      <c r="C14" s="49" t="s">
        <v>424</v>
      </c>
      <c r="D14" s="49" t="s">
        <v>6</v>
      </c>
      <c r="E14" s="50">
        <v>19.45</v>
      </c>
      <c r="F14" s="32">
        <v>1</v>
      </c>
      <c r="G14" s="32"/>
      <c r="H14" s="25">
        <f t="shared" si="0"/>
        <v>0</v>
      </c>
    </row>
    <row r="15" spans="1:17" s="16" customFormat="1" ht="26.25" customHeight="1" x14ac:dyDescent="0.2">
      <c r="A15" s="30" t="s">
        <v>129</v>
      </c>
      <c r="B15" s="65" t="s">
        <v>644</v>
      </c>
      <c r="C15" s="49" t="s">
        <v>425</v>
      </c>
      <c r="D15" s="49" t="s">
        <v>6</v>
      </c>
      <c r="E15" s="50">
        <v>253.26</v>
      </c>
      <c r="F15" s="32">
        <v>1</v>
      </c>
      <c r="G15" s="32"/>
      <c r="H15" s="25">
        <f t="shared" si="0"/>
        <v>0</v>
      </c>
    </row>
    <row r="16" spans="1:17" s="48" customFormat="1" x14ac:dyDescent="0.2">
      <c r="A16" s="104" t="s">
        <v>377</v>
      </c>
      <c r="B16" s="104"/>
      <c r="C16" s="104"/>
      <c r="D16" s="104"/>
      <c r="E16" s="104"/>
      <c r="F16" s="104"/>
      <c r="G16" s="104"/>
      <c r="H16" s="47">
        <f>SUM(H8:H15)</f>
        <v>0</v>
      </c>
    </row>
    <row r="17" spans="1:8" s="29" customFormat="1" ht="33" customHeight="1" x14ac:dyDescent="0.2">
      <c r="A17" s="27" t="s">
        <v>102</v>
      </c>
      <c r="B17" s="28" t="s">
        <v>120</v>
      </c>
      <c r="C17" s="103" t="s">
        <v>702</v>
      </c>
      <c r="D17" s="95"/>
      <c r="E17" s="95"/>
      <c r="F17" s="95">
        <v>1</v>
      </c>
      <c r="G17" s="95"/>
      <c r="H17" s="95">
        <f t="shared" si="0"/>
        <v>0</v>
      </c>
    </row>
    <row r="18" spans="1:8" s="16" customFormat="1" ht="25.5" customHeight="1" x14ac:dyDescent="0.2">
      <c r="A18" s="30" t="s">
        <v>10</v>
      </c>
      <c r="B18" s="65" t="s">
        <v>644</v>
      </c>
      <c r="C18" s="49" t="s">
        <v>426</v>
      </c>
      <c r="D18" s="49" t="s">
        <v>3</v>
      </c>
      <c r="E18" s="50">
        <v>125</v>
      </c>
      <c r="F18" s="32">
        <v>1</v>
      </c>
      <c r="G18" s="32"/>
      <c r="H18" s="25">
        <f t="shared" si="0"/>
        <v>0</v>
      </c>
    </row>
    <row r="19" spans="1:8" s="16" customFormat="1" ht="24" customHeight="1" x14ac:dyDescent="0.2">
      <c r="A19" s="30" t="s">
        <v>11</v>
      </c>
      <c r="B19" s="65" t="s">
        <v>644</v>
      </c>
      <c r="C19" s="49" t="s">
        <v>427</v>
      </c>
      <c r="D19" s="49" t="s">
        <v>116</v>
      </c>
      <c r="E19" s="50">
        <v>150.28</v>
      </c>
      <c r="F19" s="32">
        <v>1</v>
      </c>
      <c r="G19" s="32"/>
      <c r="H19" s="25">
        <f t="shared" si="0"/>
        <v>0</v>
      </c>
    </row>
    <row r="20" spans="1:8" s="16" customFormat="1" ht="38.1" customHeight="1" x14ac:dyDescent="0.2">
      <c r="A20" s="30" t="s">
        <v>12</v>
      </c>
      <c r="B20" s="65" t="s">
        <v>644</v>
      </c>
      <c r="C20" s="51" t="s">
        <v>450</v>
      </c>
      <c r="D20" s="49" t="s">
        <v>116</v>
      </c>
      <c r="E20" s="50">
        <v>150.28</v>
      </c>
      <c r="F20" s="32">
        <v>4</v>
      </c>
      <c r="G20" s="32"/>
      <c r="H20" s="25">
        <f t="shared" si="0"/>
        <v>0</v>
      </c>
    </row>
    <row r="21" spans="1:8" s="16" customFormat="1" ht="33" customHeight="1" x14ac:dyDescent="0.2">
      <c r="A21" s="30" t="s">
        <v>13</v>
      </c>
      <c r="B21" s="65" t="s">
        <v>644</v>
      </c>
      <c r="C21" s="49" t="s">
        <v>428</v>
      </c>
      <c r="D21" s="49" t="s">
        <v>116</v>
      </c>
      <c r="E21" s="50">
        <v>150.28</v>
      </c>
      <c r="F21" s="32">
        <v>1</v>
      </c>
      <c r="G21" s="32"/>
      <c r="H21" s="25">
        <f t="shared" si="0"/>
        <v>0</v>
      </c>
    </row>
    <row r="22" spans="1:8" s="16" customFormat="1" ht="33" customHeight="1" x14ac:dyDescent="0.2">
      <c r="A22" s="30" t="s">
        <v>14</v>
      </c>
      <c r="B22" s="65" t="s">
        <v>644</v>
      </c>
      <c r="C22" s="51" t="s">
        <v>451</v>
      </c>
      <c r="D22" s="49" t="s">
        <v>116</v>
      </c>
      <c r="E22" s="50">
        <v>150.28</v>
      </c>
      <c r="F22" s="32">
        <v>25</v>
      </c>
      <c r="G22" s="32"/>
      <c r="H22" s="25">
        <f t="shared" si="0"/>
        <v>0</v>
      </c>
    </row>
    <row r="23" spans="1:8" s="16" customFormat="1" ht="33" customHeight="1" x14ac:dyDescent="0.2">
      <c r="A23" s="30" t="s">
        <v>15</v>
      </c>
      <c r="B23" s="65" t="s">
        <v>644</v>
      </c>
      <c r="C23" s="49" t="s">
        <v>429</v>
      </c>
      <c r="D23" s="49" t="s">
        <v>116</v>
      </c>
      <c r="E23" s="50">
        <v>7.85</v>
      </c>
      <c r="F23" s="32">
        <v>1</v>
      </c>
      <c r="G23" s="32"/>
      <c r="H23" s="25">
        <f t="shared" si="0"/>
        <v>0</v>
      </c>
    </row>
    <row r="24" spans="1:8" s="16" customFormat="1" ht="23.1" customHeight="1" x14ac:dyDescent="0.2">
      <c r="A24" s="30" t="s">
        <v>16</v>
      </c>
      <c r="B24" s="65" t="s">
        <v>644</v>
      </c>
      <c r="C24" s="51" t="s">
        <v>452</v>
      </c>
      <c r="D24" s="49" t="s">
        <v>6</v>
      </c>
      <c r="E24" s="50">
        <v>0.2</v>
      </c>
      <c r="F24" s="32">
        <v>1</v>
      </c>
      <c r="G24" s="32"/>
      <c r="H24" s="25">
        <f t="shared" si="0"/>
        <v>0</v>
      </c>
    </row>
    <row r="25" spans="1:8" s="16" customFormat="1" ht="23.1" customHeight="1" x14ac:dyDescent="0.2">
      <c r="A25" s="30" t="s">
        <v>17</v>
      </c>
      <c r="B25" s="65" t="s">
        <v>644</v>
      </c>
      <c r="C25" s="49" t="s">
        <v>430</v>
      </c>
      <c r="D25" s="49" t="s">
        <v>116</v>
      </c>
      <c r="E25" s="50">
        <v>16.32</v>
      </c>
      <c r="F25" s="32">
        <v>1</v>
      </c>
      <c r="G25" s="32"/>
      <c r="H25" s="25">
        <f t="shared" si="0"/>
        <v>0</v>
      </c>
    </row>
    <row r="26" spans="1:8" s="16" customFormat="1" ht="23.1" customHeight="1" x14ac:dyDescent="0.2">
      <c r="A26" s="30" t="s">
        <v>18</v>
      </c>
      <c r="B26" s="65" t="s">
        <v>644</v>
      </c>
      <c r="C26" s="49" t="s">
        <v>431</v>
      </c>
      <c r="D26" s="49" t="s">
        <v>3</v>
      </c>
      <c r="E26" s="50">
        <v>6.5</v>
      </c>
      <c r="F26" s="32">
        <v>1</v>
      </c>
      <c r="G26" s="32"/>
      <c r="H26" s="25">
        <f t="shared" si="0"/>
        <v>0</v>
      </c>
    </row>
    <row r="27" spans="1:8" s="16" customFormat="1" ht="38.1" customHeight="1" x14ac:dyDescent="0.2">
      <c r="A27" s="30" t="s">
        <v>19</v>
      </c>
      <c r="B27" s="65" t="s">
        <v>644</v>
      </c>
      <c r="C27" s="49" t="s">
        <v>432</v>
      </c>
      <c r="D27" s="49" t="s">
        <v>3</v>
      </c>
      <c r="E27" s="50">
        <v>9</v>
      </c>
      <c r="F27" s="32">
        <v>1</v>
      </c>
      <c r="G27" s="32"/>
      <c r="H27" s="25">
        <f t="shared" si="0"/>
        <v>0</v>
      </c>
    </row>
    <row r="28" spans="1:8" s="16" customFormat="1" ht="21.75" customHeight="1" x14ac:dyDescent="0.2">
      <c r="A28" s="30" t="s">
        <v>20</v>
      </c>
      <c r="B28" s="65" t="s">
        <v>671</v>
      </c>
      <c r="C28" s="49" t="s">
        <v>433</v>
      </c>
      <c r="D28" s="49" t="s">
        <v>116</v>
      </c>
      <c r="E28" s="50">
        <v>29.88</v>
      </c>
      <c r="F28" s="32">
        <v>1</v>
      </c>
      <c r="G28" s="32"/>
      <c r="H28" s="25">
        <f t="shared" si="0"/>
        <v>0</v>
      </c>
    </row>
    <row r="29" spans="1:8" s="16" customFormat="1" ht="23.25" customHeight="1" x14ac:dyDescent="0.2">
      <c r="A29" s="30" t="s">
        <v>21</v>
      </c>
      <c r="B29" s="65" t="s">
        <v>671</v>
      </c>
      <c r="C29" s="51" t="s">
        <v>453</v>
      </c>
      <c r="D29" s="49" t="s">
        <v>116</v>
      </c>
      <c r="E29" s="50">
        <v>29.88</v>
      </c>
      <c r="F29" s="32">
        <v>5</v>
      </c>
      <c r="G29" s="32"/>
      <c r="H29" s="25">
        <f t="shared" si="0"/>
        <v>0</v>
      </c>
    </row>
    <row r="30" spans="1:8" s="48" customFormat="1" x14ac:dyDescent="0.2">
      <c r="A30" s="104" t="s">
        <v>377</v>
      </c>
      <c r="B30" s="104"/>
      <c r="C30" s="104"/>
      <c r="D30" s="104"/>
      <c r="E30" s="104"/>
      <c r="F30" s="104"/>
      <c r="G30" s="104"/>
      <c r="H30" s="47">
        <f>SUM(H18:H29)</f>
        <v>0</v>
      </c>
    </row>
    <row r="31" spans="1:8" s="29" customFormat="1" ht="33" customHeight="1" x14ac:dyDescent="0.2">
      <c r="A31" s="27" t="s">
        <v>103</v>
      </c>
      <c r="B31" s="28" t="s">
        <v>120</v>
      </c>
      <c r="C31" s="103" t="s">
        <v>703</v>
      </c>
      <c r="D31" s="95"/>
      <c r="E31" s="95"/>
      <c r="F31" s="95">
        <v>1</v>
      </c>
      <c r="G31" s="95"/>
      <c r="H31" s="95">
        <f t="shared" si="0"/>
        <v>0</v>
      </c>
    </row>
    <row r="32" spans="1:8" s="16" customFormat="1" ht="23.1" customHeight="1" x14ac:dyDescent="0.2">
      <c r="A32" s="30" t="s">
        <v>22</v>
      </c>
      <c r="B32" s="65" t="s">
        <v>671</v>
      </c>
      <c r="C32" s="49" t="s">
        <v>434</v>
      </c>
      <c r="D32" s="49" t="s">
        <v>6</v>
      </c>
      <c r="E32" s="50">
        <v>34.96</v>
      </c>
      <c r="F32" s="32">
        <v>1</v>
      </c>
      <c r="G32" s="32"/>
      <c r="H32" s="25">
        <f t="shared" si="0"/>
        <v>0</v>
      </c>
    </row>
    <row r="33" spans="1:8" s="16" customFormat="1" ht="33" customHeight="1" x14ac:dyDescent="0.2">
      <c r="A33" s="30" t="s">
        <v>23</v>
      </c>
      <c r="B33" s="65" t="s">
        <v>671</v>
      </c>
      <c r="C33" s="49" t="s">
        <v>435</v>
      </c>
      <c r="D33" s="49" t="s">
        <v>3</v>
      </c>
      <c r="E33" s="50">
        <v>44</v>
      </c>
      <c r="F33" s="32">
        <v>1</v>
      </c>
      <c r="G33" s="32"/>
      <c r="H33" s="25">
        <f t="shared" si="0"/>
        <v>0</v>
      </c>
    </row>
    <row r="34" spans="1:8" s="16" customFormat="1" ht="33" customHeight="1" x14ac:dyDescent="0.2">
      <c r="A34" s="30" t="s">
        <v>24</v>
      </c>
      <c r="B34" s="65" t="s">
        <v>671</v>
      </c>
      <c r="C34" s="49" t="s">
        <v>436</v>
      </c>
      <c r="D34" s="49" t="s">
        <v>3</v>
      </c>
      <c r="E34" s="50">
        <v>133</v>
      </c>
      <c r="F34" s="32">
        <v>1</v>
      </c>
      <c r="G34" s="32"/>
      <c r="H34" s="25">
        <f t="shared" si="0"/>
        <v>0</v>
      </c>
    </row>
    <row r="35" spans="1:8" s="17" customFormat="1" ht="23.1" customHeight="1" x14ac:dyDescent="0.2">
      <c r="A35" s="30" t="s">
        <v>25</v>
      </c>
      <c r="B35" s="65" t="s">
        <v>671</v>
      </c>
      <c r="C35" s="49" t="s">
        <v>437</v>
      </c>
      <c r="D35" s="49" t="s">
        <v>6</v>
      </c>
      <c r="E35" s="50">
        <v>65.05</v>
      </c>
      <c r="F35" s="32">
        <v>1</v>
      </c>
      <c r="G35" s="32"/>
      <c r="H35" s="25">
        <f t="shared" si="0"/>
        <v>0</v>
      </c>
    </row>
    <row r="36" spans="1:8" s="29" customFormat="1" ht="33" customHeight="1" x14ac:dyDescent="0.2">
      <c r="A36" s="30" t="s">
        <v>26</v>
      </c>
      <c r="B36" s="65" t="s">
        <v>671</v>
      </c>
      <c r="C36" s="49" t="s">
        <v>438</v>
      </c>
      <c r="D36" s="49" t="s">
        <v>4</v>
      </c>
      <c r="E36" s="50">
        <v>1</v>
      </c>
      <c r="F36" s="32">
        <v>1</v>
      </c>
      <c r="G36" s="32"/>
      <c r="H36" s="25">
        <f t="shared" si="0"/>
        <v>0</v>
      </c>
    </row>
    <row r="37" spans="1:8" s="16" customFormat="1" ht="33" customHeight="1" x14ac:dyDescent="0.2">
      <c r="A37" s="30" t="s">
        <v>27</v>
      </c>
      <c r="B37" s="65" t="s">
        <v>671</v>
      </c>
      <c r="C37" s="49" t="s">
        <v>439</v>
      </c>
      <c r="D37" s="49" t="s">
        <v>4</v>
      </c>
      <c r="E37" s="50">
        <v>2</v>
      </c>
      <c r="F37" s="32">
        <v>1</v>
      </c>
      <c r="G37" s="32"/>
      <c r="H37" s="25">
        <f t="shared" si="0"/>
        <v>0</v>
      </c>
    </row>
    <row r="38" spans="1:8" s="16" customFormat="1" ht="24" customHeight="1" x14ac:dyDescent="0.2">
      <c r="A38" s="30" t="s">
        <v>456</v>
      </c>
      <c r="B38" s="65" t="s">
        <v>671</v>
      </c>
      <c r="C38" s="49" t="s">
        <v>440</v>
      </c>
      <c r="D38" s="49" t="s">
        <v>4</v>
      </c>
      <c r="E38" s="50">
        <v>3</v>
      </c>
      <c r="F38" s="32">
        <v>1</v>
      </c>
      <c r="G38" s="32"/>
      <c r="H38" s="25">
        <f t="shared" si="0"/>
        <v>0</v>
      </c>
    </row>
    <row r="39" spans="1:8" s="16" customFormat="1" ht="23.1" customHeight="1" x14ac:dyDescent="0.2">
      <c r="A39" s="30" t="s">
        <v>457</v>
      </c>
      <c r="B39" s="65" t="s">
        <v>671</v>
      </c>
      <c r="C39" s="49" t="s">
        <v>441</v>
      </c>
      <c r="D39" s="49" t="s">
        <v>4</v>
      </c>
      <c r="E39" s="50">
        <v>7</v>
      </c>
      <c r="F39" s="32">
        <v>1</v>
      </c>
      <c r="G39" s="32"/>
      <c r="H39" s="25">
        <f t="shared" si="0"/>
        <v>0</v>
      </c>
    </row>
    <row r="40" spans="1:8" s="16" customFormat="1" ht="23.1" customHeight="1" x14ac:dyDescent="0.2">
      <c r="A40" s="30" t="s">
        <v>458</v>
      </c>
      <c r="B40" s="65" t="s">
        <v>671</v>
      </c>
      <c r="C40" s="49" t="s">
        <v>442</v>
      </c>
      <c r="D40" s="49" t="s">
        <v>3</v>
      </c>
      <c r="E40" s="50">
        <v>18</v>
      </c>
      <c r="F40" s="32">
        <v>1</v>
      </c>
      <c r="G40" s="32"/>
      <c r="H40" s="25">
        <f t="shared" si="0"/>
        <v>0</v>
      </c>
    </row>
    <row r="41" spans="1:8" s="16" customFormat="1" x14ac:dyDescent="0.2">
      <c r="A41" s="30" t="s">
        <v>459</v>
      </c>
      <c r="B41" s="65" t="s">
        <v>671</v>
      </c>
      <c r="C41" s="49" t="s">
        <v>443</v>
      </c>
      <c r="D41" s="49" t="s">
        <v>3</v>
      </c>
      <c r="E41" s="50">
        <v>29.5</v>
      </c>
      <c r="F41" s="32">
        <v>1</v>
      </c>
      <c r="G41" s="32"/>
      <c r="H41" s="25">
        <f t="shared" si="0"/>
        <v>0</v>
      </c>
    </row>
    <row r="42" spans="1:8" s="16" customFormat="1" ht="29.25" customHeight="1" x14ac:dyDescent="0.2">
      <c r="A42" s="30" t="s">
        <v>460</v>
      </c>
      <c r="B42" s="65" t="s">
        <v>671</v>
      </c>
      <c r="C42" s="49" t="s">
        <v>444</v>
      </c>
      <c r="D42" s="49" t="s">
        <v>455</v>
      </c>
      <c r="E42" s="50">
        <v>1</v>
      </c>
      <c r="F42" s="32">
        <v>1</v>
      </c>
      <c r="G42" s="32"/>
      <c r="H42" s="25">
        <f t="shared" si="0"/>
        <v>0</v>
      </c>
    </row>
    <row r="43" spans="1:8" s="17" customFormat="1" ht="30" customHeight="1" x14ac:dyDescent="0.2">
      <c r="A43" s="30" t="s">
        <v>461</v>
      </c>
      <c r="B43" s="65" t="s">
        <v>671</v>
      </c>
      <c r="C43" s="49" t="s">
        <v>445</v>
      </c>
      <c r="D43" s="49" t="s">
        <v>93</v>
      </c>
      <c r="E43" s="50">
        <v>0.18</v>
      </c>
      <c r="F43" s="32">
        <v>1</v>
      </c>
      <c r="G43" s="32"/>
      <c r="H43" s="25">
        <f t="shared" si="0"/>
        <v>0</v>
      </c>
    </row>
    <row r="44" spans="1:8" s="48" customFormat="1" x14ac:dyDescent="0.2">
      <c r="A44" s="104" t="s">
        <v>377</v>
      </c>
      <c r="B44" s="104"/>
      <c r="C44" s="104"/>
      <c r="D44" s="104"/>
      <c r="E44" s="104"/>
      <c r="F44" s="104"/>
      <c r="G44" s="104"/>
      <c r="H44" s="47">
        <f>SUM(H32:H43)</f>
        <v>0</v>
      </c>
    </row>
    <row r="45" spans="1:8" s="29" customFormat="1" ht="33" customHeight="1" x14ac:dyDescent="0.2">
      <c r="A45" s="27" t="s">
        <v>185</v>
      </c>
      <c r="B45" s="28" t="s">
        <v>120</v>
      </c>
      <c r="C45" s="103" t="s">
        <v>704</v>
      </c>
      <c r="D45" s="95"/>
      <c r="E45" s="95"/>
      <c r="F45" s="95">
        <v>1</v>
      </c>
      <c r="G45" s="95"/>
      <c r="H45" s="95">
        <f t="shared" si="0"/>
        <v>0</v>
      </c>
    </row>
    <row r="46" spans="1:8" s="16" customFormat="1" ht="30" customHeight="1" x14ac:dyDescent="0.2">
      <c r="A46" s="30" t="s">
        <v>28</v>
      </c>
      <c r="B46" s="65" t="s">
        <v>671</v>
      </c>
      <c r="C46" s="49" t="s">
        <v>446</v>
      </c>
      <c r="D46" s="49" t="s">
        <v>116</v>
      </c>
      <c r="E46" s="50">
        <v>1</v>
      </c>
      <c r="F46" s="32">
        <v>1</v>
      </c>
      <c r="G46" s="32"/>
      <c r="H46" s="25">
        <f t="shared" si="0"/>
        <v>0</v>
      </c>
    </row>
    <row r="47" spans="1:8" s="16" customFormat="1" ht="33" customHeight="1" x14ac:dyDescent="0.2">
      <c r="A47" s="30" t="s">
        <v>30</v>
      </c>
      <c r="B47" s="65" t="s">
        <v>671</v>
      </c>
      <c r="C47" s="49" t="s">
        <v>447</v>
      </c>
      <c r="D47" s="49" t="s">
        <v>116</v>
      </c>
      <c r="E47" s="50">
        <v>13.2</v>
      </c>
      <c r="F47" s="32">
        <v>1</v>
      </c>
      <c r="G47" s="32"/>
      <c r="H47" s="25">
        <f t="shared" si="0"/>
        <v>0</v>
      </c>
    </row>
    <row r="48" spans="1:8" s="16" customFormat="1" ht="50.25" customHeight="1" x14ac:dyDescent="0.2">
      <c r="A48" s="30" t="s">
        <v>31</v>
      </c>
      <c r="B48" s="65" t="s">
        <v>671</v>
      </c>
      <c r="C48" s="51" t="s">
        <v>454</v>
      </c>
      <c r="D48" s="49" t="s">
        <v>116</v>
      </c>
      <c r="E48" s="50">
        <v>13.2</v>
      </c>
      <c r="F48" s="32">
        <v>5</v>
      </c>
      <c r="G48" s="32"/>
      <c r="H48" s="25">
        <f t="shared" si="0"/>
        <v>0</v>
      </c>
    </row>
    <row r="49" spans="1:8" s="16" customFormat="1" ht="21" x14ac:dyDescent="0.2">
      <c r="A49" s="30" t="s">
        <v>32</v>
      </c>
      <c r="B49" s="65" t="s">
        <v>671</v>
      </c>
      <c r="C49" s="49" t="s">
        <v>448</v>
      </c>
      <c r="D49" s="49" t="s">
        <v>116</v>
      </c>
      <c r="E49" s="50">
        <v>13.2</v>
      </c>
      <c r="F49" s="32">
        <v>1</v>
      </c>
      <c r="G49" s="32"/>
      <c r="H49" s="25">
        <f t="shared" si="0"/>
        <v>0</v>
      </c>
    </row>
    <row r="50" spans="1:8" s="48" customFormat="1" x14ac:dyDescent="0.2">
      <c r="A50" s="104" t="s">
        <v>377</v>
      </c>
      <c r="B50" s="104"/>
      <c r="C50" s="104"/>
      <c r="D50" s="104"/>
      <c r="E50" s="104"/>
      <c r="F50" s="104"/>
      <c r="G50" s="104"/>
      <c r="H50" s="47">
        <f>SUM(H46:H49)</f>
        <v>0</v>
      </c>
    </row>
    <row r="51" spans="1:8" s="16" customFormat="1" ht="31.5" customHeight="1" x14ac:dyDescent="0.2">
      <c r="A51" s="96" t="s">
        <v>463</v>
      </c>
      <c r="B51" s="96"/>
      <c r="C51" s="96"/>
      <c r="D51" s="96"/>
      <c r="E51" s="96"/>
      <c r="F51" s="96"/>
      <c r="G51" s="96"/>
      <c r="H51" s="33">
        <f>H50+H44+H30+H16</f>
        <v>0</v>
      </c>
    </row>
    <row r="52" spans="1:8" s="16" customFormat="1" ht="31.5" customHeight="1" x14ac:dyDescent="0.2">
      <c r="A52" s="96" t="s">
        <v>117</v>
      </c>
      <c r="B52" s="96"/>
      <c r="C52" s="96"/>
      <c r="D52" s="96"/>
      <c r="E52" s="96"/>
      <c r="F52" s="96"/>
      <c r="G52" s="96"/>
      <c r="H52" s="33">
        <f>H53-H51</f>
        <v>0</v>
      </c>
    </row>
    <row r="53" spans="1:8" s="16" customFormat="1" ht="31.5" customHeight="1" x14ac:dyDescent="0.2">
      <c r="A53" s="96" t="s">
        <v>462</v>
      </c>
      <c r="B53" s="96"/>
      <c r="C53" s="96"/>
      <c r="D53" s="96"/>
      <c r="E53" s="96"/>
      <c r="F53" s="96"/>
      <c r="G53" s="96"/>
      <c r="H53" s="33">
        <f>H51*1.23</f>
        <v>0</v>
      </c>
    </row>
    <row r="55" spans="1:8" x14ac:dyDescent="0.2">
      <c r="A55" s="93" t="s">
        <v>380</v>
      </c>
      <c r="B55" s="93"/>
      <c r="C55" s="93"/>
      <c r="D55" s="93"/>
      <c r="E55" s="93"/>
      <c r="F55" s="93"/>
      <c r="G55" s="93"/>
      <c r="H55" s="93"/>
    </row>
    <row r="57" spans="1:8" ht="81.75" customHeight="1" x14ac:dyDescent="0.2">
      <c r="A57" s="99" t="s">
        <v>393</v>
      </c>
      <c r="B57" s="100"/>
      <c r="C57" s="100"/>
      <c r="D57" s="100"/>
      <c r="E57" s="100"/>
      <c r="F57" s="100"/>
      <c r="G57" s="100"/>
      <c r="H57" s="100"/>
    </row>
    <row r="59" spans="1:8" ht="134.25" customHeight="1" x14ac:dyDescent="0.2">
      <c r="B59" s="97" t="s">
        <v>104</v>
      </c>
      <c r="C59" s="98"/>
      <c r="D59" s="98"/>
      <c r="E59" s="98"/>
      <c r="F59" s="98"/>
      <c r="G59" s="98"/>
      <c r="H59" s="98"/>
    </row>
    <row r="61" spans="1:8" ht="51" customHeight="1" x14ac:dyDescent="0.2">
      <c r="B61" s="92" t="s">
        <v>95</v>
      </c>
      <c r="C61" s="93"/>
    </row>
  </sheetData>
  <mergeCells count="18">
    <mergeCell ref="C31:H31"/>
    <mergeCell ref="C17:H17"/>
    <mergeCell ref="A1:H1"/>
    <mergeCell ref="A2:H2"/>
    <mergeCell ref="A3:H3"/>
    <mergeCell ref="C7:H7"/>
    <mergeCell ref="B61:C61"/>
    <mergeCell ref="A51:G51"/>
    <mergeCell ref="A52:G52"/>
    <mergeCell ref="A53:G53"/>
    <mergeCell ref="A55:H55"/>
    <mergeCell ref="A57:H57"/>
    <mergeCell ref="B59:H59"/>
    <mergeCell ref="A50:G50"/>
    <mergeCell ref="A30:G30"/>
    <mergeCell ref="A44:G44"/>
    <mergeCell ref="A16:G16"/>
    <mergeCell ref="C45:H45"/>
  </mergeCells>
  <phoneticPr fontId="14" type="noConversion"/>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2"/>
  <sheetViews>
    <sheetView view="pageBreakPreview" zoomScale="115" zoomScaleNormal="100" zoomScaleSheetLayoutView="115" workbookViewId="0">
      <pane ySplit="6" topLeftCell="A7" activePane="bottomLeft" state="frozen"/>
      <selection pane="bottomLeft" activeCell="C88" sqref="C88"/>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12.664062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589</v>
      </c>
      <c r="B1" s="89"/>
      <c r="C1" s="89"/>
      <c r="D1" s="89"/>
      <c r="E1" s="89"/>
      <c r="F1" s="89"/>
      <c r="G1" s="89"/>
      <c r="H1" s="89"/>
      <c r="I1" s="4"/>
      <c r="J1" s="4"/>
      <c r="K1" s="4"/>
      <c r="L1" s="4"/>
      <c r="M1" s="4"/>
      <c r="N1" s="4"/>
      <c r="O1" s="4"/>
      <c r="P1" s="4"/>
      <c r="Q1" s="4"/>
    </row>
    <row r="2" spans="1:17" s="2" customFormat="1" ht="27" customHeight="1" x14ac:dyDescent="0.2">
      <c r="A2" s="89" t="s">
        <v>464</v>
      </c>
      <c r="B2" s="89"/>
      <c r="C2" s="89"/>
      <c r="D2" s="89"/>
      <c r="E2" s="89"/>
      <c r="F2" s="89"/>
      <c r="G2" s="89"/>
      <c r="H2" s="89"/>
      <c r="I2" s="4"/>
      <c r="J2" s="4"/>
      <c r="K2" s="4"/>
      <c r="L2" s="4"/>
      <c r="M2" s="4"/>
      <c r="N2" s="4"/>
      <c r="O2" s="4"/>
      <c r="P2" s="4"/>
      <c r="Q2" s="4"/>
    </row>
    <row r="3" spans="1:17" s="3" customFormat="1" ht="51" customHeight="1" x14ac:dyDescent="0.2">
      <c r="A3" s="90" t="s">
        <v>367</v>
      </c>
      <c r="B3" s="90"/>
      <c r="C3" s="90"/>
      <c r="D3" s="90"/>
      <c r="E3" s="90"/>
      <c r="F3" s="90"/>
      <c r="G3" s="90"/>
      <c r="H3" s="90"/>
      <c r="I3" s="14"/>
      <c r="J3" s="14"/>
      <c r="K3" s="14"/>
      <c r="L3" s="14"/>
      <c r="M3" s="14"/>
      <c r="N3" s="14"/>
      <c r="O3" s="5"/>
      <c r="P3" s="5"/>
      <c r="Q3" s="5"/>
    </row>
    <row r="5" spans="1:17" s="16" customFormat="1" ht="38.25" x14ac:dyDescent="0.2">
      <c r="A5" s="19" t="s">
        <v>119</v>
      </c>
      <c r="B5" s="19" t="s">
        <v>639</v>
      </c>
      <c r="C5" s="19" t="s">
        <v>0</v>
      </c>
      <c r="D5" s="19" t="s">
        <v>1</v>
      </c>
      <c r="E5" s="20" t="s">
        <v>90</v>
      </c>
      <c r="F5" s="20" t="s">
        <v>96</v>
      </c>
      <c r="G5" s="20" t="s">
        <v>94</v>
      </c>
      <c r="H5" s="21" t="s">
        <v>368</v>
      </c>
    </row>
    <row r="6" spans="1:17" s="17" customFormat="1" x14ac:dyDescent="0.2">
      <c r="A6" s="22" t="s">
        <v>370</v>
      </c>
      <c r="B6" s="22" t="s">
        <v>371</v>
      </c>
      <c r="C6" s="22" t="s">
        <v>372</v>
      </c>
      <c r="D6" s="22" t="s">
        <v>373</v>
      </c>
      <c r="E6" s="23" t="s">
        <v>374</v>
      </c>
      <c r="F6" s="23" t="s">
        <v>375</v>
      </c>
      <c r="G6" s="23" t="s">
        <v>376</v>
      </c>
      <c r="H6" s="24" t="s">
        <v>638</v>
      </c>
    </row>
    <row r="7" spans="1:17" s="29" customFormat="1" ht="33" customHeight="1" x14ac:dyDescent="0.2">
      <c r="A7" s="27" t="s">
        <v>98</v>
      </c>
      <c r="B7" s="28" t="s">
        <v>120</v>
      </c>
      <c r="C7" s="105" t="s">
        <v>579</v>
      </c>
      <c r="D7" s="95"/>
      <c r="E7" s="95"/>
      <c r="F7" s="95"/>
      <c r="G7" s="95"/>
      <c r="H7" s="95">
        <f>ROUND(E7*G7,2)</f>
        <v>0</v>
      </c>
    </row>
    <row r="8" spans="1:17" s="16" customFormat="1" ht="36" customHeight="1" x14ac:dyDescent="0.2">
      <c r="A8" s="30" t="s">
        <v>8</v>
      </c>
      <c r="B8" s="49" t="s">
        <v>705</v>
      </c>
      <c r="C8" s="49" t="s">
        <v>465</v>
      </c>
      <c r="D8" s="49" t="s">
        <v>6</v>
      </c>
      <c r="E8" s="52">
        <v>679.3</v>
      </c>
      <c r="F8" s="32">
        <v>1</v>
      </c>
      <c r="G8" s="32"/>
      <c r="H8" s="25">
        <f t="shared" ref="H8:H68" si="0">ROUND(E8*G8,2)</f>
        <v>0</v>
      </c>
    </row>
    <row r="9" spans="1:17" s="16" customFormat="1" ht="33" customHeight="1" x14ac:dyDescent="0.2">
      <c r="A9" s="30" t="s">
        <v>9</v>
      </c>
      <c r="B9" s="49" t="s">
        <v>705</v>
      </c>
      <c r="C9" s="49" t="s">
        <v>466</v>
      </c>
      <c r="D9" s="49" t="s">
        <v>6</v>
      </c>
      <c r="E9" s="52">
        <v>1585.1</v>
      </c>
      <c r="F9" s="32">
        <v>1</v>
      </c>
      <c r="G9" s="32"/>
      <c r="H9" s="25">
        <f t="shared" si="0"/>
        <v>0</v>
      </c>
    </row>
    <row r="10" spans="1:17" s="16" customFormat="1" ht="51" customHeight="1" x14ac:dyDescent="0.2">
      <c r="A10" s="30" t="s">
        <v>7</v>
      </c>
      <c r="B10" s="49" t="s">
        <v>705</v>
      </c>
      <c r="C10" s="51" t="s">
        <v>538</v>
      </c>
      <c r="D10" s="49" t="s">
        <v>6</v>
      </c>
      <c r="E10" s="52">
        <v>1585.1</v>
      </c>
      <c r="F10" s="32">
        <v>4</v>
      </c>
      <c r="G10" s="32"/>
      <c r="H10" s="25">
        <f t="shared" si="0"/>
        <v>0</v>
      </c>
    </row>
    <row r="11" spans="1:17" s="16" customFormat="1" ht="40.5" customHeight="1" x14ac:dyDescent="0.2">
      <c r="A11" s="30" t="s">
        <v>99</v>
      </c>
      <c r="B11" s="49" t="s">
        <v>705</v>
      </c>
      <c r="C11" s="49" t="s">
        <v>467</v>
      </c>
      <c r="D11" s="49" t="s">
        <v>116</v>
      </c>
      <c r="E11" s="52">
        <v>4528.8</v>
      </c>
      <c r="F11" s="32">
        <v>1</v>
      </c>
      <c r="G11" s="32"/>
      <c r="H11" s="25">
        <f t="shared" si="0"/>
        <v>0</v>
      </c>
    </row>
    <row r="12" spans="1:17" s="16" customFormat="1" ht="30.75" customHeight="1" x14ac:dyDescent="0.2">
      <c r="A12" s="30" t="s">
        <v>100</v>
      </c>
      <c r="B12" s="49" t="s">
        <v>705</v>
      </c>
      <c r="C12" s="49" t="s">
        <v>468</v>
      </c>
      <c r="D12" s="49" t="s">
        <v>6</v>
      </c>
      <c r="E12" s="52">
        <v>188.7</v>
      </c>
      <c r="F12" s="32">
        <v>1</v>
      </c>
      <c r="G12" s="32"/>
      <c r="H12" s="25">
        <f t="shared" si="0"/>
        <v>0</v>
      </c>
    </row>
    <row r="13" spans="1:17" s="16" customFormat="1" ht="29.25" customHeight="1" x14ac:dyDescent="0.2">
      <c r="A13" s="30" t="s">
        <v>101</v>
      </c>
      <c r="B13" s="49" t="s">
        <v>705</v>
      </c>
      <c r="C13" s="49" t="s">
        <v>469</v>
      </c>
      <c r="D13" s="49" t="s">
        <v>3</v>
      </c>
      <c r="E13" s="52">
        <v>421</v>
      </c>
      <c r="F13" s="32">
        <v>1</v>
      </c>
      <c r="G13" s="32"/>
      <c r="H13" s="25">
        <f t="shared" si="0"/>
        <v>0</v>
      </c>
    </row>
    <row r="14" spans="1:17" s="16" customFormat="1" ht="24" customHeight="1" x14ac:dyDescent="0.2">
      <c r="A14" s="30" t="s">
        <v>127</v>
      </c>
      <c r="B14" s="49" t="s">
        <v>705</v>
      </c>
      <c r="C14" s="49" t="s">
        <v>470</v>
      </c>
      <c r="D14" s="49" t="s">
        <v>3</v>
      </c>
      <c r="E14" s="52">
        <v>268</v>
      </c>
      <c r="F14" s="32">
        <v>1</v>
      </c>
      <c r="G14" s="32"/>
      <c r="H14" s="25">
        <f t="shared" si="0"/>
        <v>0</v>
      </c>
    </row>
    <row r="15" spans="1:17" s="16" customFormat="1" ht="26.25" customHeight="1" x14ac:dyDescent="0.2">
      <c r="A15" s="30" t="s">
        <v>129</v>
      </c>
      <c r="B15" s="49" t="s">
        <v>705</v>
      </c>
      <c r="C15" s="49" t="s">
        <v>471</v>
      </c>
      <c r="D15" s="49" t="s">
        <v>3</v>
      </c>
      <c r="E15" s="52">
        <v>547</v>
      </c>
      <c r="F15" s="32">
        <v>1</v>
      </c>
      <c r="G15" s="32"/>
      <c r="H15" s="25">
        <f t="shared" si="0"/>
        <v>0</v>
      </c>
    </row>
    <row r="16" spans="1:17" ht="31.5" x14ac:dyDescent="0.2">
      <c r="A16" s="30" t="s">
        <v>131</v>
      </c>
      <c r="B16" s="49" t="s">
        <v>705</v>
      </c>
      <c r="C16" s="49" t="s">
        <v>472</v>
      </c>
      <c r="D16" s="49" t="s">
        <v>3</v>
      </c>
      <c r="E16" s="52">
        <v>2</v>
      </c>
      <c r="F16" s="32">
        <v>1</v>
      </c>
      <c r="G16" s="53"/>
      <c r="H16" s="25">
        <f t="shared" si="0"/>
        <v>0</v>
      </c>
    </row>
    <row r="17" spans="1:8" ht="31.5" x14ac:dyDescent="0.2">
      <c r="A17" s="30" t="s">
        <v>133</v>
      </c>
      <c r="B17" s="49" t="s">
        <v>705</v>
      </c>
      <c r="C17" s="49" t="s">
        <v>473</v>
      </c>
      <c r="D17" s="49" t="s">
        <v>3</v>
      </c>
      <c r="E17" s="52">
        <v>647.5</v>
      </c>
      <c r="F17" s="32">
        <v>1</v>
      </c>
      <c r="G17" s="53"/>
      <c r="H17" s="25">
        <f t="shared" si="0"/>
        <v>0</v>
      </c>
    </row>
    <row r="18" spans="1:8" ht="31.5" x14ac:dyDescent="0.2">
      <c r="A18" s="30" t="s">
        <v>135</v>
      </c>
      <c r="B18" s="49" t="s">
        <v>705</v>
      </c>
      <c r="C18" s="49" t="s">
        <v>474</v>
      </c>
      <c r="D18" s="49" t="s">
        <v>3</v>
      </c>
      <c r="E18" s="52">
        <v>80.5</v>
      </c>
      <c r="F18" s="32">
        <v>1</v>
      </c>
      <c r="G18" s="53"/>
      <c r="H18" s="25">
        <f t="shared" si="0"/>
        <v>0</v>
      </c>
    </row>
    <row r="19" spans="1:8" ht="31.5" x14ac:dyDescent="0.2">
      <c r="A19" s="30" t="s">
        <v>137</v>
      </c>
      <c r="B19" s="49" t="s">
        <v>705</v>
      </c>
      <c r="C19" s="49" t="s">
        <v>475</v>
      </c>
      <c r="D19" s="49" t="s">
        <v>544</v>
      </c>
      <c r="E19" s="52">
        <v>45</v>
      </c>
      <c r="F19" s="32">
        <v>1</v>
      </c>
      <c r="G19" s="53"/>
      <c r="H19" s="25">
        <f t="shared" si="0"/>
        <v>0</v>
      </c>
    </row>
    <row r="20" spans="1:8" ht="31.5" x14ac:dyDescent="0.2">
      <c r="A20" s="30" t="s">
        <v>139</v>
      </c>
      <c r="B20" s="49" t="s">
        <v>705</v>
      </c>
      <c r="C20" s="49" t="s">
        <v>476</v>
      </c>
      <c r="D20" s="49" t="s">
        <v>544</v>
      </c>
      <c r="E20" s="52">
        <v>30</v>
      </c>
      <c r="F20" s="32">
        <v>1</v>
      </c>
      <c r="G20" s="53"/>
      <c r="H20" s="25">
        <f t="shared" si="0"/>
        <v>0</v>
      </c>
    </row>
    <row r="21" spans="1:8" ht="31.5" x14ac:dyDescent="0.2">
      <c r="A21" s="30" t="s">
        <v>141</v>
      </c>
      <c r="B21" s="49" t="s">
        <v>705</v>
      </c>
      <c r="C21" s="49" t="s">
        <v>477</v>
      </c>
      <c r="D21" s="49" t="s">
        <v>91</v>
      </c>
      <c r="E21" s="52">
        <v>4</v>
      </c>
      <c r="F21" s="32">
        <v>1</v>
      </c>
      <c r="G21" s="53"/>
      <c r="H21" s="25">
        <f t="shared" si="0"/>
        <v>0</v>
      </c>
    </row>
    <row r="22" spans="1:8" ht="31.5" x14ac:dyDescent="0.2">
      <c r="A22" s="30" t="s">
        <v>143</v>
      </c>
      <c r="B22" s="49" t="s">
        <v>705</v>
      </c>
      <c r="C22" s="49" t="s">
        <v>478</v>
      </c>
      <c r="D22" s="49" t="s">
        <v>91</v>
      </c>
      <c r="E22" s="52">
        <v>2</v>
      </c>
      <c r="F22" s="32">
        <v>1</v>
      </c>
      <c r="G22" s="53"/>
      <c r="H22" s="25">
        <f t="shared" si="0"/>
        <v>0</v>
      </c>
    </row>
    <row r="23" spans="1:8" ht="31.5" x14ac:dyDescent="0.2">
      <c r="A23" s="30" t="s">
        <v>145</v>
      </c>
      <c r="B23" s="49" t="s">
        <v>705</v>
      </c>
      <c r="C23" s="49" t="s">
        <v>479</v>
      </c>
      <c r="D23" s="49" t="s">
        <v>544</v>
      </c>
      <c r="E23" s="52">
        <v>3</v>
      </c>
      <c r="F23" s="32">
        <v>1</v>
      </c>
      <c r="G23" s="53"/>
      <c r="H23" s="25">
        <f t="shared" si="0"/>
        <v>0</v>
      </c>
    </row>
    <row r="24" spans="1:8" ht="31.5" x14ac:dyDescent="0.2">
      <c r="A24" s="30" t="s">
        <v>147</v>
      </c>
      <c r="B24" s="49" t="s">
        <v>705</v>
      </c>
      <c r="C24" s="49" t="s">
        <v>480</v>
      </c>
      <c r="D24" s="49" t="s">
        <v>544</v>
      </c>
      <c r="E24" s="52">
        <v>14</v>
      </c>
      <c r="F24" s="32">
        <v>1</v>
      </c>
      <c r="G24" s="53"/>
      <c r="H24" s="25">
        <f t="shared" si="0"/>
        <v>0</v>
      </c>
    </row>
    <row r="25" spans="1:8" ht="31.5" x14ac:dyDescent="0.2">
      <c r="A25" s="30" t="s">
        <v>149</v>
      </c>
      <c r="B25" s="49" t="s">
        <v>705</v>
      </c>
      <c r="C25" s="49" t="s">
        <v>481</v>
      </c>
      <c r="D25" s="49" t="s">
        <v>544</v>
      </c>
      <c r="E25" s="52">
        <v>1</v>
      </c>
      <c r="F25" s="32">
        <v>1</v>
      </c>
      <c r="G25" s="53"/>
      <c r="H25" s="25">
        <f t="shared" si="0"/>
        <v>0</v>
      </c>
    </row>
    <row r="26" spans="1:8" ht="31.5" x14ac:dyDescent="0.2">
      <c r="A26" s="30" t="s">
        <v>151</v>
      </c>
      <c r="B26" s="49" t="s">
        <v>705</v>
      </c>
      <c r="C26" s="49" t="s">
        <v>482</v>
      </c>
      <c r="D26" s="49" t="s">
        <v>91</v>
      </c>
      <c r="E26" s="52">
        <v>13</v>
      </c>
      <c r="F26" s="32">
        <v>1</v>
      </c>
      <c r="G26" s="53"/>
      <c r="H26" s="25">
        <f t="shared" si="0"/>
        <v>0</v>
      </c>
    </row>
    <row r="27" spans="1:8" ht="27" customHeight="1" x14ac:dyDescent="0.2">
      <c r="A27" s="30" t="s">
        <v>153</v>
      </c>
      <c r="B27" s="49" t="s">
        <v>705</v>
      </c>
      <c r="C27" s="49" t="s">
        <v>483</v>
      </c>
      <c r="D27" s="49" t="s">
        <v>91</v>
      </c>
      <c r="E27" s="52">
        <v>2</v>
      </c>
      <c r="F27" s="32">
        <v>1</v>
      </c>
      <c r="G27" s="53"/>
      <c r="H27" s="25">
        <f t="shared" si="0"/>
        <v>0</v>
      </c>
    </row>
    <row r="28" spans="1:8" ht="24.75" customHeight="1" x14ac:dyDescent="0.2">
      <c r="A28" s="30" t="s">
        <v>155</v>
      </c>
      <c r="B28" s="49" t="s">
        <v>705</v>
      </c>
      <c r="C28" s="49" t="s">
        <v>484</v>
      </c>
      <c r="D28" s="49" t="s">
        <v>91</v>
      </c>
      <c r="E28" s="52">
        <v>47</v>
      </c>
      <c r="F28" s="32">
        <v>1</v>
      </c>
      <c r="G28" s="53"/>
      <c r="H28" s="25">
        <f t="shared" si="0"/>
        <v>0</v>
      </c>
    </row>
    <row r="29" spans="1:8" ht="31.5" x14ac:dyDescent="0.2">
      <c r="A29" s="30" t="s">
        <v>157</v>
      </c>
      <c r="B29" s="49" t="s">
        <v>705</v>
      </c>
      <c r="C29" s="49" t="s">
        <v>485</v>
      </c>
      <c r="D29" s="49" t="s">
        <v>4</v>
      </c>
      <c r="E29" s="52">
        <v>8</v>
      </c>
      <c r="F29" s="32">
        <v>1</v>
      </c>
      <c r="G29" s="53"/>
      <c r="H29" s="25">
        <f t="shared" si="0"/>
        <v>0</v>
      </c>
    </row>
    <row r="30" spans="1:8" ht="31.5" x14ac:dyDescent="0.2">
      <c r="A30" s="30" t="s">
        <v>159</v>
      </c>
      <c r="B30" s="49" t="s">
        <v>705</v>
      </c>
      <c r="C30" s="49" t="s">
        <v>486</v>
      </c>
      <c r="D30" s="49" t="s">
        <v>4</v>
      </c>
      <c r="E30" s="52">
        <v>7</v>
      </c>
      <c r="F30" s="32">
        <v>1</v>
      </c>
      <c r="G30" s="53"/>
      <c r="H30" s="25">
        <f t="shared" si="0"/>
        <v>0</v>
      </c>
    </row>
    <row r="31" spans="1:8" ht="31.5" x14ac:dyDescent="0.2">
      <c r="A31" s="30" t="s">
        <v>161</v>
      </c>
      <c r="B31" s="49" t="s">
        <v>705</v>
      </c>
      <c r="C31" s="49" t="s">
        <v>487</v>
      </c>
      <c r="D31" s="49" t="s">
        <v>544</v>
      </c>
      <c r="E31" s="52">
        <v>3</v>
      </c>
      <c r="F31" s="32">
        <v>1</v>
      </c>
      <c r="G31" s="53"/>
      <c r="H31" s="25">
        <f t="shared" si="0"/>
        <v>0</v>
      </c>
    </row>
    <row r="32" spans="1:8" ht="31.5" x14ac:dyDescent="0.2">
      <c r="A32" s="30" t="s">
        <v>163</v>
      </c>
      <c r="B32" s="49" t="s">
        <v>705</v>
      </c>
      <c r="C32" s="49" t="s">
        <v>488</v>
      </c>
      <c r="D32" s="49" t="s">
        <v>544</v>
      </c>
      <c r="E32" s="52">
        <v>5</v>
      </c>
      <c r="F32" s="32">
        <v>1</v>
      </c>
      <c r="G32" s="53"/>
      <c r="H32" s="25">
        <f t="shared" si="0"/>
        <v>0</v>
      </c>
    </row>
    <row r="33" spans="1:8" ht="31.5" x14ac:dyDescent="0.2">
      <c r="A33" s="30" t="s">
        <v>165</v>
      </c>
      <c r="B33" s="49" t="s">
        <v>705</v>
      </c>
      <c r="C33" s="49" t="s">
        <v>489</v>
      </c>
      <c r="D33" s="49" t="s">
        <v>544</v>
      </c>
      <c r="E33" s="52">
        <v>1</v>
      </c>
      <c r="F33" s="32">
        <v>1</v>
      </c>
      <c r="G33" s="53"/>
      <c r="H33" s="25">
        <f t="shared" si="0"/>
        <v>0</v>
      </c>
    </row>
    <row r="34" spans="1:8" ht="31.5" x14ac:dyDescent="0.2">
      <c r="A34" s="30" t="s">
        <v>167</v>
      </c>
      <c r="B34" s="49" t="s">
        <v>705</v>
      </c>
      <c r="C34" s="49" t="s">
        <v>490</v>
      </c>
      <c r="D34" s="49" t="s">
        <v>544</v>
      </c>
      <c r="E34" s="52">
        <v>7</v>
      </c>
      <c r="F34" s="32">
        <v>1</v>
      </c>
      <c r="G34" s="53"/>
      <c r="H34" s="25">
        <f t="shared" si="0"/>
        <v>0</v>
      </c>
    </row>
    <row r="35" spans="1:8" ht="31.5" x14ac:dyDescent="0.2">
      <c r="A35" s="30" t="s">
        <v>169</v>
      </c>
      <c r="B35" s="49" t="s">
        <v>705</v>
      </c>
      <c r="C35" s="49" t="s">
        <v>491</v>
      </c>
      <c r="D35" s="49" t="s">
        <v>544</v>
      </c>
      <c r="E35" s="52">
        <v>2</v>
      </c>
      <c r="F35" s="32">
        <v>1</v>
      </c>
      <c r="G35" s="53"/>
      <c r="H35" s="25">
        <f t="shared" si="0"/>
        <v>0</v>
      </c>
    </row>
    <row r="36" spans="1:8" ht="31.5" x14ac:dyDescent="0.2">
      <c r="A36" s="30" t="s">
        <v>171</v>
      </c>
      <c r="B36" s="49" t="s">
        <v>705</v>
      </c>
      <c r="C36" s="49" t="s">
        <v>492</v>
      </c>
      <c r="D36" s="49" t="s">
        <v>544</v>
      </c>
      <c r="E36" s="52">
        <v>10</v>
      </c>
      <c r="F36" s="32">
        <v>1</v>
      </c>
      <c r="G36" s="53"/>
      <c r="H36" s="25">
        <f t="shared" si="0"/>
        <v>0</v>
      </c>
    </row>
    <row r="37" spans="1:8" ht="31.5" x14ac:dyDescent="0.2">
      <c r="A37" s="30" t="s">
        <v>547</v>
      </c>
      <c r="B37" s="49" t="s">
        <v>705</v>
      </c>
      <c r="C37" s="49" t="s">
        <v>493</v>
      </c>
      <c r="D37" s="49" t="s">
        <v>544</v>
      </c>
      <c r="E37" s="52">
        <v>3</v>
      </c>
      <c r="F37" s="32">
        <v>1</v>
      </c>
      <c r="G37" s="53"/>
      <c r="H37" s="25">
        <f t="shared" si="0"/>
        <v>0</v>
      </c>
    </row>
    <row r="38" spans="1:8" ht="31.5" x14ac:dyDescent="0.2">
      <c r="A38" s="30" t="s">
        <v>548</v>
      </c>
      <c r="B38" s="49" t="s">
        <v>705</v>
      </c>
      <c r="C38" s="49" t="s">
        <v>494</v>
      </c>
      <c r="D38" s="49" t="s">
        <v>544</v>
      </c>
      <c r="E38" s="52">
        <v>3</v>
      </c>
      <c r="F38" s="32">
        <v>1</v>
      </c>
      <c r="G38" s="53"/>
      <c r="H38" s="25">
        <f t="shared" si="0"/>
        <v>0</v>
      </c>
    </row>
    <row r="39" spans="1:8" ht="31.5" x14ac:dyDescent="0.2">
      <c r="A39" s="30" t="s">
        <v>549</v>
      </c>
      <c r="B39" s="49" t="s">
        <v>705</v>
      </c>
      <c r="C39" s="49" t="s">
        <v>495</v>
      </c>
      <c r="D39" s="49" t="s">
        <v>544</v>
      </c>
      <c r="E39" s="52">
        <v>14</v>
      </c>
      <c r="F39" s="32">
        <v>1</v>
      </c>
      <c r="G39" s="53"/>
      <c r="H39" s="25">
        <f t="shared" si="0"/>
        <v>0</v>
      </c>
    </row>
    <row r="40" spans="1:8" ht="31.5" x14ac:dyDescent="0.2">
      <c r="A40" s="30" t="s">
        <v>550</v>
      </c>
      <c r="B40" s="49" t="s">
        <v>705</v>
      </c>
      <c r="C40" s="49" t="s">
        <v>496</v>
      </c>
      <c r="D40" s="49" t="s">
        <v>544</v>
      </c>
      <c r="E40" s="52">
        <v>3</v>
      </c>
      <c r="F40" s="32">
        <v>1</v>
      </c>
      <c r="G40" s="53"/>
      <c r="H40" s="25">
        <f t="shared" si="0"/>
        <v>0</v>
      </c>
    </row>
    <row r="41" spans="1:8" ht="73.5" x14ac:dyDescent="0.2">
      <c r="A41" s="30" t="s">
        <v>551</v>
      </c>
      <c r="B41" s="49" t="s">
        <v>705</v>
      </c>
      <c r="C41" s="51" t="s">
        <v>539</v>
      </c>
      <c r="D41" s="49" t="s">
        <v>91</v>
      </c>
      <c r="E41" s="52">
        <v>2</v>
      </c>
      <c r="F41" s="32">
        <v>1</v>
      </c>
      <c r="G41" s="53"/>
      <c r="H41" s="25">
        <f t="shared" si="0"/>
        <v>0</v>
      </c>
    </row>
    <row r="42" spans="1:8" ht="73.5" x14ac:dyDescent="0.2">
      <c r="A42" s="30" t="s">
        <v>552</v>
      </c>
      <c r="B42" s="49" t="s">
        <v>705</v>
      </c>
      <c r="C42" s="51" t="s">
        <v>540</v>
      </c>
      <c r="D42" s="49" t="s">
        <v>91</v>
      </c>
      <c r="E42" s="52">
        <v>1</v>
      </c>
      <c r="F42" s="32">
        <v>1</v>
      </c>
      <c r="G42" s="53"/>
      <c r="H42" s="25">
        <f t="shared" si="0"/>
        <v>0</v>
      </c>
    </row>
    <row r="43" spans="1:8" ht="31.5" x14ac:dyDescent="0.2">
      <c r="A43" s="30" t="s">
        <v>553</v>
      </c>
      <c r="B43" s="49" t="s">
        <v>705</v>
      </c>
      <c r="C43" s="49" t="s">
        <v>497</v>
      </c>
      <c r="D43" s="49" t="s">
        <v>544</v>
      </c>
      <c r="E43" s="52">
        <v>20</v>
      </c>
      <c r="F43" s="32">
        <v>1</v>
      </c>
      <c r="G43" s="53"/>
      <c r="H43" s="25">
        <f t="shared" si="0"/>
        <v>0</v>
      </c>
    </row>
    <row r="44" spans="1:8" ht="31.5" x14ac:dyDescent="0.2">
      <c r="A44" s="30" t="s">
        <v>554</v>
      </c>
      <c r="B44" s="49" t="s">
        <v>705</v>
      </c>
      <c r="C44" s="49" t="s">
        <v>498</v>
      </c>
      <c r="D44" s="49" t="s">
        <v>544</v>
      </c>
      <c r="E44" s="52">
        <v>10</v>
      </c>
      <c r="F44" s="32">
        <v>1</v>
      </c>
      <c r="G44" s="53"/>
      <c r="H44" s="25">
        <f t="shared" si="0"/>
        <v>0</v>
      </c>
    </row>
    <row r="45" spans="1:8" ht="31.5" x14ac:dyDescent="0.2">
      <c r="A45" s="30" t="s">
        <v>555</v>
      </c>
      <c r="B45" s="49" t="s">
        <v>705</v>
      </c>
      <c r="C45" s="49" t="s">
        <v>499</v>
      </c>
      <c r="D45" s="49" t="s">
        <v>544</v>
      </c>
      <c r="E45" s="52">
        <v>47</v>
      </c>
      <c r="F45" s="32">
        <v>1</v>
      </c>
      <c r="G45" s="53"/>
      <c r="H45" s="25">
        <f t="shared" si="0"/>
        <v>0</v>
      </c>
    </row>
    <row r="46" spans="1:8" ht="31.5" x14ac:dyDescent="0.2">
      <c r="A46" s="30" t="s">
        <v>556</v>
      </c>
      <c r="B46" s="49" t="s">
        <v>705</v>
      </c>
      <c r="C46" s="49" t="s">
        <v>500</v>
      </c>
      <c r="D46" s="49" t="s">
        <v>544</v>
      </c>
      <c r="E46" s="52">
        <v>62</v>
      </c>
      <c r="F46" s="32">
        <v>1</v>
      </c>
      <c r="G46" s="53"/>
      <c r="H46" s="25">
        <f t="shared" si="0"/>
        <v>0</v>
      </c>
    </row>
    <row r="47" spans="1:8" ht="31.5" x14ac:dyDescent="0.2">
      <c r="A47" s="30" t="s">
        <v>557</v>
      </c>
      <c r="B47" s="49" t="s">
        <v>705</v>
      </c>
      <c r="C47" s="49" t="s">
        <v>501</v>
      </c>
      <c r="D47" s="49" t="s">
        <v>91</v>
      </c>
      <c r="E47" s="52">
        <v>2</v>
      </c>
      <c r="F47" s="32">
        <v>1</v>
      </c>
      <c r="G47" s="53"/>
      <c r="H47" s="25">
        <f t="shared" si="0"/>
        <v>0</v>
      </c>
    </row>
    <row r="48" spans="1:8" ht="31.5" x14ac:dyDescent="0.2">
      <c r="A48" s="30" t="s">
        <v>558</v>
      </c>
      <c r="B48" s="49" t="s">
        <v>705</v>
      </c>
      <c r="C48" s="49" t="s">
        <v>502</v>
      </c>
      <c r="D48" s="49" t="s">
        <v>6</v>
      </c>
      <c r="E48" s="52">
        <v>188.7</v>
      </c>
      <c r="F48" s="32">
        <v>1</v>
      </c>
      <c r="G48" s="53"/>
      <c r="H48" s="25">
        <f t="shared" si="0"/>
        <v>0</v>
      </c>
    </row>
    <row r="49" spans="1:8" ht="31.5" x14ac:dyDescent="0.2">
      <c r="A49" s="30" t="s">
        <v>559</v>
      </c>
      <c r="B49" s="49" t="s">
        <v>705</v>
      </c>
      <c r="C49" s="49" t="s">
        <v>503</v>
      </c>
      <c r="D49" s="49" t="s">
        <v>4</v>
      </c>
      <c r="E49" s="52">
        <v>95</v>
      </c>
      <c r="F49" s="32">
        <v>1</v>
      </c>
      <c r="G49" s="53"/>
      <c r="H49" s="25">
        <f t="shared" si="0"/>
        <v>0</v>
      </c>
    </row>
    <row r="50" spans="1:8" ht="31.5" x14ac:dyDescent="0.2">
      <c r="A50" s="30" t="s">
        <v>560</v>
      </c>
      <c r="B50" s="49" t="s">
        <v>705</v>
      </c>
      <c r="C50" s="49" t="s">
        <v>504</v>
      </c>
      <c r="D50" s="49" t="s">
        <v>3</v>
      </c>
      <c r="E50" s="52">
        <v>188</v>
      </c>
      <c r="F50" s="32">
        <v>1</v>
      </c>
      <c r="G50" s="53"/>
      <c r="H50" s="25">
        <f t="shared" si="0"/>
        <v>0</v>
      </c>
    </row>
    <row r="51" spans="1:8" ht="31.5" x14ac:dyDescent="0.2">
      <c r="A51" s="30" t="s">
        <v>561</v>
      </c>
      <c r="B51" s="49" t="s">
        <v>705</v>
      </c>
      <c r="C51" s="49" t="s">
        <v>505</v>
      </c>
      <c r="D51" s="49" t="s">
        <v>3</v>
      </c>
      <c r="E51" s="52">
        <v>2</v>
      </c>
      <c r="F51" s="32">
        <v>1</v>
      </c>
      <c r="G51" s="53"/>
      <c r="H51" s="25">
        <f t="shared" si="0"/>
        <v>0</v>
      </c>
    </row>
    <row r="52" spans="1:8" ht="31.5" x14ac:dyDescent="0.2">
      <c r="A52" s="30" t="s">
        <v>562</v>
      </c>
      <c r="B52" s="49" t="s">
        <v>705</v>
      </c>
      <c r="C52" s="49" t="s">
        <v>506</v>
      </c>
      <c r="D52" s="49" t="s">
        <v>3</v>
      </c>
      <c r="E52" s="52">
        <v>58.5</v>
      </c>
      <c r="F52" s="32">
        <v>1</v>
      </c>
      <c r="G52" s="53"/>
      <c r="H52" s="25">
        <f t="shared" si="0"/>
        <v>0</v>
      </c>
    </row>
    <row r="53" spans="1:8" ht="31.5" x14ac:dyDescent="0.2">
      <c r="A53" s="30" t="s">
        <v>563</v>
      </c>
      <c r="B53" s="49" t="s">
        <v>705</v>
      </c>
      <c r="C53" s="49" t="s">
        <v>507</v>
      </c>
      <c r="D53" s="49" t="s">
        <v>3</v>
      </c>
      <c r="E53" s="52">
        <v>7</v>
      </c>
      <c r="F53" s="32">
        <v>1</v>
      </c>
      <c r="G53" s="53"/>
      <c r="H53" s="25">
        <f t="shared" si="0"/>
        <v>0</v>
      </c>
    </row>
    <row r="54" spans="1:8" ht="31.5" x14ac:dyDescent="0.2">
      <c r="A54" s="30" t="s">
        <v>564</v>
      </c>
      <c r="B54" s="49" t="s">
        <v>705</v>
      </c>
      <c r="C54" s="49" t="s">
        <v>508</v>
      </c>
      <c r="D54" s="49" t="s">
        <v>3</v>
      </c>
      <c r="E54" s="54">
        <v>13.5</v>
      </c>
      <c r="F54" s="32">
        <v>1</v>
      </c>
      <c r="G54" s="53"/>
      <c r="H54" s="25">
        <f t="shared" si="0"/>
        <v>0</v>
      </c>
    </row>
    <row r="55" spans="1:8" ht="31.5" x14ac:dyDescent="0.2">
      <c r="A55" s="30" t="s">
        <v>565</v>
      </c>
      <c r="B55" s="49" t="s">
        <v>705</v>
      </c>
      <c r="C55" s="49" t="s">
        <v>509</v>
      </c>
      <c r="D55" s="49" t="s">
        <v>455</v>
      </c>
      <c r="E55" s="52">
        <v>10</v>
      </c>
      <c r="F55" s="32">
        <v>1</v>
      </c>
      <c r="G55" s="53"/>
      <c r="H55" s="25">
        <f t="shared" si="0"/>
        <v>0</v>
      </c>
    </row>
    <row r="56" spans="1:8" ht="31.5" x14ac:dyDescent="0.2">
      <c r="A56" s="30" t="s">
        <v>566</v>
      </c>
      <c r="B56" s="49" t="s">
        <v>705</v>
      </c>
      <c r="C56" s="49" t="s">
        <v>510</v>
      </c>
      <c r="D56" s="49" t="s">
        <v>545</v>
      </c>
      <c r="E56" s="52">
        <v>10</v>
      </c>
      <c r="F56" s="32">
        <v>1</v>
      </c>
      <c r="G56" s="53"/>
      <c r="H56" s="25">
        <f t="shared" si="0"/>
        <v>0</v>
      </c>
    </row>
    <row r="57" spans="1:8" ht="31.5" x14ac:dyDescent="0.2">
      <c r="A57" s="30" t="s">
        <v>567</v>
      </c>
      <c r="B57" s="49" t="s">
        <v>705</v>
      </c>
      <c r="C57" s="49" t="s">
        <v>511</v>
      </c>
      <c r="D57" s="49" t="s">
        <v>545</v>
      </c>
      <c r="E57" s="52">
        <v>10</v>
      </c>
      <c r="F57" s="32">
        <v>1</v>
      </c>
      <c r="G57" s="53"/>
      <c r="H57" s="25">
        <f t="shared" si="0"/>
        <v>0</v>
      </c>
    </row>
    <row r="58" spans="1:8" ht="31.5" x14ac:dyDescent="0.2">
      <c r="A58" s="30" t="s">
        <v>568</v>
      </c>
      <c r="B58" s="49" t="s">
        <v>705</v>
      </c>
      <c r="C58" s="49" t="s">
        <v>512</v>
      </c>
      <c r="D58" s="49" t="s">
        <v>3</v>
      </c>
      <c r="E58" s="52">
        <v>1885.5</v>
      </c>
      <c r="F58" s="32">
        <v>1</v>
      </c>
      <c r="G58" s="53"/>
      <c r="H58" s="25">
        <f t="shared" si="0"/>
        <v>0</v>
      </c>
    </row>
    <row r="59" spans="1:8" ht="42" x14ac:dyDescent="0.2">
      <c r="A59" s="30" t="s">
        <v>569</v>
      </c>
      <c r="B59" s="49" t="s">
        <v>705</v>
      </c>
      <c r="C59" s="49" t="s">
        <v>513</v>
      </c>
      <c r="D59" s="49" t="s">
        <v>6</v>
      </c>
      <c r="E59" s="52">
        <v>840</v>
      </c>
      <c r="F59" s="32">
        <v>1</v>
      </c>
      <c r="G59" s="53"/>
      <c r="H59" s="25">
        <f t="shared" si="0"/>
        <v>0</v>
      </c>
    </row>
    <row r="60" spans="1:8" ht="31.5" x14ac:dyDescent="0.2">
      <c r="A60" s="30" t="s">
        <v>570</v>
      </c>
      <c r="B60" s="49" t="s">
        <v>705</v>
      </c>
      <c r="C60" s="49" t="s">
        <v>514</v>
      </c>
      <c r="D60" s="49" t="s">
        <v>6</v>
      </c>
      <c r="E60" s="52">
        <v>725.9</v>
      </c>
      <c r="F60" s="32">
        <v>1</v>
      </c>
      <c r="G60" s="53"/>
      <c r="H60" s="25">
        <f t="shared" si="0"/>
        <v>0</v>
      </c>
    </row>
    <row r="61" spans="1:8" ht="31.5" x14ac:dyDescent="0.2">
      <c r="A61" s="30" t="s">
        <v>571</v>
      </c>
      <c r="B61" s="49" t="s">
        <v>705</v>
      </c>
      <c r="C61" s="49" t="s">
        <v>515</v>
      </c>
      <c r="D61" s="49" t="s">
        <v>6</v>
      </c>
      <c r="E61" s="52">
        <v>311.10000000000002</v>
      </c>
      <c r="F61" s="32">
        <v>1</v>
      </c>
      <c r="G61" s="53"/>
      <c r="H61" s="25">
        <f t="shared" si="0"/>
        <v>0</v>
      </c>
    </row>
    <row r="62" spans="1:8" ht="31.5" x14ac:dyDescent="0.2">
      <c r="A62" s="30" t="s">
        <v>572</v>
      </c>
      <c r="B62" s="49" t="s">
        <v>705</v>
      </c>
      <c r="C62" s="49" t="s">
        <v>516</v>
      </c>
      <c r="D62" s="49" t="s">
        <v>4</v>
      </c>
      <c r="E62" s="52">
        <v>18</v>
      </c>
      <c r="F62" s="32">
        <v>1</v>
      </c>
      <c r="G62" s="53"/>
      <c r="H62" s="25">
        <f t="shared" si="0"/>
        <v>0</v>
      </c>
    </row>
    <row r="63" spans="1:8" ht="31.5" x14ac:dyDescent="0.2">
      <c r="A63" s="30" t="s">
        <v>573</v>
      </c>
      <c r="B63" s="49" t="s">
        <v>705</v>
      </c>
      <c r="C63" s="49" t="s">
        <v>517</v>
      </c>
      <c r="D63" s="49" t="s">
        <v>546</v>
      </c>
      <c r="E63" s="52">
        <v>27</v>
      </c>
      <c r="F63" s="32">
        <v>1</v>
      </c>
      <c r="G63" s="53"/>
      <c r="H63" s="25">
        <f t="shared" si="0"/>
        <v>0</v>
      </c>
    </row>
    <row r="64" spans="1:8" ht="31.5" x14ac:dyDescent="0.2">
      <c r="A64" s="30" t="s">
        <v>574</v>
      </c>
      <c r="B64" s="49" t="s">
        <v>705</v>
      </c>
      <c r="C64" s="49" t="s">
        <v>518</v>
      </c>
      <c r="D64" s="49" t="s">
        <v>91</v>
      </c>
      <c r="E64" s="52">
        <v>31</v>
      </c>
      <c r="F64" s="32">
        <v>1</v>
      </c>
      <c r="G64" s="53"/>
      <c r="H64" s="25">
        <f t="shared" si="0"/>
        <v>0</v>
      </c>
    </row>
    <row r="65" spans="1:8" ht="31.5" x14ac:dyDescent="0.2">
      <c r="A65" s="30" t="s">
        <v>575</v>
      </c>
      <c r="B65" s="49" t="s">
        <v>705</v>
      </c>
      <c r="C65" s="49" t="s">
        <v>519</v>
      </c>
      <c r="D65" s="49" t="s">
        <v>91</v>
      </c>
      <c r="E65" s="52">
        <v>31</v>
      </c>
      <c r="F65" s="32">
        <v>1</v>
      </c>
      <c r="G65" s="53"/>
      <c r="H65" s="25">
        <f t="shared" si="0"/>
        <v>0</v>
      </c>
    </row>
    <row r="66" spans="1:8" ht="31.5" x14ac:dyDescent="0.2">
      <c r="A66" s="30" t="s">
        <v>576</v>
      </c>
      <c r="B66" s="49" t="s">
        <v>705</v>
      </c>
      <c r="C66" s="49" t="s">
        <v>520</v>
      </c>
      <c r="D66" s="49" t="s">
        <v>91</v>
      </c>
      <c r="E66" s="52">
        <v>31</v>
      </c>
      <c r="F66" s="32">
        <v>1</v>
      </c>
      <c r="G66" s="53"/>
      <c r="H66" s="25">
        <f t="shared" si="0"/>
        <v>0</v>
      </c>
    </row>
    <row r="67" spans="1:8" ht="31.5" x14ac:dyDescent="0.2">
      <c r="A67" s="30" t="s">
        <v>577</v>
      </c>
      <c r="B67" s="49" t="s">
        <v>705</v>
      </c>
      <c r="C67" s="49" t="s">
        <v>521</v>
      </c>
      <c r="D67" s="49" t="s">
        <v>4</v>
      </c>
      <c r="E67" s="52">
        <v>31</v>
      </c>
      <c r="F67" s="32">
        <v>1</v>
      </c>
      <c r="G67" s="53"/>
      <c r="H67" s="25">
        <f t="shared" si="0"/>
        <v>0</v>
      </c>
    </row>
    <row r="68" spans="1:8" ht="31.5" x14ac:dyDescent="0.2">
      <c r="A68" s="30" t="s">
        <v>578</v>
      </c>
      <c r="B68" s="49" t="s">
        <v>705</v>
      </c>
      <c r="C68" s="49" t="s">
        <v>522</v>
      </c>
      <c r="D68" s="49" t="s">
        <v>4</v>
      </c>
      <c r="E68" s="52">
        <v>62</v>
      </c>
      <c r="F68" s="32">
        <v>1</v>
      </c>
      <c r="G68" s="53"/>
      <c r="H68" s="25">
        <f t="shared" si="0"/>
        <v>0</v>
      </c>
    </row>
    <row r="69" spans="1:8" s="48" customFormat="1" x14ac:dyDescent="0.2">
      <c r="A69" s="104" t="s">
        <v>377</v>
      </c>
      <c r="B69" s="104"/>
      <c r="C69" s="104"/>
      <c r="D69" s="104"/>
      <c r="E69" s="104"/>
      <c r="F69" s="104"/>
      <c r="G69" s="104"/>
      <c r="H69" s="47">
        <f>SUM(H8:H68)</f>
        <v>0</v>
      </c>
    </row>
    <row r="70" spans="1:8" s="29" customFormat="1" ht="33" customHeight="1" x14ac:dyDescent="0.2">
      <c r="A70" s="27" t="s">
        <v>102</v>
      </c>
      <c r="B70" s="28" t="s">
        <v>120</v>
      </c>
      <c r="C70" s="105" t="s">
        <v>580</v>
      </c>
      <c r="D70" s="105"/>
      <c r="E70" s="105"/>
      <c r="F70" s="105">
        <v>1</v>
      </c>
      <c r="G70" s="105"/>
      <c r="H70" s="105">
        <f t="shared" ref="H70:H90" si="1">ROUND(E70*G70,2)</f>
        <v>0</v>
      </c>
    </row>
    <row r="71" spans="1:8" ht="31.5" x14ac:dyDescent="0.2">
      <c r="A71" s="30" t="s">
        <v>10</v>
      </c>
      <c r="B71" s="49" t="s">
        <v>705</v>
      </c>
      <c r="C71" s="49" t="s">
        <v>523</v>
      </c>
      <c r="D71" s="49" t="s">
        <v>3</v>
      </c>
      <c r="E71" s="52">
        <v>170</v>
      </c>
      <c r="F71" s="32">
        <v>1</v>
      </c>
      <c r="G71" s="53"/>
      <c r="H71" s="25">
        <f t="shared" si="1"/>
        <v>0</v>
      </c>
    </row>
    <row r="72" spans="1:8" ht="31.5" x14ac:dyDescent="0.2">
      <c r="A72" s="30" t="s">
        <v>11</v>
      </c>
      <c r="B72" s="49" t="s">
        <v>705</v>
      </c>
      <c r="C72" s="49" t="s">
        <v>524</v>
      </c>
      <c r="D72" s="49" t="s">
        <v>116</v>
      </c>
      <c r="E72" s="52">
        <v>215</v>
      </c>
      <c r="F72" s="32">
        <v>1</v>
      </c>
      <c r="G72" s="53"/>
      <c r="H72" s="25">
        <f t="shared" si="1"/>
        <v>0</v>
      </c>
    </row>
    <row r="73" spans="1:8" ht="31.5" x14ac:dyDescent="0.2">
      <c r="A73" s="30" t="s">
        <v>12</v>
      </c>
      <c r="B73" s="49" t="s">
        <v>705</v>
      </c>
      <c r="C73" s="51" t="s">
        <v>541</v>
      </c>
      <c r="D73" s="49" t="s">
        <v>116</v>
      </c>
      <c r="E73" s="52">
        <v>215</v>
      </c>
      <c r="F73" s="32">
        <v>5</v>
      </c>
      <c r="G73" s="53"/>
      <c r="H73" s="25">
        <f t="shared" si="1"/>
        <v>0</v>
      </c>
    </row>
    <row r="74" spans="1:8" ht="31.5" x14ac:dyDescent="0.2">
      <c r="A74" s="30" t="s">
        <v>13</v>
      </c>
      <c r="B74" s="49" t="s">
        <v>705</v>
      </c>
      <c r="C74" s="49" t="s">
        <v>525</v>
      </c>
      <c r="D74" s="49" t="s">
        <v>116</v>
      </c>
      <c r="E74" s="52">
        <v>215</v>
      </c>
      <c r="F74" s="32">
        <v>1</v>
      </c>
      <c r="G74" s="53"/>
      <c r="H74" s="25">
        <f t="shared" si="1"/>
        <v>0</v>
      </c>
    </row>
    <row r="75" spans="1:8" ht="31.5" x14ac:dyDescent="0.2">
      <c r="A75" s="30" t="s">
        <v>14</v>
      </c>
      <c r="B75" s="49" t="s">
        <v>705</v>
      </c>
      <c r="C75" s="51" t="s">
        <v>542</v>
      </c>
      <c r="D75" s="49" t="s">
        <v>116</v>
      </c>
      <c r="E75" s="52">
        <v>215</v>
      </c>
      <c r="F75" s="32">
        <v>20</v>
      </c>
      <c r="G75" s="53"/>
      <c r="H75" s="25">
        <f t="shared" si="1"/>
        <v>0</v>
      </c>
    </row>
    <row r="76" spans="1:8" ht="31.5" x14ac:dyDescent="0.2">
      <c r="A76" s="30" t="s">
        <v>15</v>
      </c>
      <c r="B76" s="49" t="s">
        <v>705</v>
      </c>
      <c r="C76" s="49" t="s">
        <v>526</v>
      </c>
      <c r="D76" s="49" t="s">
        <v>6</v>
      </c>
      <c r="E76" s="52">
        <v>17.2</v>
      </c>
      <c r="F76" s="32">
        <v>1</v>
      </c>
      <c r="G76" s="53"/>
      <c r="H76" s="25">
        <f t="shared" si="1"/>
        <v>0</v>
      </c>
    </row>
    <row r="77" spans="1:8" ht="31.5" x14ac:dyDescent="0.2">
      <c r="A77" s="30" t="s">
        <v>16</v>
      </c>
      <c r="B77" s="49" t="s">
        <v>705</v>
      </c>
      <c r="C77" s="49" t="s">
        <v>527</v>
      </c>
      <c r="D77" s="49" t="s">
        <v>6</v>
      </c>
      <c r="E77" s="52">
        <v>17.2</v>
      </c>
      <c r="F77" s="32">
        <v>1</v>
      </c>
      <c r="G77" s="53"/>
      <c r="H77" s="25">
        <f t="shared" si="1"/>
        <v>0</v>
      </c>
    </row>
    <row r="78" spans="1:8" ht="31.5" x14ac:dyDescent="0.2">
      <c r="A78" s="30" t="s">
        <v>17</v>
      </c>
      <c r="B78" s="49" t="s">
        <v>705</v>
      </c>
      <c r="C78" s="49" t="s">
        <v>528</v>
      </c>
      <c r="D78" s="49" t="s">
        <v>6</v>
      </c>
      <c r="E78" s="52">
        <v>17.2</v>
      </c>
      <c r="F78" s="32">
        <v>1</v>
      </c>
      <c r="G78" s="53"/>
      <c r="H78" s="25">
        <f t="shared" si="1"/>
        <v>0</v>
      </c>
    </row>
    <row r="79" spans="1:8" ht="31.5" x14ac:dyDescent="0.2">
      <c r="A79" s="30" t="s">
        <v>18</v>
      </c>
      <c r="B79" s="49" t="s">
        <v>705</v>
      </c>
      <c r="C79" s="49" t="s">
        <v>529</v>
      </c>
      <c r="D79" s="49" t="s">
        <v>116</v>
      </c>
      <c r="E79" s="52">
        <v>80</v>
      </c>
      <c r="F79" s="32">
        <v>1</v>
      </c>
      <c r="G79" s="53"/>
      <c r="H79" s="25">
        <f t="shared" si="1"/>
        <v>0</v>
      </c>
    </row>
    <row r="80" spans="1:8" ht="31.5" x14ac:dyDescent="0.2">
      <c r="A80" s="30" t="s">
        <v>19</v>
      </c>
      <c r="B80" s="49" t="s">
        <v>705</v>
      </c>
      <c r="C80" s="49" t="s">
        <v>530</v>
      </c>
      <c r="D80" s="49" t="s">
        <v>116</v>
      </c>
      <c r="E80" s="52">
        <v>80</v>
      </c>
      <c r="F80" s="32">
        <v>1</v>
      </c>
      <c r="G80" s="53"/>
      <c r="H80" s="25">
        <f t="shared" si="1"/>
        <v>0</v>
      </c>
    </row>
    <row r="81" spans="1:8" ht="31.5" x14ac:dyDescent="0.2">
      <c r="A81" s="30" t="s">
        <v>20</v>
      </c>
      <c r="B81" s="49" t="s">
        <v>705</v>
      </c>
      <c r="C81" s="49" t="s">
        <v>531</v>
      </c>
      <c r="D81" s="49" t="s">
        <v>116</v>
      </c>
      <c r="E81" s="52">
        <v>80</v>
      </c>
      <c r="F81" s="32">
        <v>1</v>
      </c>
      <c r="G81" s="53"/>
      <c r="H81" s="25">
        <f t="shared" si="1"/>
        <v>0</v>
      </c>
    </row>
    <row r="82" spans="1:8" ht="31.5" x14ac:dyDescent="0.2">
      <c r="A82" s="30" t="s">
        <v>21</v>
      </c>
      <c r="B82" s="49" t="s">
        <v>705</v>
      </c>
      <c r="C82" s="49" t="s">
        <v>532</v>
      </c>
      <c r="D82" s="49" t="s">
        <v>116</v>
      </c>
      <c r="E82" s="52">
        <v>80</v>
      </c>
      <c r="F82" s="32">
        <v>1</v>
      </c>
      <c r="G82" s="53"/>
      <c r="H82" s="25">
        <f t="shared" si="1"/>
        <v>0</v>
      </c>
    </row>
    <row r="83" spans="1:8" ht="31.5" x14ac:dyDescent="0.2">
      <c r="A83" s="30" t="s">
        <v>581</v>
      </c>
      <c r="B83" s="49" t="s">
        <v>705</v>
      </c>
      <c r="C83" s="49" t="s">
        <v>533</v>
      </c>
      <c r="D83" s="49" t="s">
        <v>116</v>
      </c>
      <c r="E83" s="52">
        <v>645</v>
      </c>
      <c r="F83" s="32">
        <v>1</v>
      </c>
      <c r="G83" s="53"/>
      <c r="H83" s="25">
        <f t="shared" si="1"/>
        <v>0</v>
      </c>
    </row>
    <row r="84" spans="1:8" ht="31.5" x14ac:dyDescent="0.2">
      <c r="A84" s="30" t="s">
        <v>582</v>
      </c>
      <c r="B84" s="49" t="s">
        <v>705</v>
      </c>
      <c r="C84" s="49" t="s">
        <v>534</v>
      </c>
      <c r="D84" s="49" t="s">
        <v>116</v>
      </c>
      <c r="E84" s="52">
        <v>185</v>
      </c>
      <c r="F84" s="32">
        <v>1</v>
      </c>
      <c r="G84" s="53"/>
      <c r="H84" s="25">
        <f t="shared" si="1"/>
        <v>0</v>
      </c>
    </row>
    <row r="85" spans="1:8" ht="31.5" x14ac:dyDescent="0.2">
      <c r="A85" s="30" t="s">
        <v>583</v>
      </c>
      <c r="B85" s="49" t="s">
        <v>705</v>
      </c>
      <c r="C85" s="51" t="s">
        <v>543</v>
      </c>
      <c r="D85" s="49" t="s">
        <v>116</v>
      </c>
      <c r="E85" s="52">
        <v>185</v>
      </c>
      <c r="F85" s="32">
        <v>5</v>
      </c>
      <c r="G85" s="53"/>
      <c r="H85" s="25">
        <f t="shared" si="1"/>
        <v>0</v>
      </c>
    </row>
    <row r="86" spans="1:8" ht="31.5" x14ac:dyDescent="0.2">
      <c r="A86" s="30" t="s">
        <v>584</v>
      </c>
      <c r="B86" s="49" t="s">
        <v>705</v>
      </c>
      <c r="C86" s="49" t="s">
        <v>535</v>
      </c>
      <c r="D86" s="49" t="s">
        <v>116</v>
      </c>
      <c r="E86" s="52">
        <v>185</v>
      </c>
      <c r="F86" s="32">
        <v>1</v>
      </c>
      <c r="G86" s="53"/>
      <c r="H86" s="25">
        <f t="shared" si="1"/>
        <v>0</v>
      </c>
    </row>
    <row r="87" spans="1:8" ht="31.5" x14ac:dyDescent="0.2">
      <c r="A87" s="30" t="s">
        <v>585</v>
      </c>
      <c r="B87" s="49" t="s">
        <v>705</v>
      </c>
      <c r="C87" s="49" t="s">
        <v>529</v>
      </c>
      <c r="D87" s="49" t="s">
        <v>116</v>
      </c>
      <c r="E87" s="52">
        <v>220</v>
      </c>
      <c r="F87" s="32">
        <v>1</v>
      </c>
      <c r="G87" s="53"/>
      <c r="H87" s="25">
        <f t="shared" si="1"/>
        <v>0</v>
      </c>
    </row>
    <row r="88" spans="1:8" ht="31.5" x14ac:dyDescent="0.2">
      <c r="A88" s="30" t="s">
        <v>586</v>
      </c>
      <c r="B88" s="49" t="s">
        <v>705</v>
      </c>
      <c r="C88" s="49" t="s">
        <v>530</v>
      </c>
      <c r="D88" s="49" t="s">
        <v>116</v>
      </c>
      <c r="E88" s="52">
        <v>220</v>
      </c>
      <c r="F88" s="32">
        <v>1</v>
      </c>
      <c r="G88" s="53"/>
      <c r="H88" s="25">
        <f t="shared" si="1"/>
        <v>0</v>
      </c>
    </row>
    <row r="89" spans="1:8" ht="31.5" x14ac:dyDescent="0.2">
      <c r="A89" s="30" t="s">
        <v>587</v>
      </c>
      <c r="B89" s="49" t="s">
        <v>705</v>
      </c>
      <c r="C89" s="49" t="s">
        <v>536</v>
      </c>
      <c r="D89" s="49" t="s">
        <v>116</v>
      </c>
      <c r="E89" s="52">
        <v>220</v>
      </c>
      <c r="F89" s="32">
        <v>1</v>
      </c>
      <c r="G89" s="53"/>
      <c r="H89" s="25">
        <f t="shared" si="1"/>
        <v>0</v>
      </c>
    </row>
    <row r="90" spans="1:8" ht="31.5" x14ac:dyDescent="0.2">
      <c r="A90" s="30" t="s">
        <v>588</v>
      </c>
      <c r="B90" s="49" t="s">
        <v>705</v>
      </c>
      <c r="C90" s="49" t="s">
        <v>537</v>
      </c>
      <c r="D90" s="49" t="s">
        <v>116</v>
      </c>
      <c r="E90" s="52">
        <v>220</v>
      </c>
      <c r="F90" s="32">
        <v>1</v>
      </c>
      <c r="G90" s="53"/>
      <c r="H90" s="25">
        <f t="shared" si="1"/>
        <v>0</v>
      </c>
    </row>
    <row r="91" spans="1:8" s="48" customFormat="1" x14ac:dyDescent="0.2">
      <c r="A91" s="104" t="s">
        <v>377</v>
      </c>
      <c r="B91" s="104"/>
      <c r="C91" s="104"/>
      <c r="D91" s="104"/>
      <c r="E91" s="104"/>
      <c r="F91" s="104"/>
      <c r="G91" s="104"/>
      <c r="H91" s="47">
        <f>SUM(H71:H90)</f>
        <v>0</v>
      </c>
    </row>
    <row r="92" spans="1:8" s="16" customFormat="1" ht="31.5" customHeight="1" x14ac:dyDescent="0.2">
      <c r="A92" s="96" t="s">
        <v>591</v>
      </c>
      <c r="B92" s="96"/>
      <c r="C92" s="96"/>
      <c r="D92" s="96"/>
      <c r="E92" s="96"/>
      <c r="F92" s="96"/>
      <c r="G92" s="96"/>
      <c r="H92" s="33">
        <f>H91+H69</f>
        <v>0</v>
      </c>
    </row>
    <row r="93" spans="1:8" s="16" customFormat="1" ht="31.5" customHeight="1" x14ac:dyDescent="0.2">
      <c r="A93" s="96" t="s">
        <v>117</v>
      </c>
      <c r="B93" s="96"/>
      <c r="C93" s="96"/>
      <c r="D93" s="96"/>
      <c r="E93" s="96"/>
      <c r="F93" s="96"/>
      <c r="G93" s="96"/>
      <c r="H93" s="33">
        <f>H94-H92</f>
        <v>0</v>
      </c>
    </row>
    <row r="94" spans="1:8" s="16" customFormat="1" ht="31.5" customHeight="1" x14ac:dyDescent="0.2">
      <c r="A94" s="96" t="s">
        <v>590</v>
      </c>
      <c r="B94" s="96"/>
      <c r="C94" s="96"/>
      <c r="D94" s="96"/>
      <c r="E94" s="96"/>
      <c r="F94" s="96"/>
      <c r="G94" s="96"/>
      <c r="H94" s="33">
        <f>H92*1.23</f>
        <v>0</v>
      </c>
    </row>
    <row r="96" spans="1:8" x14ac:dyDescent="0.2">
      <c r="A96" s="93" t="s">
        <v>380</v>
      </c>
      <c r="B96" s="93"/>
      <c r="C96" s="93"/>
      <c r="D96" s="93"/>
      <c r="E96" s="93"/>
      <c r="F96" s="93"/>
      <c r="G96" s="93"/>
      <c r="H96" s="93"/>
    </row>
    <row r="98" spans="1:8" ht="81.75" customHeight="1" x14ac:dyDescent="0.2">
      <c r="A98" s="99" t="s">
        <v>393</v>
      </c>
      <c r="B98" s="100"/>
      <c r="C98" s="100"/>
      <c r="D98" s="100"/>
      <c r="E98" s="100"/>
      <c r="F98" s="100"/>
      <c r="G98" s="100"/>
      <c r="H98" s="100"/>
    </row>
    <row r="100" spans="1:8" ht="134.25" customHeight="1" x14ac:dyDescent="0.2">
      <c r="B100" s="97" t="s">
        <v>104</v>
      </c>
      <c r="C100" s="98"/>
      <c r="D100" s="98"/>
      <c r="E100" s="98"/>
      <c r="F100" s="98"/>
      <c r="G100" s="98"/>
      <c r="H100" s="98"/>
    </row>
    <row r="102" spans="1:8" ht="51" customHeight="1" x14ac:dyDescent="0.2">
      <c r="B102" s="92" t="s">
        <v>95</v>
      </c>
      <c r="C102" s="93"/>
    </row>
  </sheetData>
  <mergeCells count="14">
    <mergeCell ref="A1:H1"/>
    <mergeCell ref="A2:H2"/>
    <mergeCell ref="A3:H3"/>
    <mergeCell ref="C7:H7"/>
    <mergeCell ref="B102:C102"/>
    <mergeCell ref="C70:H70"/>
    <mergeCell ref="A91:G91"/>
    <mergeCell ref="A69:G69"/>
    <mergeCell ref="A92:G92"/>
    <mergeCell ref="A93:G93"/>
    <mergeCell ref="A94:G94"/>
    <mergeCell ref="A96:H96"/>
    <mergeCell ref="A98:H98"/>
    <mergeCell ref="B100:H100"/>
  </mergeCells>
  <phoneticPr fontId="14" type="noConversion"/>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4"/>
  <sheetViews>
    <sheetView view="pageBreakPreview" zoomScale="115" zoomScaleNormal="100" zoomScaleSheetLayoutView="115" workbookViewId="0">
      <pane ySplit="6" topLeftCell="A7" activePane="bottomLeft" state="frozen"/>
      <selection pane="bottomLeft" activeCell="B42" sqref="B42"/>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12.664062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592</v>
      </c>
      <c r="B1" s="89"/>
      <c r="C1" s="89"/>
      <c r="D1" s="89"/>
      <c r="E1" s="89"/>
      <c r="F1" s="89"/>
      <c r="G1" s="89"/>
      <c r="H1" s="89"/>
      <c r="I1" s="4"/>
      <c r="J1" s="4"/>
      <c r="K1" s="4"/>
      <c r="L1" s="4"/>
      <c r="M1" s="4"/>
      <c r="N1" s="4"/>
      <c r="O1" s="4"/>
      <c r="P1" s="4"/>
      <c r="Q1" s="4"/>
    </row>
    <row r="2" spans="1:17" s="2" customFormat="1" ht="27" customHeight="1" x14ac:dyDescent="0.2">
      <c r="A2" s="89" t="s">
        <v>593</v>
      </c>
      <c r="B2" s="89"/>
      <c r="C2" s="89"/>
      <c r="D2" s="89"/>
      <c r="E2" s="89"/>
      <c r="F2" s="89"/>
      <c r="G2" s="89"/>
      <c r="H2" s="89"/>
      <c r="I2" s="4"/>
      <c r="J2" s="4"/>
      <c r="K2" s="4"/>
      <c r="L2" s="4"/>
      <c r="M2" s="4"/>
      <c r="N2" s="4"/>
      <c r="O2" s="4"/>
      <c r="P2" s="4"/>
      <c r="Q2" s="4"/>
    </row>
    <row r="3" spans="1:17" s="3" customFormat="1" ht="51" customHeight="1" x14ac:dyDescent="0.2">
      <c r="A3" s="90" t="s">
        <v>367</v>
      </c>
      <c r="B3" s="90"/>
      <c r="C3" s="90"/>
      <c r="D3" s="90"/>
      <c r="E3" s="90"/>
      <c r="F3" s="90"/>
      <c r="G3" s="90"/>
      <c r="H3" s="90"/>
      <c r="I3" s="14"/>
      <c r="J3" s="14"/>
      <c r="K3" s="14"/>
      <c r="L3" s="14"/>
      <c r="M3" s="14"/>
      <c r="N3" s="14"/>
      <c r="O3" s="5"/>
      <c r="P3" s="5"/>
      <c r="Q3" s="5"/>
    </row>
    <row r="5" spans="1:17" s="16" customFormat="1" ht="38.25" x14ac:dyDescent="0.2">
      <c r="A5" s="19" t="s">
        <v>119</v>
      </c>
      <c r="B5" s="19" t="s">
        <v>639</v>
      </c>
      <c r="C5" s="19" t="s">
        <v>0</v>
      </c>
      <c r="D5" s="19" t="s">
        <v>1</v>
      </c>
      <c r="E5" s="20" t="s">
        <v>90</v>
      </c>
      <c r="F5" s="20" t="s">
        <v>96</v>
      </c>
      <c r="G5" s="20" t="s">
        <v>94</v>
      </c>
      <c r="H5" s="21" t="s">
        <v>368</v>
      </c>
    </row>
    <row r="6" spans="1:17" s="17" customFormat="1" x14ac:dyDescent="0.2">
      <c r="A6" s="22" t="s">
        <v>370</v>
      </c>
      <c r="B6" s="22" t="s">
        <v>371</v>
      </c>
      <c r="C6" s="22" t="s">
        <v>372</v>
      </c>
      <c r="D6" s="22" t="s">
        <v>373</v>
      </c>
      <c r="E6" s="23" t="s">
        <v>374</v>
      </c>
      <c r="F6" s="23" t="s">
        <v>375</v>
      </c>
      <c r="G6" s="23" t="s">
        <v>376</v>
      </c>
      <c r="H6" s="24" t="s">
        <v>638</v>
      </c>
    </row>
    <row r="7" spans="1:17" s="16" customFormat="1" ht="36" customHeight="1" x14ac:dyDescent="0.2">
      <c r="A7" s="27" t="s">
        <v>98</v>
      </c>
      <c r="B7" s="28" t="s">
        <v>120</v>
      </c>
      <c r="C7" s="105" t="s">
        <v>603</v>
      </c>
      <c r="D7" s="95"/>
      <c r="E7" s="95"/>
      <c r="F7" s="95"/>
      <c r="G7" s="95"/>
      <c r="H7" s="95"/>
    </row>
    <row r="8" spans="1:17" ht="21" x14ac:dyDescent="0.2">
      <c r="A8" s="30" t="s">
        <v>8</v>
      </c>
      <c r="B8" s="57" t="s">
        <v>600</v>
      </c>
      <c r="C8" s="57" t="s">
        <v>595</v>
      </c>
      <c r="D8" s="58" t="s">
        <v>92</v>
      </c>
      <c r="E8" s="52">
        <v>1</v>
      </c>
      <c r="F8" s="32">
        <v>1</v>
      </c>
      <c r="G8" s="32"/>
      <c r="H8" s="25">
        <f t="shared" ref="H8:H42" si="0">ROUND(E8*G8,2)</f>
        <v>0</v>
      </c>
    </row>
    <row r="9" spans="1:17" ht="21" x14ac:dyDescent="0.2">
      <c r="A9" s="30" t="s">
        <v>9</v>
      </c>
      <c r="B9" s="57" t="s">
        <v>600</v>
      </c>
      <c r="C9" s="57" t="s">
        <v>596</v>
      </c>
      <c r="D9" s="58" t="s">
        <v>92</v>
      </c>
      <c r="E9" s="52">
        <v>3</v>
      </c>
      <c r="F9" s="32">
        <v>1</v>
      </c>
      <c r="G9" s="32"/>
      <c r="H9" s="25">
        <f t="shared" si="0"/>
        <v>0</v>
      </c>
    </row>
    <row r="10" spans="1:17" ht="21" x14ac:dyDescent="0.2">
      <c r="A10" s="30" t="s">
        <v>7</v>
      </c>
      <c r="B10" s="57" t="s">
        <v>600</v>
      </c>
      <c r="C10" s="57" t="s">
        <v>597</v>
      </c>
      <c r="D10" s="58" t="s">
        <v>92</v>
      </c>
      <c r="E10" s="52">
        <v>4</v>
      </c>
      <c r="F10" s="32">
        <v>1</v>
      </c>
      <c r="G10" s="32"/>
      <c r="H10" s="25">
        <f t="shared" si="0"/>
        <v>0</v>
      </c>
    </row>
    <row r="11" spans="1:17" x14ac:dyDescent="0.2">
      <c r="A11" s="30" t="s">
        <v>99</v>
      </c>
      <c r="B11" s="57" t="s">
        <v>600</v>
      </c>
      <c r="C11" s="57" t="s">
        <v>598</v>
      </c>
      <c r="D11" s="58" t="s">
        <v>92</v>
      </c>
      <c r="E11" s="52">
        <v>1</v>
      </c>
      <c r="F11" s="32">
        <v>1</v>
      </c>
      <c r="G11" s="32"/>
      <c r="H11" s="25">
        <f t="shared" si="0"/>
        <v>0</v>
      </c>
    </row>
    <row r="12" spans="1:17" x14ac:dyDescent="0.2">
      <c r="A12" s="30" t="s">
        <v>100</v>
      </c>
      <c r="B12" s="57" t="s">
        <v>600</v>
      </c>
      <c r="C12" s="57" t="s">
        <v>599</v>
      </c>
      <c r="D12" s="58" t="s">
        <v>92</v>
      </c>
      <c r="E12" s="52">
        <v>1</v>
      </c>
      <c r="F12" s="32">
        <v>1</v>
      </c>
      <c r="G12" s="32"/>
      <c r="H12" s="25">
        <f t="shared" si="0"/>
        <v>0</v>
      </c>
    </row>
    <row r="13" spans="1:17" ht="21" x14ac:dyDescent="0.2">
      <c r="A13" s="30" t="s">
        <v>101</v>
      </c>
      <c r="B13" s="57" t="s">
        <v>600</v>
      </c>
      <c r="C13" s="57" t="s">
        <v>604</v>
      </c>
      <c r="D13" s="58" t="s">
        <v>92</v>
      </c>
      <c r="E13" s="52">
        <v>1</v>
      </c>
      <c r="F13" s="32">
        <v>1</v>
      </c>
      <c r="G13" s="32"/>
      <c r="H13" s="25">
        <f t="shared" si="0"/>
        <v>0</v>
      </c>
    </row>
    <row r="14" spans="1:17" ht="21" x14ac:dyDescent="0.2">
      <c r="A14" s="30" t="s">
        <v>127</v>
      </c>
      <c r="B14" s="57" t="s">
        <v>600</v>
      </c>
      <c r="C14" s="57" t="s">
        <v>605</v>
      </c>
      <c r="D14" s="58" t="s">
        <v>92</v>
      </c>
      <c r="E14" s="52">
        <v>1</v>
      </c>
      <c r="F14" s="32">
        <v>1</v>
      </c>
      <c r="G14" s="32"/>
      <c r="H14" s="25">
        <f t="shared" si="0"/>
        <v>0</v>
      </c>
    </row>
    <row r="15" spans="1:17" ht="31.5" x14ac:dyDescent="0.2">
      <c r="A15" s="30" t="s">
        <v>129</v>
      </c>
      <c r="B15" s="57" t="s">
        <v>601</v>
      </c>
      <c r="C15" s="57" t="s">
        <v>606</v>
      </c>
      <c r="D15" s="58" t="s">
        <v>322</v>
      </c>
      <c r="E15" s="52">
        <v>1</v>
      </c>
      <c r="F15" s="32">
        <v>1</v>
      </c>
      <c r="G15" s="32"/>
      <c r="H15" s="25">
        <f t="shared" si="0"/>
        <v>0</v>
      </c>
    </row>
    <row r="16" spans="1:17" ht="21" x14ac:dyDescent="0.2">
      <c r="A16" s="30" t="s">
        <v>131</v>
      </c>
      <c r="B16" s="57" t="s">
        <v>601</v>
      </c>
      <c r="C16" s="57" t="s">
        <v>607</v>
      </c>
      <c r="D16" s="58" t="s">
        <v>92</v>
      </c>
      <c r="E16" s="52">
        <v>20</v>
      </c>
      <c r="F16" s="32">
        <v>1</v>
      </c>
      <c r="G16" s="32"/>
      <c r="H16" s="25">
        <f t="shared" si="0"/>
        <v>0</v>
      </c>
    </row>
    <row r="17" spans="1:8" x14ac:dyDescent="0.2">
      <c r="A17" s="30" t="s">
        <v>133</v>
      </c>
      <c r="B17" s="57" t="s">
        <v>601</v>
      </c>
      <c r="C17" s="57" t="s">
        <v>608</v>
      </c>
      <c r="D17" s="58" t="s">
        <v>92</v>
      </c>
      <c r="E17" s="52">
        <v>1</v>
      </c>
      <c r="F17" s="32">
        <v>1</v>
      </c>
      <c r="G17" s="32"/>
      <c r="H17" s="25">
        <f t="shared" si="0"/>
        <v>0</v>
      </c>
    </row>
    <row r="18" spans="1:8" ht="21" x14ac:dyDescent="0.2">
      <c r="A18" s="30" t="s">
        <v>135</v>
      </c>
      <c r="B18" s="57" t="s">
        <v>601</v>
      </c>
      <c r="C18" s="57" t="s">
        <v>609</v>
      </c>
      <c r="D18" s="58" t="s">
        <v>93</v>
      </c>
      <c r="E18" s="56">
        <v>2E-3</v>
      </c>
      <c r="F18" s="32">
        <v>1</v>
      </c>
      <c r="G18" s="32"/>
      <c r="H18" s="25">
        <f t="shared" si="0"/>
        <v>0</v>
      </c>
    </row>
    <row r="19" spans="1:8" x14ac:dyDescent="0.2">
      <c r="A19" s="30" t="s">
        <v>137</v>
      </c>
      <c r="B19" s="57" t="s">
        <v>601</v>
      </c>
      <c r="C19" s="57" t="s">
        <v>610</v>
      </c>
      <c r="D19" s="58" t="s">
        <v>3</v>
      </c>
      <c r="E19" s="52">
        <v>10</v>
      </c>
      <c r="F19" s="32">
        <v>1</v>
      </c>
      <c r="G19" s="32"/>
      <c r="H19" s="25">
        <f t="shared" si="0"/>
        <v>0</v>
      </c>
    </row>
    <row r="20" spans="1:8" ht="21" x14ac:dyDescent="0.2">
      <c r="A20" s="30" t="s">
        <v>139</v>
      </c>
      <c r="B20" s="57" t="s">
        <v>601</v>
      </c>
      <c r="C20" s="57" t="s">
        <v>611</v>
      </c>
      <c r="D20" s="58" t="s">
        <v>3</v>
      </c>
      <c r="E20" s="52">
        <v>6</v>
      </c>
      <c r="F20" s="32">
        <v>1</v>
      </c>
      <c r="G20" s="32"/>
      <c r="H20" s="25">
        <f t="shared" si="0"/>
        <v>0</v>
      </c>
    </row>
    <row r="21" spans="1:8" ht="21" x14ac:dyDescent="0.2">
      <c r="A21" s="30" t="s">
        <v>141</v>
      </c>
      <c r="B21" s="57" t="s">
        <v>601</v>
      </c>
      <c r="C21" s="57" t="s">
        <v>612</v>
      </c>
      <c r="D21" s="58" t="s">
        <v>92</v>
      </c>
      <c r="E21" s="52">
        <v>1</v>
      </c>
      <c r="F21" s="32">
        <v>1</v>
      </c>
      <c r="G21" s="32"/>
      <c r="H21" s="25">
        <f t="shared" si="0"/>
        <v>0</v>
      </c>
    </row>
    <row r="22" spans="1:8" ht="21" x14ac:dyDescent="0.2">
      <c r="A22" s="30" t="s">
        <v>143</v>
      </c>
      <c r="B22" s="57" t="s">
        <v>600</v>
      </c>
      <c r="C22" s="57" t="s">
        <v>613</v>
      </c>
      <c r="D22" s="58" t="s">
        <v>3</v>
      </c>
      <c r="E22" s="52">
        <v>124</v>
      </c>
      <c r="F22" s="32">
        <v>1</v>
      </c>
      <c r="G22" s="32"/>
      <c r="H22" s="25">
        <f t="shared" si="0"/>
        <v>0</v>
      </c>
    </row>
    <row r="23" spans="1:8" x14ac:dyDescent="0.2">
      <c r="A23" s="30" t="s">
        <v>145</v>
      </c>
      <c r="B23" s="57" t="s">
        <v>600</v>
      </c>
      <c r="C23" s="57" t="s">
        <v>614</v>
      </c>
      <c r="D23" s="58" t="s">
        <v>3</v>
      </c>
      <c r="E23" s="52">
        <v>130</v>
      </c>
      <c r="F23" s="32">
        <v>1</v>
      </c>
      <c r="G23" s="32"/>
      <c r="H23" s="25">
        <f t="shared" si="0"/>
        <v>0</v>
      </c>
    </row>
    <row r="24" spans="1:8" x14ac:dyDescent="0.2">
      <c r="A24" s="30" t="s">
        <v>147</v>
      </c>
      <c r="B24" s="57" t="s">
        <v>600</v>
      </c>
      <c r="C24" s="57" t="s">
        <v>615</v>
      </c>
      <c r="D24" s="58" t="s">
        <v>630</v>
      </c>
      <c r="E24" s="52">
        <v>6</v>
      </c>
      <c r="F24" s="32">
        <v>1</v>
      </c>
      <c r="G24" s="32"/>
      <c r="H24" s="25">
        <f t="shared" si="0"/>
        <v>0</v>
      </c>
    </row>
    <row r="25" spans="1:8" x14ac:dyDescent="0.2">
      <c r="A25" s="30" t="s">
        <v>149</v>
      </c>
      <c r="B25" s="57" t="s">
        <v>601</v>
      </c>
      <c r="C25" s="57" t="s">
        <v>616</v>
      </c>
      <c r="D25" s="58" t="s">
        <v>631</v>
      </c>
      <c r="E25" s="52">
        <v>1</v>
      </c>
      <c r="F25" s="32">
        <v>1</v>
      </c>
      <c r="G25" s="32"/>
      <c r="H25" s="25">
        <f t="shared" si="0"/>
        <v>0</v>
      </c>
    </row>
    <row r="26" spans="1:8" s="48" customFormat="1" x14ac:dyDescent="0.2">
      <c r="A26" s="104" t="s">
        <v>377</v>
      </c>
      <c r="B26" s="104"/>
      <c r="C26" s="104"/>
      <c r="D26" s="104"/>
      <c r="E26" s="104"/>
      <c r="F26" s="104"/>
      <c r="G26" s="104"/>
      <c r="H26" s="47">
        <f>SUM(H7:H25)</f>
        <v>0</v>
      </c>
    </row>
    <row r="27" spans="1:8" s="29" customFormat="1" ht="33" customHeight="1" x14ac:dyDescent="0.2">
      <c r="A27" s="27" t="s">
        <v>102</v>
      </c>
      <c r="B27" s="28" t="s">
        <v>120</v>
      </c>
      <c r="C27" s="105" t="s">
        <v>617</v>
      </c>
      <c r="D27" s="95"/>
      <c r="E27" s="95"/>
      <c r="F27" s="95"/>
      <c r="G27" s="95"/>
      <c r="H27" s="95">
        <f t="shared" si="0"/>
        <v>0</v>
      </c>
    </row>
    <row r="28" spans="1:8" ht="21" x14ac:dyDescent="0.2">
      <c r="A28" s="30" t="s">
        <v>10</v>
      </c>
      <c r="B28" s="57" t="s">
        <v>600</v>
      </c>
      <c r="C28" s="57" t="s">
        <v>618</v>
      </c>
      <c r="D28" s="58" t="s">
        <v>92</v>
      </c>
      <c r="E28" s="52">
        <v>2</v>
      </c>
      <c r="F28" s="32">
        <v>1</v>
      </c>
      <c r="G28" s="32"/>
      <c r="H28" s="25">
        <f t="shared" si="0"/>
        <v>0</v>
      </c>
    </row>
    <row r="29" spans="1:8" ht="21" x14ac:dyDescent="0.2">
      <c r="A29" s="30" t="s">
        <v>11</v>
      </c>
      <c r="B29" s="57" t="s">
        <v>600</v>
      </c>
      <c r="C29" s="57" t="s">
        <v>619</v>
      </c>
      <c r="D29" s="58" t="s">
        <v>92</v>
      </c>
      <c r="E29" s="52">
        <v>1</v>
      </c>
      <c r="F29" s="32">
        <v>1</v>
      </c>
      <c r="G29" s="32"/>
      <c r="H29" s="25">
        <f t="shared" si="0"/>
        <v>0</v>
      </c>
    </row>
    <row r="30" spans="1:8" ht="21" x14ac:dyDescent="0.2">
      <c r="A30" s="30" t="s">
        <v>12</v>
      </c>
      <c r="B30" s="57" t="s">
        <v>600</v>
      </c>
      <c r="C30" s="57" t="s">
        <v>620</v>
      </c>
      <c r="D30" s="58" t="s">
        <v>92</v>
      </c>
      <c r="E30" s="52">
        <v>2</v>
      </c>
      <c r="F30" s="32">
        <v>1</v>
      </c>
      <c r="G30" s="32"/>
      <c r="H30" s="25">
        <f t="shared" si="0"/>
        <v>0</v>
      </c>
    </row>
    <row r="31" spans="1:8" ht="21" x14ac:dyDescent="0.2">
      <c r="A31" s="30" t="s">
        <v>13</v>
      </c>
      <c r="B31" s="57" t="s">
        <v>600</v>
      </c>
      <c r="C31" s="57" t="s">
        <v>621</v>
      </c>
      <c r="D31" s="58" t="s">
        <v>3</v>
      </c>
      <c r="E31" s="52">
        <v>295</v>
      </c>
      <c r="F31" s="32">
        <v>0.5</v>
      </c>
      <c r="G31" s="32"/>
      <c r="H31" s="25">
        <f t="shared" si="0"/>
        <v>0</v>
      </c>
    </row>
    <row r="32" spans="1:8" s="48" customFormat="1" x14ac:dyDescent="0.2">
      <c r="A32" s="104" t="s">
        <v>377</v>
      </c>
      <c r="B32" s="104"/>
      <c r="C32" s="104"/>
      <c r="D32" s="104"/>
      <c r="E32" s="104"/>
      <c r="F32" s="104"/>
      <c r="G32" s="104"/>
      <c r="H32" s="47">
        <f>SUM(H28:H31)</f>
        <v>0</v>
      </c>
    </row>
    <row r="33" spans="1:8" s="29" customFormat="1" ht="33" customHeight="1" x14ac:dyDescent="0.2">
      <c r="A33" s="27" t="s">
        <v>103</v>
      </c>
      <c r="B33" s="28" t="s">
        <v>120</v>
      </c>
      <c r="C33" s="105" t="s">
        <v>622</v>
      </c>
      <c r="D33" s="95"/>
      <c r="E33" s="95"/>
      <c r="F33" s="95"/>
      <c r="G33" s="95"/>
      <c r="H33" s="95">
        <f t="shared" si="0"/>
        <v>0</v>
      </c>
    </row>
    <row r="34" spans="1:8" x14ac:dyDescent="0.2">
      <c r="A34" s="30" t="s">
        <v>22</v>
      </c>
      <c r="B34" s="57" t="s">
        <v>601</v>
      </c>
      <c r="C34" s="57" t="s">
        <v>623</v>
      </c>
      <c r="D34" s="58" t="s">
        <v>92</v>
      </c>
      <c r="E34" s="52">
        <v>2</v>
      </c>
      <c r="F34" s="32">
        <v>1</v>
      </c>
      <c r="G34" s="32"/>
      <c r="H34" s="25">
        <f t="shared" si="0"/>
        <v>0</v>
      </c>
    </row>
    <row r="35" spans="1:8" x14ac:dyDescent="0.2">
      <c r="A35" s="30" t="s">
        <v>23</v>
      </c>
      <c r="B35" s="57" t="s">
        <v>601</v>
      </c>
      <c r="C35" s="57" t="s">
        <v>624</v>
      </c>
      <c r="D35" s="58" t="s">
        <v>92</v>
      </c>
      <c r="E35" s="52">
        <v>6</v>
      </c>
      <c r="F35" s="32">
        <v>1</v>
      </c>
      <c r="G35" s="32"/>
      <c r="H35" s="25">
        <f t="shared" si="0"/>
        <v>0</v>
      </c>
    </row>
    <row r="36" spans="1:8" s="48" customFormat="1" x14ac:dyDescent="0.2">
      <c r="A36" s="104" t="s">
        <v>377</v>
      </c>
      <c r="B36" s="104"/>
      <c r="C36" s="104"/>
      <c r="D36" s="104"/>
      <c r="E36" s="104"/>
      <c r="F36" s="104"/>
      <c r="G36" s="104"/>
      <c r="H36" s="47">
        <f>SUM(H34:H35)</f>
        <v>0</v>
      </c>
    </row>
    <row r="37" spans="1:8" s="29" customFormat="1" ht="33" customHeight="1" x14ac:dyDescent="0.2">
      <c r="A37" s="27" t="s">
        <v>185</v>
      </c>
      <c r="B37" s="28" t="s">
        <v>120</v>
      </c>
      <c r="C37" s="105" t="s">
        <v>625</v>
      </c>
      <c r="D37" s="95"/>
      <c r="E37" s="95"/>
      <c r="F37" s="95"/>
      <c r="G37" s="95"/>
      <c r="H37" s="95">
        <f t="shared" si="0"/>
        <v>0</v>
      </c>
    </row>
    <row r="38" spans="1:8" x14ac:dyDescent="0.2">
      <c r="A38" s="30" t="s">
        <v>28</v>
      </c>
      <c r="B38" s="57" t="s">
        <v>601</v>
      </c>
      <c r="C38" s="57" t="s">
        <v>626</v>
      </c>
      <c r="D38" s="58" t="s">
        <v>92</v>
      </c>
      <c r="E38" s="52">
        <v>2</v>
      </c>
      <c r="F38" s="32">
        <v>1</v>
      </c>
      <c r="G38" s="32"/>
      <c r="H38" s="25">
        <f t="shared" si="0"/>
        <v>0</v>
      </c>
    </row>
    <row r="39" spans="1:8" x14ac:dyDescent="0.2">
      <c r="A39" s="30" t="s">
        <v>30</v>
      </c>
      <c r="B39" s="57" t="s">
        <v>601</v>
      </c>
      <c r="C39" s="57" t="s">
        <v>624</v>
      </c>
      <c r="D39" s="58" t="s">
        <v>92</v>
      </c>
      <c r="E39" s="52">
        <v>2</v>
      </c>
      <c r="F39" s="32">
        <v>1</v>
      </c>
      <c r="G39" s="32"/>
      <c r="H39" s="25">
        <f t="shared" si="0"/>
        <v>0</v>
      </c>
    </row>
    <row r="40" spans="1:8" x14ac:dyDescent="0.2">
      <c r="A40" s="30" t="s">
        <v>31</v>
      </c>
      <c r="B40" s="57" t="s">
        <v>602</v>
      </c>
      <c r="C40" s="57" t="s">
        <v>627</v>
      </c>
      <c r="D40" s="58" t="s">
        <v>92</v>
      </c>
      <c r="E40" s="52">
        <v>7</v>
      </c>
      <c r="F40" s="32">
        <v>1</v>
      </c>
      <c r="G40" s="32"/>
      <c r="H40" s="25">
        <f t="shared" si="0"/>
        <v>0</v>
      </c>
    </row>
    <row r="41" spans="1:8" ht="21" x14ac:dyDescent="0.2">
      <c r="A41" s="30" t="s">
        <v>32</v>
      </c>
      <c r="B41" s="57" t="s">
        <v>602</v>
      </c>
      <c r="C41" s="57" t="s">
        <v>628</v>
      </c>
      <c r="D41" s="58" t="s">
        <v>92</v>
      </c>
      <c r="E41" s="52">
        <v>1</v>
      </c>
      <c r="F41" s="32">
        <v>1</v>
      </c>
      <c r="G41" s="32"/>
      <c r="H41" s="25">
        <f t="shared" si="0"/>
        <v>0</v>
      </c>
    </row>
    <row r="42" spans="1:8" ht="21" x14ac:dyDescent="0.2">
      <c r="A42" s="30" t="s">
        <v>33</v>
      </c>
      <c r="B42" s="57" t="s">
        <v>602</v>
      </c>
      <c r="C42" s="57" t="s">
        <v>629</v>
      </c>
      <c r="D42" s="58" t="s">
        <v>92</v>
      </c>
      <c r="E42" s="52">
        <v>1</v>
      </c>
      <c r="F42" s="32">
        <v>1</v>
      </c>
      <c r="G42" s="32"/>
      <c r="H42" s="25">
        <f t="shared" si="0"/>
        <v>0</v>
      </c>
    </row>
    <row r="43" spans="1:8" s="48" customFormat="1" x14ac:dyDescent="0.2">
      <c r="A43" s="104" t="s">
        <v>377</v>
      </c>
      <c r="B43" s="104"/>
      <c r="C43" s="104"/>
      <c r="D43" s="104"/>
      <c r="E43" s="104"/>
      <c r="F43" s="104"/>
      <c r="G43" s="104"/>
      <c r="H43" s="47">
        <f>SUM(H38:H42)</f>
        <v>0</v>
      </c>
    </row>
    <row r="44" spans="1:8" s="16" customFormat="1" ht="31.5" customHeight="1" x14ac:dyDescent="0.2">
      <c r="A44" s="96" t="s">
        <v>594</v>
      </c>
      <c r="B44" s="96"/>
      <c r="C44" s="96"/>
      <c r="D44" s="96"/>
      <c r="E44" s="96"/>
      <c r="F44" s="96"/>
      <c r="G44" s="96"/>
      <c r="H44" s="33">
        <f>H26+H32+H36+H43</f>
        <v>0</v>
      </c>
    </row>
    <row r="45" spans="1:8" s="16" customFormat="1" ht="31.5" customHeight="1" x14ac:dyDescent="0.2">
      <c r="A45" s="96" t="s">
        <v>117</v>
      </c>
      <c r="B45" s="96"/>
      <c r="C45" s="96"/>
      <c r="D45" s="96"/>
      <c r="E45" s="96"/>
      <c r="F45" s="96"/>
      <c r="G45" s="96"/>
      <c r="H45" s="33">
        <f>H46-H44</f>
        <v>0</v>
      </c>
    </row>
    <row r="46" spans="1:8" s="16" customFormat="1" ht="31.5" customHeight="1" x14ac:dyDescent="0.2">
      <c r="A46" s="96" t="s">
        <v>632</v>
      </c>
      <c r="B46" s="96"/>
      <c r="C46" s="96"/>
      <c r="D46" s="96"/>
      <c r="E46" s="96"/>
      <c r="F46" s="96"/>
      <c r="G46" s="96"/>
      <c r="H46" s="33">
        <f>H44*1.23</f>
        <v>0</v>
      </c>
    </row>
    <row r="48" spans="1:8" x14ac:dyDescent="0.2">
      <c r="A48" s="93" t="s">
        <v>380</v>
      </c>
      <c r="B48" s="93"/>
      <c r="C48" s="93"/>
      <c r="D48" s="93"/>
      <c r="E48" s="93"/>
      <c r="F48" s="93"/>
      <c r="G48" s="93"/>
      <c r="H48" s="93"/>
    </row>
    <row r="50" spans="1:8" ht="81.75" customHeight="1" x14ac:dyDescent="0.2">
      <c r="A50" s="99" t="s">
        <v>393</v>
      </c>
      <c r="B50" s="100"/>
      <c r="C50" s="100"/>
      <c r="D50" s="100"/>
      <c r="E50" s="100"/>
      <c r="F50" s="100"/>
      <c r="G50" s="100"/>
      <c r="H50" s="100"/>
    </row>
    <row r="52" spans="1:8" ht="134.25" customHeight="1" x14ac:dyDescent="0.2">
      <c r="B52" s="97" t="s">
        <v>104</v>
      </c>
      <c r="C52" s="98"/>
      <c r="D52" s="98"/>
      <c r="E52" s="98"/>
      <c r="F52" s="98"/>
      <c r="G52" s="98"/>
      <c r="H52" s="98"/>
    </row>
    <row r="54" spans="1:8" ht="51" customHeight="1" x14ac:dyDescent="0.2">
      <c r="B54" s="92" t="s">
        <v>95</v>
      </c>
      <c r="C54" s="93"/>
    </row>
  </sheetData>
  <mergeCells count="18">
    <mergeCell ref="A1:H1"/>
    <mergeCell ref="A2:H2"/>
    <mergeCell ref="A3:H3"/>
    <mergeCell ref="A50:H50"/>
    <mergeCell ref="B52:H52"/>
    <mergeCell ref="A26:G26"/>
    <mergeCell ref="C7:H7"/>
    <mergeCell ref="C27:H27"/>
    <mergeCell ref="C33:H33"/>
    <mergeCell ref="C37:H37"/>
    <mergeCell ref="A36:G36"/>
    <mergeCell ref="A32:G32"/>
    <mergeCell ref="B54:C54"/>
    <mergeCell ref="A43:G43"/>
    <mergeCell ref="A44:G44"/>
    <mergeCell ref="A45:G45"/>
    <mergeCell ref="A46:G46"/>
    <mergeCell ref="A48:H48"/>
  </mergeCells>
  <phoneticPr fontId="14" type="noConversion"/>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TES</vt:lpstr>
      <vt:lpstr>branża drogowa</vt:lpstr>
      <vt:lpstr>branża sanitarna - KS</vt:lpstr>
      <vt:lpstr>branża sanitarna - WODOCIĄG</vt:lpstr>
      <vt:lpstr>branża teletechniczna</vt:lpstr>
      <vt:lpstr>'branża drogowa'!Obszar_wydruku</vt:lpstr>
      <vt:lpstr>'branża sanitarna - KS'!Obszar_wydruku</vt:lpstr>
      <vt:lpstr>'branża sanitarna - WODOCIĄG'!Obszar_wydruku</vt:lpstr>
      <vt:lpstr>'branża teletechniczna'!Obszar_wydruku</vt:lpstr>
      <vt:lpstr>TES!Obszar_wydruku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Piotr Biłko</cp:lastModifiedBy>
  <cp:lastPrinted>2021-01-05T11:21:33Z</cp:lastPrinted>
  <dcterms:created xsi:type="dcterms:W3CDTF">2019-10-16T19:20:24Z</dcterms:created>
  <dcterms:modified xsi:type="dcterms:W3CDTF">2021-01-05T12:34:40Z</dcterms:modified>
</cp:coreProperties>
</file>