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awid\2018\osuwisko Puńców\Osuwisko Puńców_procedury przetargowe\Roboty budowlane_osuwisko Puńców\"/>
    </mc:Choice>
  </mc:AlternateContent>
  <xr:revisionPtr revIDLastSave="0" documentId="12_ncr:500000_{1AC96FD8-792E-4B96-AF7A-0DCE788DB59F}" xr6:coauthVersionLast="31" xr6:coauthVersionMax="31" xr10:uidLastSave="{00000000-0000-0000-0000-000000000000}"/>
  <bookViews>
    <workbookView xWindow="0" yWindow="0" windowWidth="16170" windowHeight="5370" xr2:uid="{00000000-000D-0000-FFFF-FFFF00000000}"/>
  </bookViews>
  <sheets>
    <sheet name="KO_osuwisko Puńców" sheetId="1" r:id="rId1"/>
  </sheets>
  <definedNames>
    <definedName name="_xlnm.Print_Area" localSheetId="0">'KO_osuwisko Puńców'!$A$1:$G$173</definedName>
  </definedNames>
  <calcPr calcId="162913" iterateDelta="1E-4"/>
</workbook>
</file>

<file path=xl/calcChain.xml><?xml version="1.0" encoding="utf-8"?>
<calcChain xmlns="http://schemas.openxmlformats.org/spreadsheetml/2006/main">
  <c r="F165" i="1" l="1"/>
  <c r="F164" i="1"/>
  <c r="F162" i="1"/>
  <c r="F163" i="1"/>
  <c r="F160" i="1"/>
  <c r="F159" i="1"/>
  <c r="F158" i="1"/>
  <c r="F157" i="1"/>
  <c r="G139" i="1"/>
  <c r="G138" i="1"/>
  <c r="G135" i="1"/>
  <c r="G134" i="1"/>
  <c r="G132" i="1"/>
  <c r="G129" i="1"/>
  <c r="G130" i="1"/>
  <c r="G128" i="1"/>
  <c r="G126" i="1"/>
  <c r="G125" i="1"/>
  <c r="G122" i="1"/>
  <c r="G121" i="1"/>
  <c r="G119" i="1"/>
  <c r="G110" i="1"/>
  <c r="G111" i="1"/>
  <c r="G112" i="1"/>
  <c r="G113" i="1"/>
  <c r="G114" i="1"/>
  <c r="G115" i="1"/>
  <c r="G116" i="1"/>
  <c r="G117" i="1"/>
  <c r="G109" i="1"/>
  <c r="G106" i="1"/>
  <c r="G105" i="1"/>
  <c r="G104" i="1"/>
  <c r="G101" i="1"/>
  <c r="G102" i="1"/>
  <c r="G100" i="1"/>
  <c r="G95" i="1"/>
  <c r="G96" i="1"/>
  <c r="G97" i="1"/>
  <c r="G98" i="1"/>
  <c r="G94" i="1"/>
  <c r="G92" i="1"/>
  <c r="G91" i="1"/>
  <c r="G87" i="1"/>
  <c r="G85" i="1"/>
  <c r="G84" i="1"/>
  <c r="G80" i="1"/>
  <c r="G81" i="1"/>
  <c r="G82" i="1"/>
  <c r="G79" i="1"/>
  <c r="G76" i="1"/>
  <c r="G71" i="1"/>
  <c r="G72" i="1"/>
  <c r="G73" i="1"/>
  <c r="G74" i="1"/>
  <c r="G75" i="1"/>
  <c r="G70" i="1"/>
  <c r="G67" i="1"/>
  <c r="G64" i="1"/>
  <c r="G65" i="1"/>
  <c r="G66" i="1"/>
  <c r="G63" i="1"/>
  <c r="G57" i="1"/>
  <c r="G58" i="1"/>
  <c r="G59" i="1"/>
  <c r="G60" i="1"/>
  <c r="G61" i="1"/>
  <c r="G56" i="1"/>
  <c r="G53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39" i="1"/>
  <c r="G36" i="1"/>
  <c r="G32" i="1"/>
  <c r="G33" i="1"/>
  <c r="G34" i="1"/>
  <c r="G35" i="1"/>
  <c r="G31" i="1"/>
  <c r="G27" i="1"/>
  <c r="G28" i="1"/>
  <c r="G29" i="1"/>
  <c r="G26" i="1"/>
  <c r="G24" i="1"/>
  <c r="G22" i="1"/>
  <c r="G88" i="1" l="1"/>
  <c r="G140" i="1"/>
  <c r="F161" i="1"/>
  <c r="F166" i="1" s="1"/>
  <c r="F167" i="1" l="1"/>
  <c r="F168" i="1" s="1"/>
  <c r="G141" i="1"/>
  <c r="G142" i="1" s="1"/>
</calcChain>
</file>

<file path=xl/sharedStrings.xml><?xml version="1.0" encoding="utf-8"?>
<sst xmlns="http://schemas.openxmlformats.org/spreadsheetml/2006/main" count="482" uniqueCount="291">
  <si>
    <t>54</t>
  </si>
  <si>
    <t>14</t>
  </si>
  <si>
    <t>Słupki do znaków drogowych z rur stalowych o śr. 50 mm</t>
  </si>
  <si>
    <t>D-05.03.05a</t>
  </si>
  <si>
    <t>31</t>
  </si>
  <si>
    <t>Obsługa geodezyjna</t>
  </si>
  <si>
    <t>Ława pod krawężniki betonowa z oporem</t>
  </si>
  <si>
    <t>D-02.03.01</t>
  </si>
  <si>
    <t>71</t>
  </si>
  <si>
    <t>35</t>
  </si>
  <si>
    <t>75</t>
  </si>
  <si>
    <t>Zbrojenie pala kształtownikiem HEB 240</t>
  </si>
  <si>
    <t>Humusowanie i obsianie trawą</t>
  </si>
  <si>
    <t>50</t>
  </si>
  <si>
    <t>D-01.01.01</t>
  </si>
  <si>
    <t>D-10.06.00</t>
  </si>
  <si>
    <t>10</t>
  </si>
  <si>
    <t>Oczyszczenie mechaniczne nawierzchni drogowych bitumicznych</t>
  </si>
  <si>
    <t>D-07.01.01</t>
  </si>
  <si>
    <t>Wykonanie wykopów</t>
  </si>
  <si>
    <t>73</t>
  </si>
  <si>
    <t>33</t>
  </si>
  <si>
    <t>58</t>
  </si>
  <si>
    <t>szt.</t>
  </si>
  <si>
    <t>16</t>
  </si>
  <si>
    <t>D-10.03.00</t>
  </si>
  <si>
    <t>18</t>
  </si>
  <si>
    <t>D-05.03.23</t>
  </si>
  <si>
    <t>D-10.08.00</t>
  </si>
  <si>
    <t>56</t>
  </si>
  <si>
    <t>Skropienie asfaltem nawierzchni drogowych</t>
  </si>
  <si>
    <t>12</t>
  </si>
  <si>
    <t>Korytka odwadniające</t>
  </si>
  <si>
    <t>Przymocowanie tablic znaków drogowych zakazu, nakazu, ostrzegawczych, informacyjnych o powierzchni do 0.3 m2</t>
  </si>
  <si>
    <t>D-04.04.02</t>
  </si>
  <si>
    <t>Przepony betonowe z betonu C16/20 - analogia</t>
  </si>
  <si>
    <t>52</t>
  </si>
  <si>
    <t>D-04.03.01</t>
  </si>
  <si>
    <t>39</t>
  </si>
  <si>
    <t>Nawierzchnie z betonu asfaltowego - jezdnia</t>
  </si>
  <si>
    <t>77</t>
  </si>
  <si>
    <t>79</t>
  </si>
  <si>
    <t>Rozebranie barier stalowych pojedynczych</t>
  </si>
  <si>
    <t>37</t>
  </si>
  <si>
    <t>Przepusty rurowe pod zjazdami - rury PEHD o śr. 40 cm</t>
  </si>
  <si>
    <t>Zagęszczanie nasypów walcami samojezdnymi wibracyjnymi; grunt spoisty kat. III-IV</t>
  </si>
  <si>
    <t>44</t>
  </si>
  <si>
    <t>Oznakowanie tymczasowe na czas robót</t>
  </si>
  <si>
    <t>Mikropale kotwiące</t>
  </si>
  <si>
    <t>1</t>
  </si>
  <si>
    <t>D-10.02.00</t>
  </si>
  <si>
    <t>Krawężniki drogowe</t>
  </si>
  <si>
    <t>21</t>
  </si>
  <si>
    <t>61</t>
  </si>
  <si>
    <t>D-01.02.02</t>
  </si>
  <si>
    <t>5</t>
  </si>
  <si>
    <t>25</t>
  </si>
  <si>
    <t>65</t>
  </si>
  <si>
    <t>Ława pod korytka odwadniające betonowa z oporem</t>
  </si>
  <si>
    <t>t</t>
  </si>
  <si>
    <t>Przygotowanie i montaż zbrojenia konstrukcji monolitycznych budowli - pręty żebrowane o śr. 12-14 mm</t>
  </si>
  <si>
    <t>Warstwy odcinające zagęszczane mechanicznie o grubości 10 cm</t>
  </si>
  <si>
    <t>40</t>
  </si>
  <si>
    <t>D-00.00.00</t>
  </si>
  <si>
    <t>Ilość</t>
  </si>
  <si>
    <t>Rozebranie przepustów rurowych - ścianki czołowe i ławy betonowe</t>
  </si>
  <si>
    <t>D-04.07.01</t>
  </si>
  <si>
    <t>Nawierzchnia z betonu asfaltowego AC11S - warstwa ścieralna asfaltowa - grubość po zagęszczeniu 3 cm</t>
  </si>
  <si>
    <t>63</t>
  </si>
  <si>
    <t>Umocnienie skarp płytami ażurowymi</t>
  </si>
  <si>
    <t>3</t>
  </si>
  <si>
    <t>Mechaniczne profilowanie i zagęszczenie podłoża pod warstwy konstrukcyjne nawierzchni w gruncie kat. V-VI</t>
  </si>
  <si>
    <t>23</t>
  </si>
  <si>
    <t>48</t>
  </si>
  <si>
    <t>Rozebranie ław pod krawężniki z betonu</t>
  </si>
  <si>
    <t>m2</t>
  </si>
  <si>
    <t>ROBOTY INNE</t>
  </si>
  <si>
    <t>46</t>
  </si>
  <si>
    <t>Oczep żelbetowy</t>
  </si>
  <si>
    <t>42</t>
  </si>
  <si>
    <t>29</t>
  </si>
  <si>
    <t>67</t>
  </si>
  <si>
    <t>D-01.02.04</t>
  </si>
  <si>
    <t>9</t>
  </si>
  <si>
    <t>D-06.02.01</t>
  </si>
  <si>
    <t>D-10.07.00</t>
  </si>
  <si>
    <t>69</t>
  </si>
  <si>
    <t>D-04.05.00</t>
  </si>
  <si>
    <t>7</t>
  </si>
  <si>
    <t>27</t>
  </si>
  <si>
    <t>Rozebranie przepustów rurowych - rury o śr. 40 cm</t>
  </si>
  <si>
    <t>74</t>
  </si>
  <si>
    <t>34</t>
  </si>
  <si>
    <t>D-02.01.01</t>
  </si>
  <si>
    <t>Przepusty rurowe pod zjazdami - ława fundamentowa betonowa</t>
  </si>
  <si>
    <t>Wartość</t>
  </si>
  <si>
    <t>11</t>
  </si>
  <si>
    <t>Nawierzchnia z kostki brukowej betonowej grubości 8 cm na podsypce cementowo-piaskowej z wypełnieniem spoin piaskiem  kolor czerwony</t>
  </si>
  <si>
    <t>km</t>
  </si>
  <si>
    <t>51</t>
  </si>
  <si>
    <t>15</t>
  </si>
  <si>
    <t>D-06.01.01</t>
  </si>
  <si>
    <t>55</t>
  </si>
  <si>
    <t>D-10.04.00</t>
  </si>
  <si>
    <t>m</t>
  </si>
  <si>
    <t>70</t>
  </si>
  <si>
    <t>Krawężniki betonowe wystające o wymiarach 15x30 cm na podsypce cementowo-piaskowej</t>
  </si>
  <si>
    <t>30</t>
  </si>
  <si>
    <t>53</t>
  </si>
  <si>
    <t>13</t>
  </si>
  <si>
    <t>Rozbiórki elementów dróg i ulic</t>
  </si>
  <si>
    <t>D-10.01.00</t>
  </si>
  <si>
    <t>36</t>
  </si>
  <si>
    <t>78</t>
  </si>
  <si>
    <t>Oznakowanie poziome - docelowe</t>
  </si>
  <si>
    <t>76</t>
  </si>
  <si>
    <t>ściank.</t>
  </si>
  <si>
    <t>38</t>
  </si>
  <si>
    <t>D-05.03.05b</t>
  </si>
  <si>
    <t>32</t>
  </si>
  <si>
    <t>Ręczne formowanie nasypów z ziemi dowożonej samochodami samowyładowczymi (kat. gruntu III-IV)</t>
  </si>
  <si>
    <t>72</t>
  </si>
  <si>
    <t>57</t>
  </si>
  <si>
    <t>19</t>
  </si>
  <si>
    <t>Nawierzchnia z betonu asfaltowego AC16W - warstwa wiążąca asfaltowa - grubość po zagęszczeniu 4 cm</t>
  </si>
  <si>
    <t>D-04.01.01</t>
  </si>
  <si>
    <t>17</t>
  </si>
  <si>
    <t>59</t>
  </si>
  <si>
    <t>D.01.02.04</t>
  </si>
  <si>
    <t>64</t>
  </si>
  <si>
    <t>24</t>
  </si>
  <si>
    <t>4</t>
  </si>
  <si>
    <t>D-08.01.01</t>
  </si>
  <si>
    <t>Wykonanie mikropali kotwiących zgodnie z projektem</t>
  </si>
  <si>
    <t>Wykonanie nasypów</t>
  </si>
  <si>
    <t>41</t>
  </si>
  <si>
    <t>D-07.02.01</t>
  </si>
  <si>
    <t>Droga</t>
  </si>
  <si>
    <t>Nawierzchnie z kształtki betonowej wibroprasowanej - pobocze</t>
  </si>
  <si>
    <t>Oczyszczenie mechaniczne nawierzchni drogowych nieulepszonych</t>
  </si>
  <si>
    <t>45</t>
  </si>
  <si>
    <t>kpl.</t>
  </si>
  <si>
    <t>Nasadzenia zastępcze</t>
  </si>
  <si>
    <t>mp</t>
  </si>
  <si>
    <t>Bariery ochronne stalowe jednostronne o masie 39.0 kg/m</t>
  </si>
  <si>
    <t>60</t>
  </si>
  <si>
    <t>Palisada - Pale wiercone</t>
  </si>
  <si>
    <t>20</t>
  </si>
  <si>
    <t>Wycinka i usunięcie drzew</t>
  </si>
  <si>
    <t>43</t>
  </si>
  <si>
    <t>Warstwa przeciwspękaniowa z siatki pod warstwy bitumiczne</t>
  </si>
  <si>
    <t>Wywiezienie gruzu spryzmowanego samochodami samowyładowczymi na odległość do 1 km</t>
  </si>
  <si>
    <t>26</t>
  </si>
  <si>
    <t>Ścieki z prefabrykatów betonowych na podsypce cementowo-piaskowej</t>
  </si>
  <si>
    <t>68</t>
  </si>
  <si>
    <t>6</t>
  </si>
  <si>
    <t>66</t>
  </si>
  <si>
    <t>8</t>
  </si>
  <si>
    <t>28</t>
  </si>
  <si>
    <t>D-10.05.00</t>
  </si>
  <si>
    <t>22</t>
  </si>
  <si>
    <t>Ława pod skarpowe korytka odwadniające betonowa z oporem</t>
  </si>
  <si>
    <t>2</t>
  </si>
  <si>
    <t>62</t>
  </si>
  <si>
    <t>Sączki podłużne PVC kat.gruntu III o głębokości ułożenia 100 cm</t>
  </si>
  <si>
    <t>47</t>
  </si>
  <si>
    <t>m3</t>
  </si>
  <si>
    <t>Przepust</t>
  </si>
  <si>
    <t>49</t>
  </si>
  <si>
    <t/>
  </si>
  <si>
    <t>L.p.</t>
  </si>
  <si>
    <t>Nazwa</t>
  </si>
  <si>
    <t>Jednostka</t>
  </si>
  <si>
    <t>Cena jednostkowa</t>
  </si>
  <si>
    <t>[zł]</t>
  </si>
  <si>
    <t>Opłata za składowanie i utulizację gruntu</t>
  </si>
  <si>
    <t>Opłata za składowanie i utulizację gruzu</t>
  </si>
  <si>
    <t>Dren typu francuskiego</t>
  </si>
  <si>
    <t>Wykonanie geodezji powykonawczej</t>
  </si>
  <si>
    <t>7 = 5 x 6</t>
  </si>
  <si>
    <t>Wywiezienie gruzu spryzmowanego samochodami samowyładowczymi - za każdy następny 1 km (nakład na 9 km)</t>
  </si>
  <si>
    <t>Wywiezienie materiał z frezowania samochodami samowyładowczymi - za każdy następny 1 km (nakład na 9 km)</t>
  </si>
  <si>
    <t>Nakłady uzupełn.za każde dalsze rozp. 0.5 km transportu ponad 1 km samochodami samowyładowczymi po drogach utwardzonych ziemi kat.III-IV - nakład 9 km</t>
  </si>
  <si>
    <t>Opłata za składowanie i utulizację ziemi z wykopów</t>
  </si>
  <si>
    <t xml:space="preserve">ROBOTY WYKOŃCZENIOWE  </t>
  </si>
  <si>
    <t xml:space="preserve">NAWIERZCHNIE   </t>
  </si>
  <si>
    <t xml:space="preserve">ELEMENTY ULIC   </t>
  </si>
  <si>
    <t xml:space="preserve">ZABEZPIECZENIE OSUWISKA   </t>
  </si>
  <si>
    <t xml:space="preserve">PODBUDOWY    </t>
  </si>
  <si>
    <t xml:space="preserve">ROBOTY ZIEMNE   </t>
  </si>
  <si>
    <t xml:space="preserve">ROBOTY ROZBIÓRKOWE   </t>
  </si>
  <si>
    <t xml:space="preserve">ROBOTY PRZYGOTOWAWCZE   </t>
  </si>
  <si>
    <t>Wyszczególnienie elementów przedmiaru</t>
  </si>
  <si>
    <t>Załącznik nr 6</t>
  </si>
  <si>
    <t xml:space="preserve">Zamawiający: </t>
  </si>
  <si>
    <t>Nazwa zadania:</t>
  </si>
  <si>
    <t>Oznaczenie przedmiotu zamówienia wg CPV:</t>
  </si>
  <si>
    <t xml:space="preserve">45000000-7 Roboty budowlane </t>
  </si>
  <si>
    <t>45110000-1 Roboty w zakresie burzenia i rozbiórki obiektów budowlanych; roboty ziemne</t>
  </si>
  <si>
    <t>45233100-0 Roboty w zakresie budowy autostrad, dróg</t>
  </si>
  <si>
    <t>45233140-2 Roboty drogowe</t>
  </si>
  <si>
    <t xml:space="preserve">45233142-6 Roboty w zakresie naprawy dróg </t>
  </si>
  <si>
    <t>45233290-8 Instalowanie znaków drogowych</t>
  </si>
  <si>
    <t>RAZEM ROBOTY PRZYGOTOWAWCZE:</t>
  </si>
  <si>
    <t>RAZEM ROBOTY ROBIÓRKOWE:</t>
  </si>
  <si>
    <t>RAZEM ROBOTY ZIEMNE:</t>
  </si>
  <si>
    <t>RAZEM PODBUDOWY:</t>
  </si>
  <si>
    <t>RAZEM ZABEZPIECZENIE OSUWISKA:</t>
  </si>
  <si>
    <t>RAZEM ELEMENTY ULIC:</t>
  </si>
  <si>
    <t>RAZEM NAWIERZCHNIE:</t>
  </si>
  <si>
    <t>RAZEM ROBOTY WYKOŃCZENIOWE:</t>
  </si>
  <si>
    <t>RAZEM ROBOTY INNE:</t>
  </si>
  <si>
    <t>Podbudowy z gruntu stabilizowanego cementem w ilości 25 kg/m2, warstwa o grubości po zagęszczeniu łącznie 30 cm (15cm x 2)</t>
  </si>
  <si>
    <t>Podłoże betonowe, beton niekonstrukcyjny C8/10 ("chudy beton"),                o grubości 10 cm</t>
  </si>
  <si>
    <t>Ściany oporowe żelbetowe (część pionowa) o wysokości do 3 m                      i przekroju prostokątnym grubości do 30 cm - z zastosowaniem pompy do betonu</t>
  </si>
  <si>
    <t>Formowanie i zagęszczanie nasypów o wys. do 3.0 m spycharkami           w gruncie kat. III-IV - 50% ziemia z wykopu  i 50% ziemia z dowozem</t>
  </si>
  <si>
    <t>Wykop liniowy dla oczepu wykonywany koparkami podsiębiernymi             o poj. łyżki 0.60 m3 w gruncie kat. IV z transportem urobku samochodami samowyładowczymi na odległość do 1 km  - 80%</t>
  </si>
  <si>
    <t>Opłata za składowanie i utylizację asfaltobetonu                             (materiał z frezowania)</t>
  </si>
  <si>
    <t>Ręczne usunięcie warstwy ziemi urodzajnej (humusu) o grubości                    do 15 cm z darnią z przerzutem 114*72m2*20%</t>
  </si>
  <si>
    <t>Ścieki skarpowe z prefabrykatów betonowych na podsypce                        cementowo-piaskowej</t>
  </si>
  <si>
    <t>Przepusty rurowe pod zjazdami - ścianki czołowe dla rur o śr. 40 cm</t>
  </si>
  <si>
    <t>Separacja warstw gruntu geowłókninami układanymi wzdłuż do osi drogi sposobem ręcznym</t>
  </si>
  <si>
    <t>Ręczne malowanie linii segregacyjnych i krawędziowych na jezdni                              farbą chlorokauczukową</t>
  </si>
  <si>
    <t>Roboty pomiarowe przy liniowych robotach ziemnych - trasa dróg                   w terenie równinnym</t>
  </si>
  <si>
    <t>Oznakowanie tymczasowe na czas robót oraz zabezpieczenie                                 i utrzymanie ruchu podczas trwania budowy</t>
  </si>
  <si>
    <t>OGÓŁEM KOSZTORYS OFERTOWY:</t>
  </si>
  <si>
    <t>PODATEK VAT 23%:</t>
  </si>
  <si>
    <t>WARTOŚĆ CAŁEGO KOSZTORYSU OFERTOWEGO:</t>
  </si>
  <si>
    <t>UWAGA!
Wartość jednostkowa (kolumna nr 6) winna zawierać wszystkie koszty niezbędne dla wykonania poszczególnych pozycji przedmiarowych (kolumna nr 3) 
Wartość netto należy wyliczyć jako iloczyn ilości i wartości jednostkowej (kolumna nr 7 = kolumna nr 5 x kolumna nr 6).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</si>
  <si>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......................................................................................
       podpis i pieczęć osoby / osób uprawnionej(ych)  
      do reprezentowania Wykonawcy</t>
  </si>
  <si>
    <t>………………………………………..…………………………………
                                        miejscowość i data</t>
  </si>
  <si>
    <t>Usunięcie warstwy ziemi urodzajnej (humusu) o grubości  do 15 cm                  za pomocą spycharek 114*72m2*80%</t>
  </si>
  <si>
    <t>Roboty ziemne wykonywane koparkami podsiębiernymi o poj. łyżki        0.60 m3 w gruncie kat. I-III w ziemi uprzednio zmagazynowanej w hałdach z transportem urobku na odległość do 1 km samochodami samowyładowczymi</t>
  </si>
  <si>
    <t>Dodatek za każdy rozpoczęty 1 km transportu ziemi samochodami samowyładowczymi po drogach o nawierzchni utwardzonej                              (kat. gruntu I-IV) ponad 1 km - nakład na 9 km</t>
  </si>
  <si>
    <t>Mechaniczne rozebranie nawierzchni z tłucznia kamiennego  o grubości 15 cm</t>
  </si>
  <si>
    <t>Mechaniczne rozebranie nawierzchni z tłucznia kamiennego - za każdy dalszy 1 cm grubości (nakład na 5 cm)</t>
  </si>
  <si>
    <t>Frezowanie nawierzchni bitumicznej o gr. 50 cm z wywozem materiału           z rozbiórki na odl. do 1 km - interpolacja</t>
  </si>
  <si>
    <t>Roboty remontowe - cięcie piłą nawierzchni bitumicznych na głębokość 12 cm</t>
  </si>
  <si>
    <t>Rozebranie ścieków z elementów betonowych o grubości 10 cm                na podsypce cementowo-piaskowej</t>
  </si>
  <si>
    <t>Roboty ziemne wykonywane koparkami podsiębiernymi o poj. łyżki               0.60 m3 w gruncie kat. IV z transportem urobku samochodami samowyładowczymi na odległość do 1 km  - 80%</t>
  </si>
  <si>
    <t>Ściany oporowe żelbetowe - podstawa ściany prostokątna o stopie płaskiej - z zastosowaniem pompy do betonu</t>
  </si>
  <si>
    <t>Wykonanie właściwych robót budowlanych w ramach zadania pn.: „Zabezpieczenie i naprawa korpusu drogi powiatowej 2608 S                                                                                                                           ul. Cieszyńska w Puńcowie uszkodzonego na skutek osuwiska”</t>
  </si>
  <si>
    <t xml:space="preserve">ZBIORCZE ZESTAWIENIE KOSZTÓW ZADANIA </t>
  </si>
  <si>
    <t>Lp.</t>
  </si>
  <si>
    <t xml:space="preserve">Asortymenty robót budowlanych </t>
  </si>
  <si>
    <t>Ogółem wartość robót netto</t>
  </si>
  <si>
    <t>KOSZTORYS OFERTOWY RAZEM BRUTTO:</t>
  </si>
  <si>
    <t>RAZEM KOSZTORYS OFERTOWY (część  1 - 9) netto:</t>
  </si>
  <si>
    <t>ROBOTY WYKOŃCZENIOWE</t>
  </si>
  <si>
    <t>ROBOTY PRZYGOTOWAWCZE</t>
  </si>
  <si>
    <t>ROBOTY ROZBIÓRKOWE</t>
  </si>
  <si>
    <t>ROBOTY ZIEMNE</t>
  </si>
  <si>
    <t>PODBUDOWY</t>
  </si>
  <si>
    <t>ZABEZPIECZENIE OSUWISKA</t>
  </si>
  <si>
    <t>ELEMENTY ULIC</t>
  </si>
  <si>
    <t>NAWIERZCHNIE</t>
  </si>
  <si>
    <t>1. (poz.1- poz.11)</t>
  </si>
  <si>
    <t>9. (poz. 79)</t>
  </si>
  <si>
    <t>8. (poz. 72 - poz.78)</t>
  </si>
  <si>
    <t>7.  (poz.61 - poz.71)</t>
  </si>
  <si>
    <t>6.  (poz.49 - poz.60)</t>
  </si>
  <si>
    <t>5.   (poz.42 - poz.48)</t>
  </si>
  <si>
    <t>4.  (poz.36 - poz.41)</t>
  </si>
  <si>
    <t>3.  (poz.26 - poz.35)</t>
  </si>
  <si>
    <t>2. (poz.12 - poz.25)</t>
  </si>
  <si>
    <t>PODATEK  VAT 23 %:</t>
  </si>
  <si>
    <t>POWIATOWY ZARZĄD DRÓG PUBLICZNYCH W CIESZYNIE 
 UL. BOBRECKA 29, 43-400 CIESZYN</t>
  </si>
  <si>
    <t>POWIATOWY ZARZĄD DRÓG PUBLICZNYCH W CIESZYNIE 
UL. BOBRECKA 29, 43-400 CIESZYN</t>
  </si>
  <si>
    <t>Wykonanie właściwych robót budowlanych w ramach zadania pn.: „Zabezpieczenie i naprawa korpusu drogi powiatowej 2608 S                                                                                                                          ul. Cieszyńska w Puńcowie uszkodzonego na skutek osuwiska”</t>
  </si>
  <si>
    <t xml:space="preserve">Ścinanie drzew - drzewo własność wykonawcy                                                      </t>
  </si>
  <si>
    <t xml:space="preserve">Wywożenie gałęzi na odległość do 2 km                                                     </t>
  </si>
  <si>
    <t xml:space="preserve">Wywożenie karpiny na odległość do 2 km                                                 </t>
  </si>
  <si>
    <t xml:space="preserve">Wywożenie karpiny i gałęzi - dodatek za każde dalsze 0.5 km wywozu - nakład na 8 km </t>
  </si>
  <si>
    <t xml:space="preserve">Wykop liniowy dla oczepu z transportem urobku samochodami samowyładowczymi na odległość do 1 km (kat. gruntu IV)  - 20%             </t>
  </si>
  <si>
    <t xml:space="preserve">Ręczne roboty ziemne z transportem urobku samochodami samowyładowczymi na odległość do 1 km (kat. gruntu IV)  - 20%                </t>
  </si>
  <si>
    <t>Warstwa górna podbudowy z kruszyw łamanych o grubości                             po zagęszczeniu 10 cm</t>
  </si>
  <si>
    <t>Nawierzchnia z mieszanek mineralno-bitumicznych grysowych - warstwa wiążąca asfaltowa - za każdy dalszy 1 cm grubości                              po zagęszczeniu (naklad na 2 cm)</t>
  </si>
  <si>
    <t>Nawierzchnia z betonu asfaltowego AC11S - warstwa ścieralna asfaltowa - za każdy dalszy 1 cm grubości po zagęszczeniu                                     (naklad na 2 cm)</t>
  </si>
  <si>
    <t xml:space="preserve">Umocnienie skarp płytami betonowymi prefabrykowanymi                            </t>
  </si>
  <si>
    <t xml:space="preserve">Wykonanie pali o śr. 400 mm jedną kolumną rur w gruncie kat. IV - analogia  </t>
  </si>
  <si>
    <t xml:space="preserve">Humusowanie z obsianiem dodatek za każde następne 5 cm humusu </t>
  </si>
  <si>
    <t xml:space="preserve">Humusowanie z obsianiem przy grubości warstwy humusu 5 cm                  </t>
  </si>
  <si>
    <t xml:space="preserve">Sadzenie drzew i krzewów liściastych form piennych na terenie płaskim w gruncie kat. III z całkowitą zaprawą dołów; średnica/głębokość: 1.0/0.7 m </t>
  </si>
  <si>
    <t>Podstawa wyceny/                     Nr STWiORB</t>
  </si>
  <si>
    <t>Odtworzenie i wyznaczenie trasy i punktów wysokościowych w terenie równinnym</t>
  </si>
  <si>
    <t>Warstwa dolna podbudowy z kruszyw łamanych o grubości                            po zagęszczeniu 10 cm</t>
  </si>
  <si>
    <t xml:space="preserve">Podbudowy z mieszanek mineralno-bitumicznych asfaltowych z betonu asfaltowego AC22P o grubości po zagęszczeniu 7 cm </t>
  </si>
  <si>
    <t xml:space="preserve">      ......................................................................................
       podpis i pieczęć osoby / osób uprawnionej(ych)  
      do reprezentowania Wykonawcy</t>
  </si>
  <si>
    <t>TABELA ELEMENTÓW SCALONYCH</t>
  </si>
  <si>
    <t>Usunięcie humusu</t>
  </si>
  <si>
    <t>Oznakowanie pionowe - docelowe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</si>
</sst>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</numFmts>
  <fonts count="15" x14ac:knownFonts="1">
    <font>
      <sz val="10"/>
      <color indexed="8"/>
      <name val="Arial"/>
      <family val="2"/>
    </font>
    <font>
      <sz val="12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0"/>
      <name val="Arial CE"/>
      <charset val="238"/>
    </font>
    <font>
      <sz val="14"/>
      <name val="Arial CE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color indexed="8"/>
      <name val="Arial"/>
      <family val="2"/>
    </font>
    <font>
      <b/>
      <sz val="14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23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3" fillId="0" borderId="0" xfId="0" applyFont="1"/>
    <xf numFmtId="44" fontId="12" fillId="0" borderId="5" xfId="3" applyNumberFormat="1" applyFont="1" applyBorder="1" applyAlignment="1">
      <alignment vertical="center"/>
    </xf>
    <xf numFmtId="44" fontId="10" fillId="0" borderId="5" xfId="1" applyNumberFormat="1" applyFont="1" applyBorder="1" applyAlignment="1">
      <alignment vertical="center"/>
    </xf>
    <xf numFmtId="0" fontId="10" fillId="0" borderId="0" xfId="1" applyFont="1" applyFill="1" applyBorder="1" applyAlignment="1">
      <alignment vertical="center" wrapText="1"/>
    </xf>
    <xf numFmtId="0" fontId="12" fillId="0" borderId="5" xfId="2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vertical="top" wrapText="1"/>
    </xf>
    <xf numFmtId="49" fontId="2" fillId="0" borderId="26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vertical="top" wrapText="1"/>
    </xf>
    <xf numFmtId="49" fontId="1" fillId="0" borderId="26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4" fontId="1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vertical="top" wrapText="1"/>
    </xf>
    <xf numFmtId="2" fontId="1" fillId="0" borderId="19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2" xfId="0" applyFont="1" applyBorder="1" applyAlignment="1">
      <alignment vertical="center" wrapText="1"/>
    </xf>
    <xf numFmtId="4" fontId="1" fillId="0" borderId="42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44" fontId="1" fillId="0" borderId="38" xfId="0" applyNumberFormat="1" applyFont="1" applyBorder="1" applyAlignment="1">
      <alignment horizontal="center" vertical="center"/>
    </xf>
    <xf numFmtId="44" fontId="1" fillId="0" borderId="39" xfId="0" applyNumberFormat="1" applyFont="1" applyBorder="1" applyAlignment="1">
      <alignment horizontal="center" vertical="center"/>
    </xf>
    <xf numFmtId="2" fontId="1" fillId="0" borderId="42" xfId="0" applyNumberFormat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left" vertical="center" wrapText="1"/>
    </xf>
    <xf numFmtId="44" fontId="2" fillId="0" borderId="12" xfId="0" applyNumberFormat="1" applyFont="1" applyBorder="1" applyAlignment="1">
      <alignment horizontal="center" vertical="center"/>
    </xf>
    <xf numFmtId="44" fontId="9" fillId="0" borderId="1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" fillId="0" borderId="0" xfId="1" applyFont="1" applyAlignment="1">
      <alignment horizontal="right"/>
    </xf>
    <xf numFmtId="0" fontId="9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righ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3" fillId="0" borderId="0" xfId="1" applyAlignment="1">
      <alignment horizontal="left" vertical="center"/>
    </xf>
    <xf numFmtId="0" fontId="3" fillId="0" borderId="0" xfId="1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49" fontId="2" fillId="2" borderId="35" xfId="0" applyNumberFormat="1" applyFont="1" applyFill="1" applyBorder="1" applyAlignment="1">
      <alignment horizontal="right" vertical="center" wrapText="1"/>
    </xf>
    <xf numFmtId="49" fontId="2" fillId="2" borderId="11" xfId="0" applyNumberFormat="1" applyFont="1" applyFill="1" applyBorder="1" applyAlignment="1">
      <alignment horizontal="right" vertical="center" wrapText="1"/>
    </xf>
    <xf numFmtId="49" fontId="2" fillId="2" borderId="36" xfId="0" applyNumberFormat="1" applyFont="1" applyFill="1" applyBorder="1" applyAlignment="1">
      <alignment horizontal="righ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righ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2" borderId="9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0" fontId="11" fillId="0" borderId="16" xfId="2" applyFont="1" applyBorder="1" applyAlignment="1">
      <alignment horizontal="center" vertical="center"/>
    </xf>
    <xf numFmtId="0" fontId="11" fillId="0" borderId="17" xfId="2" applyFont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1" fillId="0" borderId="20" xfId="2" applyFont="1" applyBorder="1" applyAlignment="1">
      <alignment horizontal="center" vertical="center"/>
    </xf>
    <xf numFmtId="0" fontId="11" fillId="0" borderId="18" xfId="2" applyFont="1" applyBorder="1" applyAlignment="1">
      <alignment horizontal="center" vertical="center"/>
    </xf>
    <xf numFmtId="0" fontId="11" fillId="0" borderId="29" xfId="2" applyFont="1" applyBorder="1" applyAlignment="1">
      <alignment horizontal="center" vertical="center"/>
    </xf>
    <xf numFmtId="0" fontId="11" fillId="0" borderId="28" xfId="2" applyFont="1" applyBorder="1" applyAlignment="1">
      <alignment horizontal="center" vertical="center"/>
    </xf>
    <xf numFmtId="0" fontId="11" fillId="6" borderId="11" xfId="2" applyFont="1" applyFill="1" applyBorder="1" applyAlignment="1">
      <alignment horizontal="center" vertical="center"/>
    </xf>
    <xf numFmtId="0" fontId="11" fillId="6" borderId="36" xfId="2" applyFont="1" applyFill="1" applyBorder="1" applyAlignment="1">
      <alignment horizontal="center" vertical="center"/>
    </xf>
    <xf numFmtId="0" fontId="10" fillId="5" borderId="9" xfId="1" applyFont="1" applyFill="1" applyBorder="1" applyAlignment="1">
      <alignment horizontal="center" vertical="center" wrapText="1"/>
    </xf>
    <xf numFmtId="0" fontId="10" fillId="5" borderId="10" xfId="1" applyFont="1" applyFill="1" applyBorder="1" applyAlignment="1">
      <alignment horizontal="center" vertical="center" wrapText="1"/>
    </xf>
    <xf numFmtId="0" fontId="10" fillId="5" borderId="12" xfId="1" applyFont="1" applyFill="1" applyBorder="1" applyAlignment="1">
      <alignment horizontal="center" vertical="center" wrapText="1"/>
    </xf>
    <xf numFmtId="44" fontId="11" fillId="0" borderId="14" xfId="3" applyNumberFormat="1" applyFont="1" applyBorder="1" applyAlignment="1">
      <alignment horizontal="center" vertical="center"/>
    </xf>
    <xf numFmtId="44" fontId="11" fillId="0" borderId="15" xfId="3" applyNumberFormat="1" applyFont="1" applyBorder="1" applyAlignment="1">
      <alignment horizontal="center" vertical="center"/>
    </xf>
    <xf numFmtId="44" fontId="11" fillId="0" borderId="20" xfId="3" applyNumberFormat="1" applyFont="1" applyBorder="1" applyAlignment="1">
      <alignment horizontal="center" vertical="center"/>
    </xf>
    <xf numFmtId="44" fontId="11" fillId="0" borderId="21" xfId="3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1" xfId="1" applyFont="1" applyBorder="1" applyAlignment="1">
      <alignment horizontal="right" vertical="center"/>
    </xf>
    <xf numFmtId="0" fontId="10" fillId="0" borderId="9" xfId="1" applyFont="1" applyBorder="1" applyAlignment="1">
      <alignment horizontal="right" vertical="center"/>
    </xf>
    <xf numFmtId="0" fontId="11" fillId="0" borderId="27" xfId="2" applyFont="1" applyBorder="1" applyAlignment="1">
      <alignment horizontal="center" vertical="center"/>
    </xf>
    <xf numFmtId="0" fontId="11" fillId="0" borderId="22" xfId="2" applyFont="1" applyBorder="1" applyAlignment="1">
      <alignment horizontal="center" vertical="center"/>
    </xf>
    <xf numFmtId="0" fontId="11" fillId="0" borderId="30" xfId="2" applyFont="1" applyBorder="1" applyAlignment="1">
      <alignment horizontal="center" vertical="center"/>
    </xf>
    <xf numFmtId="0" fontId="11" fillId="0" borderId="31" xfId="2" applyFont="1" applyBorder="1" applyAlignment="1">
      <alignment horizontal="center" vertical="center"/>
    </xf>
    <xf numFmtId="0" fontId="10" fillId="0" borderId="2" xfId="1" applyFont="1" applyBorder="1" applyAlignment="1">
      <alignment horizontal="right" vertical="center" wrapText="1"/>
    </xf>
    <xf numFmtId="0" fontId="10" fillId="0" borderId="3" xfId="1" applyFont="1" applyBorder="1" applyAlignment="1">
      <alignment horizontal="right" vertical="center" wrapText="1"/>
    </xf>
    <xf numFmtId="44" fontId="11" fillId="0" borderId="32" xfId="3" applyNumberFormat="1" applyFont="1" applyBorder="1" applyAlignment="1">
      <alignment horizontal="center" vertical="center"/>
    </xf>
    <xf numFmtId="44" fontId="11" fillId="0" borderId="33" xfId="3" applyNumberFormat="1" applyFont="1" applyBorder="1" applyAlignment="1">
      <alignment horizontal="center" vertical="center"/>
    </xf>
    <xf numFmtId="44" fontId="11" fillId="0" borderId="22" xfId="3" applyNumberFormat="1" applyFont="1" applyBorder="1" applyAlignment="1">
      <alignment horizontal="center" vertical="center"/>
    </xf>
    <xf numFmtId="44" fontId="11" fillId="0" borderId="34" xfId="3" applyNumberFormat="1" applyFont="1" applyBorder="1" applyAlignment="1">
      <alignment horizontal="center" vertical="center"/>
    </xf>
    <xf numFmtId="0" fontId="11" fillId="5" borderId="35" xfId="1" applyFont="1" applyFill="1" applyBorder="1" applyAlignment="1">
      <alignment horizontal="center" vertical="center" wrapText="1"/>
    </xf>
    <xf numFmtId="0" fontId="11" fillId="5" borderId="11" xfId="1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10" fillId="0" borderId="6" xfId="1" applyFont="1" applyBorder="1" applyAlignment="1">
      <alignment horizontal="right" vertical="center" wrapText="1"/>
    </xf>
    <xf numFmtId="0" fontId="10" fillId="0" borderId="7" xfId="1" applyFont="1" applyBorder="1" applyAlignment="1">
      <alignment horizontal="right" vertical="center" wrapText="1"/>
    </xf>
    <xf numFmtId="44" fontId="10" fillId="0" borderId="2" xfId="1" applyNumberFormat="1" applyFont="1" applyBorder="1" applyAlignment="1">
      <alignment horizontal="center" vertical="center"/>
    </xf>
    <xf numFmtId="44" fontId="10" fillId="0" borderId="4" xfId="1" applyNumberFormat="1" applyFont="1" applyBorder="1" applyAlignment="1">
      <alignment horizontal="center" vertical="center"/>
    </xf>
    <xf numFmtId="44" fontId="10" fillId="0" borderId="1" xfId="1" applyNumberFormat="1" applyFont="1" applyBorder="1" applyAlignment="1">
      <alignment horizontal="center" vertical="center"/>
    </xf>
    <xf numFmtId="44" fontId="10" fillId="0" borderId="6" xfId="1" applyNumberFormat="1" applyFont="1" applyBorder="1" applyAlignment="1">
      <alignment horizontal="center" vertical="center"/>
    </xf>
    <xf numFmtId="44" fontId="10" fillId="0" borderId="8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</cellXfs>
  <cellStyles count="4">
    <cellStyle name="Dziesiętny 2" xfId="3" xr:uid="{00000000-0005-0000-0000-000000000000}"/>
    <cellStyle name="Normalny" xfId="0" builtinId="0"/>
    <cellStyle name="Normalny 2" xfId="1" xr:uid="{00000000-0005-0000-0000-000002000000}"/>
    <cellStyle name="Normalny_Faktura Ciesz_Lesna_kwiecien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1"/>
  <sheetViews>
    <sheetView tabSelected="1" view="pageBreakPreview" topLeftCell="A75" zoomScaleNormal="115" zoomScaleSheetLayoutView="100" workbookViewId="0">
      <selection activeCell="G88" sqref="G88"/>
    </sheetView>
  </sheetViews>
  <sheetFormatPr defaultRowHeight="12.75" x14ac:dyDescent="0.2"/>
  <cols>
    <col min="1" max="1" width="7.85546875" customWidth="1"/>
    <col min="2" max="2" width="17" customWidth="1"/>
    <col min="3" max="3" width="65.7109375" customWidth="1"/>
    <col min="4" max="4" width="14" customWidth="1"/>
    <col min="5" max="5" width="15" customWidth="1"/>
    <col min="6" max="6" width="20.5703125" customWidth="1"/>
    <col min="7" max="7" width="25.7109375" customWidth="1"/>
  </cols>
  <sheetData>
    <row r="1" spans="1:7" ht="18.75" x14ac:dyDescent="0.25">
      <c r="A1" s="43"/>
      <c r="B1" s="43"/>
      <c r="C1" s="43"/>
      <c r="D1" s="43"/>
      <c r="E1" s="43"/>
      <c r="F1" s="43"/>
      <c r="G1" s="4" t="s">
        <v>193</v>
      </c>
    </row>
    <row r="2" spans="1:7" ht="25.5" customHeight="1" x14ac:dyDescent="0.2">
      <c r="A2" s="45" t="s">
        <v>194</v>
      </c>
      <c r="B2" s="45"/>
      <c r="C2" s="45"/>
      <c r="D2" s="45"/>
      <c r="E2" s="45"/>
      <c r="F2" s="45"/>
      <c r="G2" s="45"/>
    </row>
    <row r="3" spans="1:7" ht="35.25" customHeight="1" x14ac:dyDescent="0.2">
      <c r="A3" s="44" t="s">
        <v>267</v>
      </c>
      <c r="B3" s="44"/>
      <c r="C3" s="44"/>
      <c r="D3" s="44"/>
      <c r="E3" s="44"/>
      <c r="F3" s="44"/>
      <c r="G3" s="44"/>
    </row>
    <row r="4" spans="1:7" ht="25.5" customHeight="1" x14ac:dyDescent="0.2">
      <c r="A4" s="45" t="s">
        <v>195</v>
      </c>
      <c r="B4" s="45"/>
      <c r="C4" s="45"/>
      <c r="D4" s="45"/>
      <c r="E4" s="45"/>
      <c r="F4" s="45"/>
      <c r="G4" s="45"/>
    </row>
    <row r="5" spans="1:7" ht="48" customHeight="1" x14ac:dyDescent="0.2">
      <c r="A5" s="44" t="s">
        <v>268</v>
      </c>
      <c r="B5" s="44"/>
      <c r="C5" s="44"/>
      <c r="D5" s="44"/>
      <c r="E5" s="44"/>
      <c r="F5" s="44"/>
      <c r="G5" s="44"/>
    </row>
    <row r="7" spans="1:7" ht="20.100000000000001" customHeight="1" x14ac:dyDescent="0.2">
      <c r="A7" s="49" t="s">
        <v>196</v>
      </c>
      <c r="B7" s="49"/>
      <c r="C7" s="49"/>
      <c r="D7" s="49"/>
      <c r="E7" s="49"/>
      <c r="F7" s="49"/>
    </row>
    <row r="8" spans="1:7" ht="20.100000000000001" customHeight="1" x14ac:dyDescent="0.2">
      <c r="A8" s="30" t="s">
        <v>197</v>
      </c>
      <c r="B8" s="30"/>
      <c r="C8" s="30"/>
      <c r="D8" s="30"/>
      <c r="E8" s="30"/>
      <c r="F8" s="30"/>
    </row>
    <row r="9" spans="1:7" ht="20.100000000000001" customHeight="1" x14ac:dyDescent="0.2">
      <c r="A9" s="30" t="s">
        <v>198</v>
      </c>
      <c r="B9" s="30"/>
      <c r="C9" s="30"/>
      <c r="D9" s="30"/>
      <c r="E9" s="30"/>
      <c r="F9" s="30"/>
    </row>
    <row r="10" spans="1:7" ht="20.100000000000001" customHeight="1" x14ac:dyDescent="0.2">
      <c r="A10" s="30" t="s">
        <v>199</v>
      </c>
      <c r="B10" s="30"/>
      <c r="C10" s="30"/>
      <c r="D10" s="30"/>
      <c r="E10" s="30"/>
      <c r="F10" s="30"/>
    </row>
    <row r="11" spans="1:7" ht="20.100000000000001" customHeight="1" x14ac:dyDescent="0.2">
      <c r="A11" s="30" t="s">
        <v>200</v>
      </c>
      <c r="B11" s="30"/>
      <c r="C11" s="30"/>
      <c r="D11" s="30"/>
      <c r="E11" s="30"/>
      <c r="F11" s="30"/>
    </row>
    <row r="12" spans="1:7" ht="20.100000000000001" customHeight="1" x14ac:dyDescent="0.2">
      <c r="A12" s="30" t="s">
        <v>201</v>
      </c>
      <c r="B12" s="30"/>
      <c r="C12" s="30"/>
      <c r="D12" s="30"/>
      <c r="E12" s="30"/>
      <c r="F12" s="30"/>
    </row>
    <row r="13" spans="1:7" ht="20.100000000000001" customHeight="1" x14ac:dyDescent="0.2">
      <c r="A13" s="30" t="s">
        <v>202</v>
      </c>
      <c r="B13" s="30"/>
      <c r="C13" s="30"/>
      <c r="D13" s="30"/>
      <c r="E13" s="30"/>
      <c r="F13" s="30"/>
    </row>
    <row r="14" spans="1:7" x14ac:dyDescent="0.2">
      <c r="A14" s="1"/>
      <c r="B14" s="1"/>
      <c r="C14" s="1"/>
      <c r="D14" s="1"/>
      <c r="E14" s="1"/>
      <c r="F14" s="1"/>
    </row>
    <row r="15" spans="1:7" x14ac:dyDescent="0.2">
      <c r="A15" s="50"/>
      <c r="B15" s="50"/>
      <c r="C15" s="50"/>
      <c r="D15" s="50"/>
      <c r="E15" s="50"/>
      <c r="F15" s="50"/>
    </row>
    <row r="16" spans="1:7" ht="13.5" thickBot="1" x14ac:dyDescent="0.25">
      <c r="A16" s="50"/>
      <c r="B16" s="50"/>
      <c r="C16" s="50"/>
      <c r="D16" s="50"/>
      <c r="E16" s="1"/>
      <c r="F16" s="1"/>
    </row>
    <row r="17" spans="1:7" ht="25.5" customHeight="1" thickBot="1" x14ac:dyDescent="0.25">
      <c r="A17" s="107" t="s">
        <v>170</v>
      </c>
      <c r="B17" s="107" t="s">
        <v>283</v>
      </c>
      <c r="C17" s="107" t="s">
        <v>192</v>
      </c>
      <c r="D17" s="51" t="s">
        <v>172</v>
      </c>
      <c r="E17" s="51"/>
      <c r="F17" s="10" t="s">
        <v>173</v>
      </c>
      <c r="G17" s="10" t="s">
        <v>95</v>
      </c>
    </row>
    <row r="18" spans="1:7" ht="25.5" customHeight="1" thickBot="1" x14ac:dyDescent="0.25">
      <c r="A18" s="107"/>
      <c r="B18" s="107"/>
      <c r="C18" s="107"/>
      <c r="D18" s="11" t="s">
        <v>171</v>
      </c>
      <c r="E18" s="11" t="s">
        <v>64</v>
      </c>
      <c r="F18" s="11" t="s">
        <v>174</v>
      </c>
      <c r="G18" s="11" t="s">
        <v>174</v>
      </c>
    </row>
    <row r="19" spans="1:7" ht="25.5" customHeight="1" thickBot="1" x14ac:dyDescent="0.25">
      <c r="A19" s="11">
        <v>1</v>
      </c>
      <c r="B19" s="11">
        <v>2</v>
      </c>
      <c r="C19" s="11">
        <v>3</v>
      </c>
      <c r="D19" s="11">
        <v>4</v>
      </c>
      <c r="E19" s="11">
        <v>5</v>
      </c>
      <c r="F19" s="11">
        <v>6</v>
      </c>
      <c r="G19" s="11" t="s">
        <v>179</v>
      </c>
    </row>
    <row r="20" spans="1:7" ht="25.5" customHeight="1" x14ac:dyDescent="0.2">
      <c r="A20" s="12" t="s">
        <v>49</v>
      </c>
      <c r="B20" s="13" t="s">
        <v>169</v>
      </c>
      <c r="C20" s="58" t="s">
        <v>191</v>
      </c>
      <c r="D20" s="58"/>
      <c r="E20" s="58"/>
      <c r="F20" s="58"/>
      <c r="G20" s="59"/>
    </row>
    <row r="21" spans="1:7" ht="25.5" customHeight="1" x14ac:dyDescent="0.2">
      <c r="A21" s="14" t="s">
        <v>169</v>
      </c>
      <c r="B21" s="15" t="s">
        <v>169</v>
      </c>
      <c r="C21" s="47" t="s">
        <v>284</v>
      </c>
      <c r="D21" s="47"/>
      <c r="E21" s="47"/>
      <c r="F21" s="47"/>
      <c r="G21" s="48"/>
    </row>
    <row r="22" spans="1:7" ht="34.5" customHeight="1" x14ac:dyDescent="0.2">
      <c r="A22" s="16" t="s">
        <v>49</v>
      </c>
      <c r="B22" s="17" t="s">
        <v>14</v>
      </c>
      <c r="C22" s="18" t="s">
        <v>223</v>
      </c>
      <c r="D22" s="17" t="s">
        <v>98</v>
      </c>
      <c r="E22" s="19">
        <v>0.12</v>
      </c>
      <c r="F22" s="23">
        <v>0</v>
      </c>
      <c r="G22" s="31">
        <f>E22*F22</f>
        <v>0</v>
      </c>
    </row>
    <row r="23" spans="1:7" ht="25.5" customHeight="1" x14ac:dyDescent="0.2">
      <c r="A23" s="14" t="s">
        <v>169</v>
      </c>
      <c r="B23" s="20" t="s">
        <v>169</v>
      </c>
      <c r="C23" s="47" t="s">
        <v>47</v>
      </c>
      <c r="D23" s="47"/>
      <c r="E23" s="47"/>
      <c r="F23" s="47"/>
      <c r="G23" s="48"/>
    </row>
    <row r="24" spans="1:7" ht="34.5" customHeight="1" x14ac:dyDescent="0.2">
      <c r="A24" s="16" t="s">
        <v>162</v>
      </c>
      <c r="B24" s="17" t="s">
        <v>63</v>
      </c>
      <c r="C24" s="18" t="s">
        <v>224</v>
      </c>
      <c r="D24" s="17" t="s">
        <v>141</v>
      </c>
      <c r="E24" s="19">
        <v>1</v>
      </c>
      <c r="F24" s="23">
        <v>0</v>
      </c>
      <c r="G24" s="31">
        <f>E24*F24</f>
        <v>0</v>
      </c>
    </row>
    <row r="25" spans="1:7" ht="25.5" customHeight="1" x14ac:dyDescent="0.2">
      <c r="A25" s="14" t="s">
        <v>169</v>
      </c>
      <c r="B25" s="20" t="s">
        <v>169</v>
      </c>
      <c r="C25" s="47" t="s">
        <v>148</v>
      </c>
      <c r="D25" s="47"/>
      <c r="E25" s="47"/>
      <c r="F25" s="47"/>
      <c r="G25" s="48"/>
    </row>
    <row r="26" spans="1:7" ht="25.5" customHeight="1" x14ac:dyDescent="0.2">
      <c r="A26" s="16" t="s">
        <v>70</v>
      </c>
      <c r="B26" s="17" t="s">
        <v>50</v>
      </c>
      <c r="C26" s="18" t="s">
        <v>269</v>
      </c>
      <c r="D26" s="17" t="s">
        <v>23</v>
      </c>
      <c r="E26" s="19">
        <v>9</v>
      </c>
      <c r="F26" s="23">
        <v>0</v>
      </c>
      <c r="G26" s="31">
        <f>$E26*F26</f>
        <v>0</v>
      </c>
    </row>
    <row r="27" spans="1:7" ht="25.5" customHeight="1" x14ac:dyDescent="0.2">
      <c r="A27" s="16" t="s">
        <v>131</v>
      </c>
      <c r="B27" s="17" t="s">
        <v>50</v>
      </c>
      <c r="C27" s="18" t="s">
        <v>270</v>
      </c>
      <c r="D27" s="17" t="s">
        <v>143</v>
      </c>
      <c r="E27" s="19">
        <v>31.5</v>
      </c>
      <c r="F27" s="23">
        <v>0</v>
      </c>
      <c r="G27" s="31">
        <f t="shared" ref="G27:G29" si="0">$E27*F27</f>
        <v>0</v>
      </c>
    </row>
    <row r="28" spans="1:7" ht="25.5" customHeight="1" x14ac:dyDescent="0.2">
      <c r="A28" s="16" t="s">
        <v>55</v>
      </c>
      <c r="B28" s="17" t="s">
        <v>50</v>
      </c>
      <c r="C28" s="18" t="s">
        <v>271</v>
      </c>
      <c r="D28" s="17" t="s">
        <v>143</v>
      </c>
      <c r="E28" s="19">
        <v>13.5</v>
      </c>
      <c r="F28" s="23">
        <v>0</v>
      </c>
      <c r="G28" s="31">
        <f t="shared" si="0"/>
        <v>0</v>
      </c>
    </row>
    <row r="29" spans="1:7" ht="34.5" customHeight="1" x14ac:dyDescent="0.2">
      <c r="A29" s="16" t="s">
        <v>155</v>
      </c>
      <c r="B29" s="17" t="s">
        <v>50</v>
      </c>
      <c r="C29" s="18" t="s">
        <v>272</v>
      </c>
      <c r="D29" s="17" t="s">
        <v>143</v>
      </c>
      <c r="E29" s="19">
        <v>45</v>
      </c>
      <c r="F29" s="23">
        <v>0</v>
      </c>
      <c r="G29" s="31">
        <f t="shared" si="0"/>
        <v>0</v>
      </c>
    </row>
    <row r="30" spans="1:7" ht="25.5" customHeight="1" x14ac:dyDescent="0.2">
      <c r="A30" s="14" t="s">
        <v>169</v>
      </c>
      <c r="B30" s="20" t="s">
        <v>169</v>
      </c>
      <c r="C30" s="47" t="s">
        <v>289</v>
      </c>
      <c r="D30" s="47"/>
      <c r="E30" s="47"/>
      <c r="F30" s="47"/>
      <c r="G30" s="48"/>
    </row>
    <row r="31" spans="1:7" ht="34.5" customHeight="1" x14ac:dyDescent="0.2">
      <c r="A31" s="16" t="s">
        <v>88</v>
      </c>
      <c r="B31" s="17" t="s">
        <v>54</v>
      </c>
      <c r="C31" s="18" t="s">
        <v>231</v>
      </c>
      <c r="D31" s="17" t="s">
        <v>75</v>
      </c>
      <c r="E31" s="19">
        <v>195.2</v>
      </c>
      <c r="F31" s="23">
        <v>0</v>
      </c>
      <c r="G31" s="31">
        <f>$E31*F31</f>
        <v>0</v>
      </c>
    </row>
    <row r="32" spans="1:7" ht="34.5" customHeight="1" x14ac:dyDescent="0.2">
      <c r="A32" s="16" t="s">
        <v>157</v>
      </c>
      <c r="B32" s="17" t="s">
        <v>54</v>
      </c>
      <c r="C32" s="18" t="s">
        <v>218</v>
      </c>
      <c r="D32" s="17" t="s">
        <v>75</v>
      </c>
      <c r="E32" s="19">
        <v>48.8</v>
      </c>
      <c r="F32" s="23">
        <v>0</v>
      </c>
      <c r="G32" s="31">
        <f t="shared" ref="G32:G35" si="1">$E32*F32</f>
        <v>0</v>
      </c>
    </row>
    <row r="33" spans="1:7" ht="70.5" customHeight="1" x14ac:dyDescent="0.2">
      <c r="A33" s="16" t="s">
        <v>83</v>
      </c>
      <c r="B33" s="17" t="s">
        <v>54</v>
      </c>
      <c r="C33" s="18" t="s">
        <v>232</v>
      </c>
      <c r="D33" s="17" t="s">
        <v>166</v>
      </c>
      <c r="E33" s="19">
        <v>36.6</v>
      </c>
      <c r="F33" s="23">
        <v>0</v>
      </c>
      <c r="G33" s="31">
        <f t="shared" si="1"/>
        <v>0</v>
      </c>
    </row>
    <row r="34" spans="1:7" ht="55.5" customHeight="1" x14ac:dyDescent="0.2">
      <c r="A34" s="16" t="s">
        <v>16</v>
      </c>
      <c r="B34" s="17" t="s">
        <v>54</v>
      </c>
      <c r="C34" s="18" t="s">
        <v>233</v>
      </c>
      <c r="D34" s="17" t="s">
        <v>166</v>
      </c>
      <c r="E34" s="19">
        <v>36.6</v>
      </c>
      <c r="F34" s="23">
        <v>0</v>
      </c>
      <c r="G34" s="31">
        <f t="shared" si="1"/>
        <v>0</v>
      </c>
    </row>
    <row r="35" spans="1:7" ht="25.5" customHeight="1" thickBot="1" x14ac:dyDescent="0.25">
      <c r="A35" s="24" t="s">
        <v>96</v>
      </c>
      <c r="B35" s="25" t="s">
        <v>54</v>
      </c>
      <c r="C35" s="26" t="s">
        <v>175</v>
      </c>
      <c r="D35" s="25" t="s">
        <v>166</v>
      </c>
      <c r="E35" s="27">
        <v>13.3</v>
      </c>
      <c r="F35" s="33">
        <v>0</v>
      </c>
      <c r="G35" s="31">
        <f t="shared" si="1"/>
        <v>0</v>
      </c>
    </row>
    <row r="36" spans="1:7" ht="25.5" customHeight="1" thickBot="1" x14ac:dyDescent="0.25">
      <c r="A36" s="52" t="s">
        <v>203</v>
      </c>
      <c r="B36" s="53"/>
      <c r="C36" s="53"/>
      <c r="D36" s="53"/>
      <c r="E36" s="53"/>
      <c r="F36" s="54"/>
      <c r="G36" s="34">
        <f>SUM(G22,G24,G26:G29,G31:G35)</f>
        <v>0</v>
      </c>
    </row>
    <row r="37" spans="1:7" ht="25.5" customHeight="1" x14ac:dyDescent="0.2">
      <c r="A37" s="28" t="s">
        <v>162</v>
      </c>
      <c r="B37" s="29" t="s">
        <v>169</v>
      </c>
      <c r="C37" s="55" t="s">
        <v>190</v>
      </c>
      <c r="D37" s="55"/>
      <c r="E37" s="55"/>
      <c r="F37" s="55"/>
      <c r="G37" s="56"/>
    </row>
    <row r="38" spans="1:7" ht="25.5" customHeight="1" x14ac:dyDescent="0.2">
      <c r="A38" s="14" t="s">
        <v>169</v>
      </c>
      <c r="B38" s="20" t="s">
        <v>169</v>
      </c>
      <c r="C38" s="47" t="s">
        <v>110</v>
      </c>
      <c r="D38" s="47"/>
      <c r="E38" s="47"/>
      <c r="F38" s="47"/>
      <c r="G38" s="48"/>
    </row>
    <row r="39" spans="1:7" ht="34.5" customHeight="1" x14ac:dyDescent="0.2">
      <c r="A39" s="16" t="s">
        <v>31</v>
      </c>
      <c r="B39" s="17" t="s">
        <v>82</v>
      </c>
      <c r="C39" s="18" t="s">
        <v>234</v>
      </c>
      <c r="D39" s="17" t="s">
        <v>75</v>
      </c>
      <c r="E39" s="19">
        <v>406.1</v>
      </c>
      <c r="F39" s="19">
        <v>0</v>
      </c>
      <c r="G39" s="31">
        <f>$E39*F39</f>
        <v>0</v>
      </c>
    </row>
    <row r="40" spans="1:7" ht="34.5" customHeight="1" x14ac:dyDescent="0.2">
      <c r="A40" s="16" t="s">
        <v>109</v>
      </c>
      <c r="B40" s="17" t="s">
        <v>82</v>
      </c>
      <c r="C40" s="18" t="s">
        <v>235</v>
      </c>
      <c r="D40" s="17" t="s">
        <v>75</v>
      </c>
      <c r="E40" s="19">
        <v>406.1</v>
      </c>
      <c r="F40" s="19">
        <v>0</v>
      </c>
      <c r="G40" s="31">
        <f t="shared" ref="G40:G52" si="2">$E40*F40</f>
        <v>0</v>
      </c>
    </row>
    <row r="41" spans="1:7" ht="34.5" customHeight="1" x14ac:dyDescent="0.2">
      <c r="A41" s="16" t="s">
        <v>1</v>
      </c>
      <c r="B41" s="17" t="s">
        <v>25</v>
      </c>
      <c r="C41" s="18" t="s">
        <v>236</v>
      </c>
      <c r="D41" s="17" t="s">
        <v>75</v>
      </c>
      <c r="E41" s="19">
        <v>406.1</v>
      </c>
      <c r="F41" s="19">
        <v>0</v>
      </c>
      <c r="G41" s="31">
        <f t="shared" si="2"/>
        <v>0</v>
      </c>
    </row>
    <row r="42" spans="1:7" ht="34.5" customHeight="1" x14ac:dyDescent="0.2">
      <c r="A42" s="16" t="s">
        <v>100</v>
      </c>
      <c r="B42" s="17" t="s">
        <v>82</v>
      </c>
      <c r="C42" s="18" t="s">
        <v>237</v>
      </c>
      <c r="D42" s="17" t="s">
        <v>104</v>
      </c>
      <c r="E42" s="19">
        <v>12</v>
      </c>
      <c r="F42" s="19">
        <v>0</v>
      </c>
      <c r="G42" s="31">
        <f t="shared" si="2"/>
        <v>0</v>
      </c>
    </row>
    <row r="43" spans="1:7" ht="25.5" customHeight="1" x14ac:dyDescent="0.2">
      <c r="A43" s="16" t="s">
        <v>24</v>
      </c>
      <c r="B43" s="17" t="s">
        <v>128</v>
      </c>
      <c r="C43" s="18" t="s">
        <v>74</v>
      </c>
      <c r="D43" s="17" t="s">
        <v>166</v>
      </c>
      <c r="E43" s="19">
        <v>4.08</v>
      </c>
      <c r="F43" s="19">
        <v>0</v>
      </c>
      <c r="G43" s="31">
        <f t="shared" si="2"/>
        <v>0</v>
      </c>
    </row>
    <row r="44" spans="1:7" ht="34.5" customHeight="1" x14ac:dyDescent="0.2">
      <c r="A44" s="16" t="s">
        <v>126</v>
      </c>
      <c r="B44" s="17" t="s">
        <v>82</v>
      </c>
      <c r="C44" s="18" t="s">
        <v>238</v>
      </c>
      <c r="D44" s="17" t="s">
        <v>104</v>
      </c>
      <c r="E44" s="19">
        <v>45.3</v>
      </c>
      <c r="F44" s="19">
        <v>0</v>
      </c>
      <c r="G44" s="31">
        <f t="shared" si="2"/>
        <v>0</v>
      </c>
    </row>
    <row r="45" spans="1:7" ht="25.5" customHeight="1" x14ac:dyDescent="0.2">
      <c r="A45" s="16" t="s">
        <v>26</v>
      </c>
      <c r="B45" s="17" t="s">
        <v>82</v>
      </c>
      <c r="C45" s="18" t="s">
        <v>90</v>
      </c>
      <c r="D45" s="17" t="s">
        <v>104</v>
      </c>
      <c r="E45" s="19">
        <v>12</v>
      </c>
      <c r="F45" s="19">
        <v>0</v>
      </c>
      <c r="G45" s="31">
        <f t="shared" si="2"/>
        <v>0</v>
      </c>
    </row>
    <row r="46" spans="1:7" ht="25.5" customHeight="1" x14ac:dyDescent="0.2">
      <c r="A46" s="16" t="s">
        <v>123</v>
      </c>
      <c r="B46" s="17" t="s">
        <v>82</v>
      </c>
      <c r="C46" s="18" t="s">
        <v>65</v>
      </c>
      <c r="D46" s="17" t="s">
        <v>166</v>
      </c>
      <c r="E46" s="19">
        <v>1.2</v>
      </c>
      <c r="F46" s="19">
        <v>0</v>
      </c>
      <c r="G46" s="31">
        <f t="shared" si="2"/>
        <v>0</v>
      </c>
    </row>
    <row r="47" spans="1:7" ht="25.5" customHeight="1" x14ac:dyDescent="0.2">
      <c r="A47" s="16" t="s">
        <v>147</v>
      </c>
      <c r="B47" s="17" t="s">
        <v>82</v>
      </c>
      <c r="C47" s="18" t="s">
        <v>42</v>
      </c>
      <c r="D47" s="17" t="s">
        <v>104</v>
      </c>
      <c r="E47" s="19">
        <v>45</v>
      </c>
      <c r="F47" s="19">
        <v>0</v>
      </c>
      <c r="G47" s="31">
        <f t="shared" si="2"/>
        <v>0</v>
      </c>
    </row>
    <row r="48" spans="1:7" ht="34.5" customHeight="1" x14ac:dyDescent="0.2">
      <c r="A48" s="16" t="s">
        <v>52</v>
      </c>
      <c r="B48" s="17" t="s">
        <v>82</v>
      </c>
      <c r="C48" s="18" t="s">
        <v>151</v>
      </c>
      <c r="D48" s="17" t="s">
        <v>166</v>
      </c>
      <c r="E48" s="19">
        <v>92.54</v>
      </c>
      <c r="F48" s="19">
        <v>0</v>
      </c>
      <c r="G48" s="31">
        <f t="shared" si="2"/>
        <v>0</v>
      </c>
    </row>
    <row r="49" spans="1:8" ht="34.5" customHeight="1" x14ac:dyDescent="0.2">
      <c r="A49" s="16" t="s">
        <v>160</v>
      </c>
      <c r="B49" s="17" t="s">
        <v>82</v>
      </c>
      <c r="C49" s="18" t="s">
        <v>180</v>
      </c>
      <c r="D49" s="17" t="s">
        <v>166</v>
      </c>
      <c r="E49" s="19">
        <v>92.54</v>
      </c>
      <c r="F49" s="19">
        <v>0</v>
      </c>
      <c r="G49" s="31">
        <f t="shared" si="2"/>
        <v>0</v>
      </c>
    </row>
    <row r="50" spans="1:8" ht="34.5" customHeight="1" x14ac:dyDescent="0.2">
      <c r="A50" s="16" t="s">
        <v>72</v>
      </c>
      <c r="B50" s="17" t="s">
        <v>82</v>
      </c>
      <c r="C50" s="18" t="s">
        <v>181</v>
      </c>
      <c r="D50" s="17" t="s">
        <v>166</v>
      </c>
      <c r="E50" s="19">
        <v>203.05</v>
      </c>
      <c r="F50" s="19">
        <v>0</v>
      </c>
      <c r="G50" s="31">
        <f t="shared" si="2"/>
        <v>0</v>
      </c>
    </row>
    <row r="51" spans="1:8" ht="25.5" customHeight="1" x14ac:dyDescent="0.2">
      <c r="A51" s="16" t="s">
        <v>130</v>
      </c>
      <c r="B51" s="17" t="s">
        <v>82</v>
      </c>
      <c r="C51" s="18" t="s">
        <v>176</v>
      </c>
      <c r="D51" s="17" t="s">
        <v>166</v>
      </c>
      <c r="E51" s="19">
        <v>92.54</v>
      </c>
      <c r="F51" s="19">
        <v>0</v>
      </c>
      <c r="G51" s="31">
        <f t="shared" si="2"/>
        <v>0</v>
      </c>
    </row>
    <row r="52" spans="1:8" ht="34.5" customHeight="1" thickBot="1" x14ac:dyDescent="0.25">
      <c r="A52" s="24" t="s">
        <v>56</v>
      </c>
      <c r="B52" s="25" t="s">
        <v>82</v>
      </c>
      <c r="C52" s="26" t="s">
        <v>217</v>
      </c>
      <c r="D52" s="25" t="s">
        <v>166</v>
      </c>
      <c r="E52" s="27">
        <v>203.05</v>
      </c>
      <c r="F52" s="27">
        <v>0</v>
      </c>
      <c r="G52" s="31">
        <f t="shared" si="2"/>
        <v>0</v>
      </c>
    </row>
    <row r="53" spans="1:8" ht="25.5" customHeight="1" thickBot="1" x14ac:dyDescent="0.25">
      <c r="A53" s="46" t="s">
        <v>204</v>
      </c>
      <c r="B53" s="57"/>
      <c r="C53" s="57"/>
      <c r="D53" s="57"/>
      <c r="E53" s="57"/>
      <c r="F53" s="57"/>
      <c r="G53" s="34">
        <f>SUM(G39:G52)</f>
        <v>0</v>
      </c>
    </row>
    <row r="54" spans="1:8" ht="25.5" customHeight="1" x14ac:dyDescent="0.2">
      <c r="A54" s="28" t="s">
        <v>70</v>
      </c>
      <c r="B54" s="29" t="s">
        <v>169</v>
      </c>
      <c r="C54" s="55" t="s">
        <v>189</v>
      </c>
      <c r="D54" s="55"/>
      <c r="E54" s="55"/>
      <c r="F54" s="55"/>
      <c r="G54" s="56"/>
    </row>
    <row r="55" spans="1:8" ht="25.5" customHeight="1" x14ac:dyDescent="0.2">
      <c r="A55" s="14" t="s">
        <v>169</v>
      </c>
      <c r="B55" s="20" t="s">
        <v>169</v>
      </c>
      <c r="C55" s="47" t="s">
        <v>19</v>
      </c>
      <c r="D55" s="47"/>
      <c r="E55" s="47"/>
      <c r="F55" s="47"/>
      <c r="G55" s="48"/>
      <c r="H55" s="2"/>
    </row>
    <row r="56" spans="1:8" ht="55.5" customHeight="1" x14ac:dyDescent="0.2">
      <c r="A56" s="16" t="s">
        <v>152</v>
      </c>
      <c r="B56" s="17" t="s">
        <v>93</v>
      </c>
      <c r="C56" s="18" t="s">
        <v>216</v>
      </c>
      <c r="D56" s="17" t="s">
        <v>166</v>
      </c>
      <c r="E56" s="19">
        <v>64.8</v>
      </c>
      <c r="F56" s="19">
        <v>0</v>
      </c>
      <c r="G56" s="31">
        <f>$E56*F56</f>
        <v>0</v>
      </c>
    </row>
    <row r="57" spans="1:8" ht="34.5" customHeight="1" x14ac:dyDescent="0.2">
      <c r="A57" s="16" t="s">
        <v>89</v>
      </c>
      <c r="B57" s="17" t="s">
        <v>93</v>
      </c>
      <c r="C57" s="18" t="s">
        <v>273</v>
      </c>
      <c r="D57" s="17" t="s">
        <v>166</v>
      </c>
      <c r="E57" s="19">
        <v>16.2</v>
      </c>
      <c r="F57" s="19">
        <v>0</v>
      </c>
      <c r="G57" s="31">
        <f t="shared" ref="G57:G61" si="3">$E57*F57</f>
        <v>0</v>
      </c>
    </row>
    <row r="58" spans="1:8" ht="55.5" customHeight="1" x14ac:dyDescent="0.2">
      <c r="A58" s="16" t="s">
        <v>158</v>
      </c>
      <c r="B58" s="17" t="s">
        <v>93</v>
      </c>
      <c r="C58" s="18" t="s">
        <v>239</v>
      </c>
      <c r="D58" s="17" t="s">
        <v>166</v>
      </c>
      <c r="E58" s="19">
        <v>293.12</v>
      </c>
      <c r="F58" s="19">
        <v>0</v>
      </c>
      <c r="G58" s="31">
        <f t="shared" si="3"/>
        <v>0</v>
      </c>
    </row>
    <row r="59" spans="1:8" ht="34.5" customHeight="1" x14ac:dyDescent="0.2">
      <c r="A59" s="16" t="s">
        <v>80</v>
      </c>
      <c r="B59" s="17" t="s">
        <v>93</v>
      </c>
      <c r="C59" s="18" t="s">
        <v>274</v>
      </c>
      <c r="D59" s="17" t="s">
        <v>166</v>
      </c>
      <c r="E59" s="19">
        <v>73.28</v>
      </c>
      <c r="F59" s="19">
        <v>0</v>
      </c>
      <c r="G59" s="31">
        <f t="shared" si="3"/>
        <v>0</v>
      </c>
    </row>
    <row r="60" spans="1:8" ht="55.5" customHeight="1" x14ac:dyDescent="0.2">
      <c r="A60" s="16" t="s">
        <v>107</v>
      </c>
      <c r="B60" s="17" t="s">
        <v>93</v>
      </c>
      <c r="C60" s="18" t="s">
        <v>182</v>
      </c>
      <c r="D60" s="17" t="s">
        <v>166</v>
      </c>
      <c r="E60" s="19">
        <v>447.4</v>
      </c>
      <c r="F60" s="19">
        <v>0</v>
      </c>
      <c r="G60" s="31">
        <f t="shared" si="3"/>
        <v>0</v>
      </c>
    </row>
    <row r="61" spans="1:8" ht="25.5" customHeight="1" x14ac:dyDescent="0.2">
      <c r="A61" s="16" t="s">
        <v>4</v>
      </c>
      <c r="B61" s="17" t="s">
        <v>93</v>
      </c>
      <c r="C61" s="18" t="s">
        <v>183</v>
      </c>
      <c r="D61" s="17" t="s">
        <v>166</v>
      </c>
      <c r="E61" s="19">
        <v>447.4</v>
      </c>
      <c r="F61" s="19">
        <v>0</v>
      </c>
      <c r="G61" s="31">
        <f t="shared" si="3"/>
        <v>0</v>
      </c>
    </row>
    <row r="62" spans="1:8" ht="25.5" customHeight="1" x14ac:dyDescent="0.2">
      <c r="A62" s="14" t="s">
        <v>169</v>
      </c>
      <c r="B62" s="20" t="s">
        <v>169</v>
      </c>
      <c r="C62" s="47" t="s">
        <v>134</v>
      </c>
      <c r="D62" s="47"/>
      <c r="E62" s="47"/>
      <c r="F62" s="47"/>
      <c r="G62" s="48"/>
    </row>
    <row r="63" spans="1:8" ht="34.5" customHeight="1" x14ac:dyDescent="0.2">
      <c r="A63" s="16" t="s">
        <v>119</v>
      </c>
      <c r="B63" s="17" t="s">
        <v>7</v>
      </c>
      <c r="C63" s="18" t="s">
        <v>215</v>
      </c>
      <c r="D63" s="17" t="s">
        <v>166</v>
      </c>
      <c r="E63" s="19">
        <v>250.56</v>
      </c>
      <c r="F63" s="19">
        <v>0</v>
      </c>
      <c r="G63" s="31">
        <f>$E63*F63</f>
        <v>0</v>
      </c>
    </row>
    <row r="64" spans="1:8" ht="34.5" customHeight="1" x14ac:dyDescent="0.2">
      <c r="A64" s="16" t="s">
        <v>21</v>
      </c>
      <c r="B64" s="17" t="s">
        <v>7</v>
      </c>
      <c r="C64" s="18" t="s">
        <v>45</v>
      </c>
      <c r="D64" s="17" t="s">
        <v>166</v>
      </c>
      <c r="E64" s="19">
        <v>250.56</v>
      </c>
      <c r="F64" s="19">
        <v>0</v>
      </c>
      <c r="G64" s="31">
        <f t="shared" ref="G64:G66" si="4">$E64*F64</f>
        <v>0</v>
      </c>
    </row>
    <row r="65" spans="1:7" ht="34.5" customHeight="1" x14ac:dyDescent="0.2">
      <c r="A65" s="16" t="s">
        <v>92</v>
      </c>
      <c r="B65" s="17" t="s">
        <v>7</v>
      </c>
      <c r="C65" s="18" t="s">
        <v>120</v>
      </c>
      <c r="D65" s="17" t="s">
        <v>166</v>
      </c>
      <c r="E65" s="19">
        <v>62.64</v>
      </c>
      <c r="F65" s="19">
        <v>0</v>
      </c>
      <c r="G65" s="31">
        <f t="shared" si="4"/>
        <v>0</v>
      </c>
    </row>
    <row r="66" spans="1:7" ht="34.5" customHeight="1" thickBot="1" x14ac:dyDescent="0.25">
      <c r="A66" s="24" t="s">
        <v>9</v>
      </c>
      <c r="B66" s="25" t="s">
        <v>7</v>
      </c>
      <c r="C66" s="26" t="s">
        <v>45</v>
      </c>
      <c r="D66" s="25" t="s">
        <v>166</v>
      </c>
      <c r="E66" s="27">
        <v>62.64</v>
      </c>
      <c r="F66" s="27">
        <v>0</v>
      </c>
      <c r="G66" s="31">
        <f t="shared" si="4"/>
        <v>0</v>
      </c>
    </row>
    <row r="67" spans="1:7" ht="25.5" customHeight="1" thickBot="1" x14ac:dyDescent="0.25">
      <c r="A67" s="46" t="s">
        <v>205</v>
      </c>
      <c r="B67" s="46"/>
      <c r="C67" s="46"/>
      <c r="D67" s="46"/>
      <c r="E67" s="46"/>
      <c r="F67" s="46"/>
      <c r="G67" s="34">
        <f>SUM(G56:G61,G63:G66)</f>
        <v>0</v>
      </c>
    </row>
    <row r="68" spans="1:7" ht="25.5" customHeight="1" x14ac:dyDescent="0.2">
      <c r="A68" s="28" t="s">
        <v>131</v>
      </c>
      <c r="B68" s="29" t="s">
        <v>169</v>
      </c>
      <c r="C68" s="55" t="s">
        <v>188</v>
      </c>
      <c r="D68" s="55"/>
      <c r="E68" s="55"/>
      <c r="F68" s="55"/>
      <c r="G68" s="56"/>
    </row>
    <row r="69" spans="1:7" ht="25.5" customHeight="1" x14ac:dyDescent="0.2">
      <c r="A69" s="14" t="s">
        <v>169</v>
      </c>
      <c r="B69" s="20" t="s">
        <v>169</v>
      </c>
      <c r="C69" s="47" t="s">
        <v>137</v>
      </c>
      <c r="D69" s="47"/>
      <c r="E69" s="47"/>
      <c r="F69" s="47"/>
      <c r="G69" s="48"/>
    </row>
    <row r="70" spans="1:7" ht="34.5" customHeight="1" x14ac:dyDescent="0.2">
      <c r="A70" s="16" t="s">
        <v>112</v>
      </c>
      <c r="B70" s="17" t="s">
        <v>125</v>
      </c>
      <c r="C70" s="18" t="s">
        <v>71</v>
      </c>
      <c r="D70" s="17" t="s">
        <v>75</v>
      </c>
      <c r="E70" s="19">
        <v>463</v>
      </c>
      <c r="F70" s="19">
        <v>0</v>
      </c>
      <c r="G70" s="31">
        <f>$E70*F70</f>
        <v>0</v>
      </c>
    </row>
    <row r="71" spans="1:7" ht="34.5" customHeight="1" x14ac:dyDescent="0.2">
      <c r="A71" s="16" t="s">
        <v>43</v>
      </c>
      <c r="B71" s="17" t="s">
        <v>34</v>
      </c>
      <c r="C71" s="18" t="s">
        <v>285</v>
      </c>
      <c r="D71" s="17" t="s">
        <v>75</v>
      </c>
      <c r="E71" s="19">
        <v>463</v>
      </c>
      <c r="F71" s="19">
        <v>0</v>
      </c>
      <c r="G71" s="31">
        <f t="shared" ref="G71:G75" si="5">$E71*F71</f>
        <v>0</v>
      </c>
    </row>
    <row r="72" spans="1:7" ht="34.5" customHeight="1" x14ac:dyDescent="0.2">
      <c r="A72" s="16" t="s">
        <v>117</v>
      </c>
      <c r="B72" s="17" t="s">
        <v>34</v>
      </c>
      <c r="C72" s="18" t="s">
        <v>275</v>
      </c>
      <c r="D72" s="17" t="s">
        <v>75</v>
      </c>
      <c r="E72" s="19">
        <v>463</v>
      </c>
      <c r="F72" s="19">
        <v>0</v>
      </c>
      <c r="G72" s="31">
        <f t="shared" si="5"/>
        <v>0</v>
      </c>
    </row>
    <row r="73" spans="1:7" ht="25.5" customHeight="1" x14ac:dyDescent="0.2">
      <c r="A73" s="16" t="s">
        <v>38</v>
      </c>
      <c r="B73" s="17" t="s">
        <v>34</v>
      </c>
      <c r="C73" s="21" t="s">
        <v>61</v>
      </c>
      <c r="D73" s="17" t="s">
        <v>75</v>
      </c>
      <c r="E73" s="19">
        <v>463</v>
      </c>
      <c r="F73" s="19">
        <v>0</v>
      </c>
      <c r="G73" s="31">
        <f t="shared" si="5"/>
        <v>0</v>
      </c>
    </row>
    <row r="74" spans="1:7" ht="34.5" customHeight="1" x14ac:dyDescent="0.2">
      <c r="A74" s="16" t="s">
        <v>62</v>
      </c>
      <c r="B74" s="17" t="s">
        <v>87</v>
      </c>
      <c r="C74" s="18" t="s">
        <v>212</v>
      </c>
      <c r="D74" s="17" t="s">
        <v>75</v>
      </c>
      <c r="E74" s="19">
        <v>463</v>
      </c>
      <c r="F74" s="19">
        <v>0</v>
      </c>
      <c r="G74" s="31">
        <f t="shared" si="5"/>
        <v>0</v>
      </c>
    </row>
    <row r="75" spans="1:7" ht="34.5" customHeight="1" thickBot="1" x14ac:dyDescent="0.25">
      <c r="A75" s="24" t="s">
        <v>135</v>
      </c>
      <c r="B75" s="25" t="s">
        <v>66</v>
      </c>
      <c r="C75" s="26" t="s">
        <v>286</v>
      </c>
      <c r="D75" s="25" t="s">
        <v>75</v>
      </c>
      <c r="E75" s="27">
        <v>463</v>
      </c>
      <c r="F75" s="27">
        <v>0</v>
      </c>
      <c r="G75" s="31">
        <f t="shared" si="5"/>
        <v>0</v>
      </c>
    </row>
    <row r="76" spans="1:7" ht="25.5" customHeight="1" thickBot="1" x14ac:dyDescent="0.25">
      <c r="A76" s="46" t="s">
        <v>206</v>
      </c>
      <c r="B76" s="46"/>
      <c r="C76" s="46"/>
      <c r="D76" s="46"/>
      <c r="E76" s="46"/>
      <c r="F76" s="46"/>
      <c r="G76" s="34">
        <f>SUM(G70:G75)</f>
        <v>0</v>
      </c>
    </row>
    <row r="77" spans="1:7" ht="25.5" customHeight="1" x14ac:dyDescent="0.2">
      <c r="A77" s="28" t="s">
        <v>55</v>
      </c>
      <c r="B77" s="29" t="s">
        <v>169</v>
      </c>
      <c r="C77" s="55" t="s">
        <v>187</v>
      </c>
      <c r="D77" s="55"/>
      <c r="E77" s="55"/>
      <c r="F77" s="55"/>
      <c r="G77" s="56"/>
    </row>
    <row r="78" spans="1:7" ht="25.5" customHeight="1" x14ac:dyDescent="0.2">
      <c r="A78" s="14" t="s">
        <v>169</v>
      </c>
      <c r="B78" s="20" t="s">
        <v>169</v>
      </c>
      <c r="C78" s="47" t="s">
        <v>78</v>
      </c>
      <c r="D78" s="47"/>
      <c r="E78" s="47"/>
      <c r="F78" s="47"/>
      <c r="G78" s="48"/>
    </row>
    <row r="79" spans="1:7" ht="34.5" customHeight="1" x14ac:dyDescent="0.2">
      <c r="A79" s="16" t="s">
        <v>79</v>
      </c>
      <c r="B79" s="17" t="s">
        <v>85</v>
      </c>
      <c r="C79" s="18" t="s">
        <v>213</v>
      </c>
      <c r="D79" s="17" t="s">
        <v>75</v>
      </c>
      <c r="E79" s="19">
        <v>42.28</v>
      </c>
      <c r="F79" s="19">
        <v>0</v>
      </c>
      <c r="G79" s="31">
        <f>$E79*F79</f>
        <v>0</v>
      </c>
    </row>
    <row r="80" spans="1:7" ht="34.5" customHeight="1" x14ac:dyDescent="0.2">
      <c r="A80" s="16" t="s">
        <v>149</v>
      </c>
      <c r="B80" s="17" t="s">
        <v>85</v>
      </c>
      <c r="C80" s="18" t="s">
        <v>240</v>
      </c>
      <c r="D80" s="17" t="s">
        <v>166</v>
      </c>
      <c r="E80" s="19">
        <v>18</v>
      </c>
      <c r="F80" s="19">
        <v>0</v>
      </c>
      <c r="G80" s="31">
        <f t="shared" ref="G80:G82" si="6">$E80*F80</f>
        <v>0</v>
      </c>
    </row>
    <row r="81" spans="1:7" ht="55.5" customHeight="1" x14ac:dyDescent="0.2">
      <c r="A81" s="16" t="s">
        <v>46</v>
      </c>
      <c r="B81" s="17" t="s">
        <v>85</v>
      </c>
      <c r="C81" s="18" t="s">
        <v>214</v>
      </c>
      <c r="D81" s="17" t="s">
        <v>166</v>
      </c>
      <c r="E81" s="19">
        <v>9</v>
      </c>
      <c r="F81" s="19">
        <v>0</v>
      </c>
      <c r="G81" s="31">
        <f t="shared" si="6"/>
        <v>0</v>
      </c>
    </row>
    <row r="82" spans="1:7" ht="34.5" customHeight="1" x14ac:dyDescent="0.2">
      <c r="A82" s="16" t="s">
        <v>140</v>
      </c>
      <c r="B82" s="17" t="s">
        <v>85</v>
      </c>
      <c r="C82" s="22" t="s">
        <v>60</v>
      </c>
      <c r="D82" s="17" t="s">
        <v>59</v>
      </c>
      <c r="E82" s="19">
        <v>2.73</v>
      </c>
      <c r="F82" s="19">
        <v>0</v>
      </c>
      <c r="G82" s="31">
        <f t="shared" si="6"/>
        <v>0</v>
      </c>
    </row>
    <row r="83" spans="1:7" ht="25.5" customHeight="1" x14ac:dyDescent="0.2">
      <c r="A83" s="14" t="s">
        <v>169</v>
      </c>
      <c r="B83" s="20" t="s">
        <v>169</v>
      </c>
      <c r="C83" s="47" t="s">
        <v>146</v>
      </c>
      <c r="D83" s="47"/>
      <c r="E83" s="47"/>
      <c r="F83" s="47"/>
      <c r="G83" s="48"/>
    </row>
    <row r="84" spans="1:7" ht="34.5" customHeight="1" x14ac:dyDescent="0.2">
      <c r="A84" s="16" t="s">
        <v>77</v>
      </c>
      <c r="B84" s="17" t="s">
        <v>28</v>
      </c>
      <c r="C84" s="18" t="s">
        <v>279</v>
      </c>
      <c r="D84" s="17" t="s">
        <v>104</v>
      </c>
      <c r="E84" s="19">
        <v>432</v>
      </c>
      <c r="F84" s="19">
        <v>0</v>
      </c>
      <c r="G84" s="31">
        <f>$E84*F84</f>
        <v>0</v>
      </c>
    </row>
    <row r="85" spans="1:7" ht="25.5" customHeight="1" x14ac:dyDescent="0.2">
      <c r="A85" s="16" t="s">
        <v>165</v>
      </c>
      <c r="B85" s="17" t="s">
        <v>28</v>
      </c>
      <c r="C85" s="18" t="s">
        <v>11</v>
      </c>
      <c r="D85" s="17" t="s">
        <v>59</v>
      </c>
      <c r="E85" s="38">
        <v>35.942</v>
      </c>
      <c r="F85" s="19">
        <v>0</v>
      </c>
      <c r="G85" s="31">
        <f>$E85*F85</f>
        <v>0</v>
      </c>
    </row>
    <row r="86" spans="1:7" ht="25.5" customHeight="1" x14ac:dyDescent="0.2">
      <c r="A86" s="14" t="s">
        <v>169</v>
      </c>
      <c r="B86" s="20" t="s">
        <v>169</v>
      </c>
      <c r="C86" s="47" t="s">
        <v>48</v>
      </c>
      <c r="D86" s="47"/>
      <c r="E86" s="47"/>
      <c r="F86" s="47"/>
      <c r="G86" s="48"/>
    </row>
    <row r="87" spans="1:7" ht="25.5" customHeight="1" thickBot="1" x14ac:dyDescent="0.25">
      <c r="A87" s="24" t="s">
        <v>73</v>
      </c>
      <c r="B87" s="25" t="s">
        <v>111</v>
      </c>
      <c r="C87" s="26" t="s">
        <v>133</v>
      </c>
      <c r="D87" s="25" t="s">
        <v>104</v>
      </c>
      <c r="E87" s="27">
        <v>540</v>
      </c>
      <c r="F87" s="27">
        <v>0</v>
      </c>
      <c r="G87" s="32">
        <f>$E87*F87</f>
        <v>0</v>
      </c>
    </row>
    <row r="88" spans="1:7" ht="25.5" customHeight="1" thickBot="1" x14ac:dyDescent="0.25">
      <c r="A88" s="46" t="s">
        <v>207</v>
      </c>
      <c r="B88" s="46"/>
      <c r="C88" s="46"/>
      <c r="D88" s="46"/>
      <c r="E88" s="46"/>
      <c r="F88" s="46"/>
      <c r="G88" s="34">
        <f>SUM(G79:G82,G84:G85,G87)</f>
        <v>0</v>
      </c>
    </row>
    <row r="89" spans="1:7" ht="25.5" customHeight="1" x14ac:dyDescent="0.2">
      <c r="A89" s="28" t="s">
        <v>155</v>
      </c>
      <c r="B89" s="29" t="s">
        <v>169</v>
      </c>
      <c r="C89" s="55" t="s">
        <v>186</v>
      </c>
      <c r="D89" s="55"/>
      <c r="E89" s="55"/>
      <c r="F89" s="55"/>
      <c r="G89" s="56"/>
    </row>
    <row r="90" spans="1:7" ht="25.5" customHeight="1" x14ac:dyDescent="0.2">
      <c r="A90" s="14" t="s">
        <v>169</v>
      </c>
      <c r="B90" s="20" t="s">
        <v>169</v>
      </c>
      <c r="C90" s="47" t="s">
        <v>51</v>
      </c>
      <c r="D90" s="47"/>
      <c r="E90" s="47"/>
      <c r="F90" s="47"/>
      <c r="G90" s="48"/>
    </row>
    <row r="91" spans="1:7" ht="25.5" customHeight="1" x14ac:dyDescent="0.2">
      <c r="A91" s="16" t="s">
        <v>168</v>
      </c>
      <c r="B91" s="17" t="s">
        <v>132</v>
      </c>
      <c r="C91" s="18" t="s">
        <v>6</v>
      </c>
      <c r="D91" s="17" t="s">
        <v>166</v>
      </c>
      <c r="E91" s="19">
        <v>13.09</v>
      </c>
      <c r="F91" s="19">
        <v>0</v>
      </c>
      <c r="G91" s="31">
        <f>$E91*F91</f>
        <v>0</v>
      </c>
    </row>
    <row r="92" spans="1:7" ht="34.5" customHeight="1" x14ac:dyDescent="0.2">
      <c r="A92" s="16" t="s">
        <v>13</v>
      </c>
      <c r="B92" s="17" t="s">
        <v>132</v>
      </c>
      <c r="C92" s="18" t="s">
        <v>106</v>
      </c>
      <c r="D92" s="17" t="s">
        <v>104</v>
      </c>
      <c r="E92" s="19">
        <v>187</v>
      </c>
      <c r="F92" s="19">
        <v>0</v>
      </c>
      <c r="G92" s="31">
        <f>$E92*F92</f>
        <v>0</v>
      </c>
    </row>
    <row r="93" spans="1:7" ht="25.5" customHeight="1" x14ac:dyDescent="0.2">
      <c r="A93" s="14" t="s">
        <v>169</v>
      </c>
      <c r="B93" s="20" t="s">
        <v>169</v>
      </c>
      <c r="C93" s="47" t="s">
        <v>32</v>
      </c>
      <c r="D93" s="47"/>
      <c r="E93" s="47"/>
      <c r="F93" s="47"/>
      <c r="G93" s="48"/>
    </row>
    <row r="94" spans="1:7" ht="25.5" customHeight="1" x14ac:dyDescent="0.2">
      <c r="A94" s="16" t="s">
        <v>99</v>
      </c>
      <c r="B94" s="17" t="s">
        <v>103</v>
      </c>
      <c r="C94" s="18" t="s">
        <v>58</v>
      </c>
      <c r="D94" s="17" t="s">
        <v>166</v>
      </c>
      <c r="E94" s="19">
        <v>14.16</v>
      </c>
      <c r="F94" s="19">
        <v>0</v>
      </c>
      <c r="G94" s="31">
        <f>$E94*F94</f>
        <v>0</v>
      </c>
    </row>
    <row r="95" spans="1:7" ht="34.5" customHeight="1" x14ac:dyDescent="0.2">
      <c r="A95" s="16" t="s">
        <v>36</v>
      </c>
      <c r="B95" s="17" t="s">
        <v>103</v>
      </c>
      <c r="C95" s="18" t="s">
        <v>153</v>
      </c>
      <c r="D95" s="17" t="s">
        <v>104</v>
      </c>
      <c r="E95" s="19">
        <v>118</v>
      </c>
      <c r="F95" s="19">
        <v>0</v>
      </c>
      <c r="G95" s="31">
        <f t="shared" ref="G95:G98" si="7">$E95*F95</f>
        <v>0</v>
      </c>
    </row>
    <row r="96" spans="1:7" ht="25.5" customHeight="1" x14ac:dyDescent="0.2">
      <c r="A96" s="16" t="s">
        <v>108</v>
      </c>
      <c r="B96" s="17" t="s">
        <v>103</v>
      </c>
      <c r="C96" s="18" t="s">
        <v>161</v>
      </c>
      <c r="D96" s="17" t="s">
        <v>166</v>
      </c>
      <c r="E96" s="19">
        <v>11.04</v>
      </c>
      <c r="F96" s="19">
        <v>0</v>
      </c>
      <c r="G96" s="31">
        <f t="shared" si="7"/>
        <v>0</v>
      </c>
    </row>
    <row r="97" spans="1:7" ht="34.5" customHeight="1" x14ac:dyDescent="0.2">
      <c r="A97" s="16" t="s">
        <v>0</v>
      </c>
      <c r="B97" s="17" t="s">
        <v>103</v>
      </c>
      <c r="C97" s="18" t="s">
        <v>219</v>
      </c>
      <c r="D97" s="17" t="s">
        <v>104</v>
      </c>
      <c r="E97" s="19">
        <v>69</v>
      </c>
      <c r="F97" s="19">
        <v>0</v>
      </c>
      <c r="G97" s="31">
        <f t="shared" si="7"/>
        <v>0</v>
      </c>
    </row>
    <row r="98" spans="1:7" ht="25.5" customHeight="1" x14ac:dyDescent="0.2">
      <c r="A98" s="16" t="s">
        <v>102</v>
      </c>
      <c r="B98" s="17" t="s">
        <v>103</v>
      </c>
      <c r="C98" s="18" t="s">
        <v>35</v>
      </c>
      <c r="D98" s="17" t="s">
        <v>166</v>
      </c>
      <c r="E98" s="19">
        <v>0.6</v>
      </c>
      <c r="F98" s="19">
        <v>0</v>
      </c>
      <c r="G98" s="31">
        <f t="shared" si="7"/>
        <v>0</v>
      </c>
    </row>
    <row r="99" spans="1:7" ht="25.5" customHeight="1" x14ac:dyDescent="0.2">
      <c r="A99" s="14" t="s">
        <v>169</v>
      </c>
      <c r="B99" s="20" t="s">
        <v>169</v>
      </c>
      <c r="C99" s="47" t="s">
        <v>167</v>
      </c>
      <c r="D99" s="47"/>
      <c r="E99" s="47"/>
      <c r="F99" s="47"/>
      <c r="G99" s="48"/>
    </row>
    <row r="100" spans="1:7" ht="25.5" customHeight="1" x14ac:dyDescent="0.2">
      <c r="A100" s="16" t="s">
        <v>29</v>
      </c>
      <c r="B100" s="17" t="s">
        <v>84</v>
      </c>
      <c r="C100" s="18" t="s">
        <v>94</v>
      </c>
      <c r="D100" s="17" t="s">
        <v>166</v>
      </c>
      <c r="E100" s="19">
        <v>1.42</v>
      </c>
      <c r="F100" s="19">
        <v>0</v>
      </c>
      <c r="G100" s="31">
        <f>$E100*F100</f>
        <v>0</v>
      </c>
    </row>
    <row r="101" spans="1:7" ht="25.5" customHeight="1" x14ac:dyDescent="0.2">
      <c r="A101" s="16" t="s">
        <v>122</v>
      </c>
      <c r="B101" s="17" t="s">
        <v>84</v>
      </c>
      <c r="C101" s="18" t="s">
        <v>220</v>
      </c>
      <c r="D101" s="17" t="s">
        <v>116</v>
      </c>
      <c r="E101" s="19">
        <v>2</v>
      </c>
      <c r="F101" s="19">
        <v>0</v>
      </c>
      <c r="G101" s="31">
        <f t="shared" ref="G101:G102" si="8">$E101*F101</f>
        <v>0</v>
      </c>
    </row>
    <row r="102" spans="1:7" ht="25.5" customHeight="1" x14ac:dyDescent="0.2">
      <c r="A102" s="16" t="s">
        <v>22</v>
      </c>
      <c r="B102" s="17" t="s">
        <v>84</v>
      </c>
      <c r="C102" s="18" t="s">
        <v>44</v>
      </c>
      <c r="D102" s="17" t="s">
        <v>104</v>
      </c>
      <c r="E102" s="19">
        <v>11.8</v>
      </c>
      <c r="F102" s="19">
        <v>0</v>
      </c>
      <c r="G102" s="31">
        <f t="shared" si="8"/>
        <v>0</v>
      </c>
    </row>
    <row r="103" spans="1:7" ht="25.5" customHeight="1" x14ac:dyDescent="0.2">
      <c r="A103" s="14" t="s">
        <v>169</v>
      </c>
      <c r="B103" s="20" t="s">
        <v>169</v>
      </c>
      <c r="C103" s="47" t="s">
        <v>177</v>
      </c>
      <c r="D103" s="47"/>
      <c r="E103" s="47"/>
      <c r="F103" s="47"/>
      <c r="G103" s="48"/>
    </row>
    <row r="104" spans="1:7" ht="25.5" customHeight="1" x14ac:dyDescent="0.2">
      <c r="A104" s="16" t="s">
        <v>127</v>
      </c>
      <c r="B104" s="17" t="s">
        <v>15</v>
      </c>
      <c r="C104" s="18" t="s">
        <v>164</v>
      </c>
      <c r="D104" s="17" t="s">
        <v>104</v>
      </c>
      <c r="E104" s="19">
        <v>72</v>
      </c>
      <c r="F104" s="19">
        <v>0</v>
      </c>
      <c r="G104" s="31">
        <f>$E104*F104</f>
        <v>0</v>
      </c>
    </row>
    <row r="105" spans="1:7" ht="34.5" customHeight="1" thickBot="1" x14ac:dyDescent="0.25">
      <c r="A105" s="24" t="s">
        <v>145</v>
      </c>
      <c r="B105" s="25" t="s">
        <v>15</v>
      </c>
      <c r="C105" s="26" t="s">
        <v>221</v>
      </c>
      <c r="D105" s="25" t="s">
        <v>75</v>
      </c>
      <c r="E105" s="27">
        <v>187.2</v>
      </c>
      <c r="F105" s="27">
        <v>0</v>
      </c>
      <c r="G105" s="31">
        <f>$E105*F105</f>
        <v>0</v>
      </c>
    </row>
    <row r="106" spans="1:7" ht="25.5" customHeight="1" thickBot="1" x14ac:dyDescent="0.25">
      <c r="A106" s="46" t="s">
        <v>208</v>
      </c>
      <c r="B106" s="46"/>
      <c r="C106" s="46"/>
      <c r="D106" s="46"/>
      <c r="E106" s="46"/>
      <c r="F106" s="46"/>
      <c r="G106" s="34">
        <f>SUM(G91:G92,G94:G98,G100:G102,G104:G105)</f>
        <v>0</v>
      </c>
    </row>
    <row r="107" spans="1:7" ht="25.5" customHeight="1" x14ac:dyDescent="0.2">
      <c r="A107" s="28" t="s">
        <v>88</v>
      </c>
      <c r="B107" s="29" t="s">
        <v>169</v>
      </c>
      <c r="C107" s="55" t="s">
        <v>185</v>
      </c>
      <c r="D107" s="55"/>
      <c r="E107" s="55"/>
      <c r="F107" s="55"/>
      <c r="G107" s="56"/>
    </row>
    <row r="108" spans="1:7" ht="25.5" customHeight="1" x14ac:dyDescent="0.2">
      <c r="A108" s="14" t="s">
        <v>169</v>
      </c>
      <c r="B108" s="20" t="s">
        <v>169</v>
      </c>
      <c r="C108" s="47" t="s">
        <v>39</v>
      </c>
      <c r="D108" s="47"/>
      <c r="E108" s="47"/>
      <c r="F108" s="47"/>
      <c r="G108" s="48"/>
    </row>
    <row r="109" spans="1:7" ht="25.5" customHeight="1" x14ac:dyDescent="0.2">
      <c r="A109" s="16" t="s">
        <v>53</v>
      </c>
      <c r="B109" s="17" t="s">
        <v>37</v>
      </c>
      <c r="C109" s="18" t="s">
        <v>139</v>
      </c>
      <c r="D109" s="17" t="s">
        <v>75</v>
      </c>
      <c r="E109" s="23">
        <v>463</v>
      </c>
      <c r="F109" s="19">
        <v>0</v>
      </c>
      <c r="G109" s="31">
        <f>$E109*F109</f>
        <v>0</v>
      </c>
    </row>
    <row r="110" spans="1:7" ht="25.5" customHeight="1" x14ac:dyDescent="0.2">
      <c r="A110" s="16" t="s">
        <v>163</v>
      </c>
      <c r="B110" s="17" t="s">
        <v>37</v>
      </c>
      <c r="C110" s="18" t="s">
        <v>30</v>
      </c>
      <c r="D110" s="17" t="s">
        <v>75</v>
      </c>
      <c r="E110" s="23">
        <v>463</v>
      </c>
      <c r="F110" s="19">
        <v>0</v>
      </c>
      <c r="G110" s="31">
        <f t="shared" ref="G110:G117" si="9">$E110*F110</f>
        <v>0</v>
      </c>
    </row>
    <row r="111" spans="1:7" ht="34.5" customHeight="1" x14ac:dyDescent="0.2">
      <c r="A111" s="16" t="s">
        <v>68</v>
      </c>
      <c r="B111" s="17" t="s">
        <v>118</v>
      </c>
      <c r="C111" s="18" t="s">
        <v>124</v>
      </c>
      <c r="D111" s="17" t="s">
        <v>75</v>
      </c>
      <c r="E111" s="23">
        <v>463</v>
      </c>
      <c r="F111" s="19">
        <v>0</v>
      </c>
      <c r="G111" s="31">
        <f t="shared" si="9"/>
        <v>0</v>
      </c>
    </row>
    <row r="112" spans="1:7" ht="55.5" customHeight="1" x14ac:dyDescent="0.2">
      <c r="A112" s="16" t="s">
        <v>129</v>
      </c>
      <c r="B112" s="17" t="s">
        <v>118</v>
      </c>
      <c r="C112" s="18" t="s">
        <v>276</v>
      </c>
      <c r="D112" s="17" t="s">
        <v>75</v>
      </c>
      <c r="E112" s="23">
        <v>463</v>
      </c>
      <c r="F112" s="19">
        <v>0</v>
      </c>
      <c r="G112" s="31">
        <f t="shared" si="9"/>
        <v>0</v>
      </c>
    </row>
    <row r="113" spans="1:7" ht="25.5" customHeight="1" x14ac:dyDescent="0.2">
      <c r="A113" s="16" t="s">
        <v>57</v>
      </c>
      <c r="B113" s="17" t="s">
        <v>37</v>
      </c>
      <c r="C113" s="21" t="s">
        <v>17</v>
      </c>
      <c r="D113" s="17" t="s">
        <v>75</v>
      </c>
      <c r="E113" s="23">
        <v>463</v>
      </c>
      <c r="F113" s="19">
        <v>0</v>
      </c>
      <c r="G113" s="31">
        <f t="shared" si="9"/>
        <v>0</v>
      </c>
    </row>
    <row r="114" spans="1:7" ht="25.5" customHeight="1" x14ac:dyDescent="0.2">
      <c r="A114" s="16" t="s">
        <v>156</v>
      </c>
      <c r="B114" s="17" t="s">
        <v>37</v>
      </c>
      <c r="C114" s="18" t="s">
        <v>30</v>
      </c>
      <c r="D114" s="17" t="s">
        <v>75</v>
      </c>
      <c r="E114" s="23">
        <v>463</v>
      </c>
      <c r="F114" s="19">
        <v>0</v>
      </c>
      <c r="G114" s="31">
        <f t="shared" si="9"/>
        <v>0</v>
      </c>
    </row>
    <row r="115" spans="1:7" ht="25.5" customHeight="1" x14ac:dyDescent="0.2">
      <c r="A115" s="16" t="s">
        <v>81</v>
      </c>
      <c r="B115" s="17" t="s">
        <v>25</v>
      </c>
      <c r="C115" s="18" t="s">
        <v>150</v>
      </c>
      <c r="D115" s="17" t="s">
        <v>75</v>
      </c>
      <c r="E115" s="23">
        <v>30</v>
      </c>
      <c r="F115" s="19">
        <v>0</v>
      </c>
      <c r="G115" s="31">
        <f t="shared" si="9"/>
        <v>0</v>
      </c>
    </row>
    <row r="116" spans="1:7" ht="34.5" customHeight="1" x14ac:dyDescent="0.2">
      <c r="A116" s="16" t="s">
        <v>154</v>
      </c>
      <c r="B116" s="17" t="s">
        <v>3</v>
      </c>
      <c r="C116" s="18" t="s">
        <v>67</v>
      </c>
      <c r="D116" s="17" t="s">
        <v>75</v>
      </c>
      <c r="E116" s="23">
        <v>463</v>
      </c>
      <c r="F116" s="19">
        <v>0</v>
      </c>
      <c r="G116" s="31">
        <f t="shared" si="9"/>
        <v>0</v>
      </c>
    </row>
    <row r="117" spans="1:7" ht="55.5" customHeight="1" x14ac:dyDescent="0.2">
      <c r="A117" s="16" t="s">
        <v>86</v>
      </c>
      <c r="B117" s="17" t="s">
        <v>3</v>
      </c>
      <c r="C117" s="18" t="s">
        <v>277</v>
      </c>
      <c r="D117" s="17" t="s">
        <v>75</v>
      </c>
      <c r="E117" s="23">
        <v>463</v>
      </c>
      <c r="F117" s="19">
        <v>0</v>
      </c>
      <c r="G117" s="31">
        <f t="shared" si="9"/>
        <v>0</v>
      </c>
    </row>
    <row r="118" spans="1:7" ht="25.5" customHeight="1" x14ac:dyDescent="0.2">
      <c r="A118" s="14" t="s">
        <v>169</v>
      </c>
      <c r="B118" s="20" t="s">
        <v>169</v>
      </c>
      <c r="C118" s="47" t="s">
        <v>138</v>
      </c>
      <c r="D118" s="47"/>
      <c r="E118" s="47"/>
      <c r="F118" s="47"/>
      <c r="G118" s="48"/>
    </row>
    <row r="119" spans="1:7" ht="34.5" customHeight="1" x14ac:dyDescent="0.2">
      <c r="A119" s="16" t="s">
        <v>105</v>
      </c>
      <c r="B119" s="17" t="s">
        <v>27</v>
      </c>
      <c r="C119" s="18" t="s">
        <v>97</v>
      </c>
      <c r="D119" s="17" t="s">
        <v>75</v>
      </c>
      <c r="E119" s="23">
        <v>105</v>
      </c>
      <c r="F119" s="19">
        <v>0</v>
      </c>
      <c r="G119" s="31">
        <f>$E119*F119</f>
        <v>0</v>
      </c>
    </row>
    <row r="120" spans="1:7" ht="25.5" customHeight="1" x14ac:dyDescent="0.2">
      <c r="A120" s="14" t="s">
        <v>169</v>
      </c>
      <c r="B120" s="20" t="s">
        <v>169</v>
      </c>
      <c r="C120" s="47" t="s">
        <v>69</v>
      </c>
      <c r="D120" s="47"/>
      <c r="E120" s="47"/>
      <c r="F120" s="47"/>
      <c r="G120" s="48"/>
    </row>
    <row r="121" spans="1:7" ht="34.5" customHeight="1" thickBot="1" x14ac:dyDescent="0.25">
      <c r="A121" s="24" t="s">
        <v>8</v>
      </c>
      <c r="B121" s="25" t="s">
        <v>103</v>
      </c>
      <c r="C121" s="26" t="s">
        <v>278</v>
      </c>
      <c r="D121" s="25" t="s">
        <v>75</v>
      </c>
      <c r="E121" s="33">
        <v>155</v>
      </c>
      <c r="F121" s="27">
        <v>0</v>
      </c>
      <c r="G121" s="32">
        <f>$E121*F121</f>
        <v>0</v>
      </c>
    </row>
    <row r="122" spans="1:7" ht="25.5" customHeight="1" thickBot="1" x14ac:dyDescent="0.25">
      <c r="A122" s="46" t="s">
        <v>209</v>
      </c>
      <c r="B122" s="46"/>
      <c r="C122" s="46"/>
      <c r="D122" s="46"/>
      <c r="E122" s="46"/>
      <c r="F122" s="46"/>
      <c r="G122" s="34">
        <f>SUM(G109:G117,G119,G121)</f>
        <v>0</v>
      </c>
    </row>
    <row r="123" spans="1:7" ht="25.5" customHeight="1" x14ac:dyDescent="0.2">
      <c r="A123" s="28" t="s">
        <v>157</v>
      </c>
      <c r="B123" s="29" t="s">
        <v>169</v>
      </c>
      <c r="C123" s="55" t="s">
        <v>184</v>
      </c>
      <c r="D123" s="55"/>
      <c r="E123" s="55"/>
      <c r="F123" s="55"/>
      <c r="G123" s="56"/>
    </row>
    <row r="124" spans="1:7" ht="25.5" customHeight="1" x14ac:dyDescent="0.2">
      <c r="A124" s="14" t="s">
        <v>169</v>
      </c>
      <c r="B124" s="20" t="s">
        <v>169</v>
      </c>
      <c r="C124" s="47" t="s">
        <v>12</v>
      </c>
      <c r="D124" s="47"/>
      <c r="E124" s="47"/>
      <c r="F124" s="47"/>
      <c r="G124" s="48"/>
    </row>
    <row r="125" spans="1:7" ht="25.5" customHeight="1" x14ac:dyDescent="0.2">
      <c r="A125" s="16" t="s">
        <v>121</v>
      </c>
      <c r="B125" s="17" t="s">
        <v>101</v>
      </c>
      <c r="C125" s="18" t="s">
        <v>281</v>
      </c>
      <c r="D125" s="17" t="s">
        <v>75</v>
      </c>
      <c r="E125" s="19">
        <v>244</v>
      </c>
      <c r="F125" s="19">
        <v>0</v>
      </c>
      <c r="G125" s="31">
        <f>$E125*F125</f>
        <v>0</v>
      </c>
    </row>
    <row r="126" spans="1:7" ht="25.5" customHeight="1" x14ac:dyDescent="0.2">
      <c r="A126" s="16" t="s">
        <v>20</v>
      </c>
      <c r="B126" s="17" t="s">
        <v>101</v>
      </c>
      <c r="C126" s="18" t="s">
        <v>280</v>
      </c>
      <c r="D126" s="17" t="s">
        <v>75</v>
      </c>
      <c r="E126" s="19">
        <v>244</v>
      </c>
      <c r="F126" s="19">
        <v>0</v>
      </c>
      <c r="G126" s="31">
        <f>$E126*F126</f>
        <v>0</v>
      </c>
    </row>
    <row r="127" spans="1:7" ht="25.5" customHeight="1" x14ac:dyDescent="0.2">
      <c r="A127" s="14" t="s">
        <v>169</v>
      </c>
      <c r="B127" s="20" t="s">
        <v>169</v>
      </c>
      <c r="C127" s="47" t="s">
        <v>290</v>
      </c>
      <c r="D127" s="47"/>
      <c r="E127" s="47"/>
      <c r="F127" s="47"/>
      <c r="G127" s="48"/>
    </row>
    <row r="128" spans="1:7" ht="25.5" customHeight="1" x14ac:dyDescent="0.2">
      <c r="A128" s="16" t="s">
        <v>91</v>
      </c>
      <c r="B128" s="17" t="s">
        <v>136</v>
      </c>
      <c r="C128" s="18" t="s">
        <v>2</v>
      </c>
      <c r="D128" s="17" t="s">
        <v>23</v>
      </c>
      <c r="E128" s="19">
        <v>6</v>
      </c>
      <c r="F128" s="19">
        <v>0</v>
      </c>
      <c r="G128" s="31">
        <f>$E128*F128</f>
        <v>0</v>
      </c>
    </row>
    <row r="129" spans="1:7" ht="34.5" customHeight="1" x14ac:dyDescent="0.2">
      <c r="A129" s="16" t="s">
        <v>10</v>
      </c>
      <c r="B129" s="17" t="s">
        <v>136</v>
      </c>
      <c r="C129" s="18" t="s">
        <v>33</v>
      </c>
      <c r="D129" s="17" t="s">
        <v>23</v>
      </c>
      <c r="E129" s="19">
        <v>10</v>
      </c>
      <c r="F129" s="19">
        <v>0</v>
      </c>
      <c r="G129" s="31">
        <f t="shared" ref="G129:G130" si="10">$E129*F129</f>
        <v>0</v>
      </c>
    </row>
    <row r="130" spans="1:7" ht="25.5" customHeight="1" x14ac:dyDescent="0.2">
      <c r="A130" s="16" t="s">
        <v>115</v>
      </c>
      <c r="B130" s="17" t="s">
        <v>159</v>
      </c>
      <c r="C130" s="18" t="s">
        <v>144</v>
      </c>
      <c r="D130" s="17" t="s">
        <v>104</v>
      </c>
      <c r="E130" s="19">
        <v>45</v>
      </c>
      <c r="F130" s="19">
        <v>0</v>
      </c>
      <c r="G130" s="31">
        <f t="shared" si="10"/>
        <v>0</v>
      </c>
    </row>
    <row r="131" spans="1:7" ht="25.5" customHeight="1" x14ac:dyDescent="0.2">
      <c r="A131" s="14" t="s">
        <v>169</v>
      </c>
      <c r="B131" s="20" t="s">
        <v>169</v>
      </c>
      <c r="C131" s="47" t="s">
        <v>114</v>
      </c>
      <c r="D131" s="47"/>
      <c r="E131" s="47"/>
      <c r="F131" s="47"/>
      <c r="G131" s="48"/>
    </row>
    <row r="132" spans="1:7" ht="34.5" customHeight="1" x14ac:dyDescent="0.2">
      <c r="A132" s="16" t="s">
        <v>40</v>
      </c>
      <c r="B132" s="17" t="s">
        <v>18</v>
      </c>
      <c r="C132" s="18" t="s">
        <v>222</v>
      </c>
      <c r="D132" s="17" t="s">
        <v>75</v>
      </c>
      <c r="E132" s="19">
        <v>16.2</v>
      </c>
      <c r="F132" s="19">
        <v>0</v>
      </c>
      <c r="G132" s="31">
        <f>$E132*F132</f>
        <v>0</v>
      </c>
    </row>
    <row r="133" spans="1:7" ht="25.5" customHeight="1" x14ac:dyDescent="0.2">
      <c r="A133" s="14" t="s">
        <v>169</v>
      </c>
      <c r="B133" s="20" t="s">
        <v>169</v>
      </c>
      <c r="C133" s="47" t="s">
        <v>142</v>
      </c>
      <c r="D133" s="47"/>
      <c r="E133" s="47"/>
      <c r="F133" s="47"/>
      <c r="G133" s="48"/>
    </row>
    <row r="134" spans="1:7" ht="55.5" customHeight="1" thickBot="1" x14ac:dyDescent="0.25">
      <c r="A134" s="24" t="s">
        <v>113</v>
      </c>
      <c r="B134" s="25" t="s">
        <v>103</v>
      </c>
      <c r="C134" s="35" t="s">
        <v>282</v>
      </c>
      <c r="D134" s="25" t="s">
        <v>23</v>
      </c>
      <c r="E134" s="27">
        <v>9</v>
      </c>
      <c r="F134" s="27">
        <v>0</v>
      </c>
      <c r="G134" s="32">
        <f>$E134*F134</f>
        <v>0</v>
      </c>
    </row>
    <row r="135" spans="1:7" ht="25.5" customHeight="1" thickBot="1" x14ac:dyDescent="0.25">
      <c r="A135" s="46" t="s">
        <v>210</v>
      </c>
      <c r="B135" s="46"/>
      <c r="C135" s="46"/>
      <c r="D135" s="46"/>
      <c r="E135" s="46"/>
      <c r="F135" s="46"/>
      <c r="G135" s="34">
        <f>SUM(G125:G126,G128:G130,G132,G134)</f>
        <v>0</v>
      </c>
    </row>
    <row r="136" spans="1:7" ht="25.5" customHeight="1" x14ac:dyDescent="0.2">
      <c r="A136" s="28" t="s">
        <v>83</v>
      </c>
      <c r="B136" s="29" t="s">
        <v>169</v>
      </c>
      <c r="C136" s="55" t="s">
        <v>76</v>
      </c>
      <c r="D136" s="55"/>
      <c r="E136" s="55"/>
      <c r="F136" s="55"/>
      <c r="G136" s="56"/>
    </row>
    <row r="137" spans="1:7" ht="25.5" customHeight="1" x14ac:dyDescent="0.2">
      <c r="A137" s="14" t="s">
        <v>169</v>
      </c>
      <c r="B137" s="20" t="s">
        <v>169</v>
      </c>
      <c r="C137" s="47" t="s">
        <v>5</v>
      </c>
      <c r="D137" s="47"/>
      <c r="E137" s="47"/>
      <c r="F137" s="47"/>
      <c r="G137" s="48"/>
    </row>
    <row r="138" spans="1:7" ht="25.5" customHeight="1" thickBot="1" x14ac:dyDescent="0.25">
      <c r="A138" s="24" t="s">
        <v>41</v>
      </c>
      <c r="B138" s="25" t="s">
        <v>14</v>
      </c>
      <c r="C138" s="35" t="s">
        <v>178</v>
      </c>
      <c r="D138" s="25" t="s">
        <v>141</v>
      </c>
      <c r="E138" s="27">
        <v>1</v>
      </c>
      <c r="F138" s="33">
        <v>0</v>
      </c>
      <c r="G138" s="32">
        <f>$E138*F138</f>
        <v>0</v>
      </c>
    </row>
    <row r="139" spans="1:7" ht="25.5" customHeight="1" thickBot="1" x14ac:dyDescent="0.25">
      <c r="A139" s="64" t="s">
        <v>211</v>
      </c>
      <c r="B139" s="65"/>
      <c r="C139" s="65"/>
      <c r="D139" s="65"/>
      <c r="E139" s="65"/>
      <c r="F139" s="65"/>
      <c r="G139" s="36">
        <f>G138</f>
        <v>0</v>
      </c>
    </row>
    <row r="140" spans="1:7" ht="34.5" customHeight="1" thickBot="1" x14ac:dyDescent="0.25">
      <c r="A140" s="60" t="s">
        <v>225</v>
      </c>
      <c r="B140" s="61"/>
      <c r="C140" s="61"/>
      <c r="D140" s="61"/>
      <c r="E140" s="61"/>
      <c r="F140" s="61"/>
      <c r="G140" s="37">
        <f>SUM(G36,G53,G67,G76,G88,G106,G122,G135,G139)</f>
        <v>0</v>
      </c>
    </row>
    <row r="141" spans="1:7" ht="34.5" customHeight="1" thickBot="1" x14ac:dyDescent="0.25">
      <c r="A141" s="60" t="s">
        <v>226</v>
      </c>
      <c r="B141" s="61"/>
      <c r="C141" s="61"/>
      <c r="D141" s="61"/>
      <c r="E141" s="61"/>
      <c r="F141" s="61"/>
      <c r="G141" s="37">
        <f>G140*0.23</f>
        <v>0</v>
      </c>
    </row>
    <row r="142" spans="1:7" ht="34.5" customHeight="1" thickBot="1" x14ac:dyDescent="0.25">
      <c r="A142" s="60" t="s">
        <v>227</v>
      </c>
      <c r="B142" s="61"/>
      <c r="C142" s="61"/>
      <c r="D142" s="61"/>
      <c r="E142" s="61"/>
      <c r="F142" s="61"/>
      <c r="G142" s="37">
        <f>SUM(G140:G141)</f>
        <v>0</v>
      </c>
    </row>
    <row r="143" spans="1:7" ht="88.5" customHeight="1" x14ac:dyDescent="0.2">
      <c r="B143" s="62" t="s">
        <v>228</v>
      </c>
      <c r="C143" s="63"/>
      <c r="D143" s="63"/>
      <c r="E143" s="63"/>
    </row>
    <row r="144" spans="1:7" ht="114" customHeight="1" x14ac:dyDescent="0.2">
      <c r="C144" s="39" t="s">
        <v>229</v>
      </c>
      <c r="D144" s="40"/>
      <c r="E144" s="40"/>
    </row>
    <row r="145" spans="1:8" ht="36" customHeight="1" x14ac:dyDescent="0.2">
      <c r="B145" s="41" t="s">
        <v>230</v>
      </c>
      <c r="C145" s="41"/>
    </row>
    <row r="146" spans="1:8" x14ac:dyDescent="0.2">
      <c r="F146" s="3"/>
    </row>
    <row r="147" spans="1:8" x14ac:dyDescent="0.2">
      <c r="F147" s="3"/>
    </row>
    <row r="148" spans="1:8" x14ac:dyDescent="0.2">
      <c r="C148" s="82" t="s">
        <v>288</v>
      </c>
      <c r="D148" s="82"/>
      <c r="E148" s="82"/>
      <c r="F148" s="82"/>
    </row>
    <row r="149" spans="1:8" x14ac:dyDescent="0.2">
      <c r="C149" s="82"/>
      <c r="D149" s="82"/>
      <c r="E149" s="82"/>
      <c r="F149" s="82"/>
    </row>
    <row r="151" spans="1:8" ht="25.5" customHeight="1" x14ac:dyDescent="0.2">
      <c r="A151" s="108" t="s">
        <v>194</v>
      </c>
      <c r="B151" s="108"/>
      <c r="C151" s="108"/>
      <c r="D151" s="108"/>
      <c r="E151" s="108"/>
      <c r="F151" s="108"/>
      <c r="G151" s="108"/>
    </row>
    <row r="152" spans="1:8" ht="36" customHeight="1" x14ac:dyDescent="0.2">
      <c r="A152" s="68" t="s">
        <v>266</v>
      </c>
      <c r="B152" s="68"/>
      <c r="C152" s="68"/>
      <c r="D152" s="68"/>
      <c r="E152" s="68"/>
      <c r="F152" s="68"/>
      <c r="G152" s="68"/>
    </row>
    <row r="153" spans="1:8" ht="25.5" customHeight="1" x14ac:dyDescent="0.2">
      <c r="A153" s="108" t="s">
        <v>195</v>
      </c>
      <c r="B153" s="108"/>
      <c r="C153" s="108"/>
      <c r="D153" s="108"/>
      <c r="E153" s="108"/>
      <c r="F153" s="108"/>
      <c r="G153" s="108"/>
    </row>
    <row r="154" spans="1:8" ht="44.25" customHeight="1" thickBot="1" x14ac:dyDescent="0.25">
      <c r="A154" s="68" t="s">
        <v>241</v>
      </c>
      <c r="B154" s="68"/>
      <c r="C154" s="68"/>
      <c r="D154" s="68"/>
      <c r="E154" s="68"/>
      <c r="F154" s="68"/>
      <c r="G154" s="68"/>
    </row>
    <row r="155" spans="1:8" ht="25.5" customHeight="1" thickBot="1" x14ac:dyDescent="0.25">
      <c r="A155" s="75" t="s">
        <v>242</v>
      </c>
      <c r="B155" s="76"/>
      <c r="C155" s="76"/>
      <c r="D155" s="76"/>
      <c r="E155" s="76"/>
      <c r="F155" s="76"/>
      <c r="G155" s="77"/>
      <c r="H155" s="8"/>
    </row>
    <row r="156" spans="1:8" ht="25.5" customHeight="1" thickBot="1" x14ac:dyDescent="0.25">
      <c r="A156" s="95" t="s">
        <v>243</v>
      </c>
      <c r="B156" s="96"/>
      <c r="C156" s="73" t="s">
        <v>244</v>
      </c>
      <c r="D156" s="73"/>
      <c r="E156" s="73"/>
      <c r="F156" s="73" t="s">
        <v>245</v>
      </c>
      <c r="G156" s="74"/>
      <c r="H156" s="9"/>
    </row>
    <row r="157" spans="1:8" ht="25.5" customHeight="1" x14ac:dyDescent="0.2">
      <c r="A157" s="71" t="s">
        <v>256</v>
      </c>
      <c r="B157" s="72"/>
      <c r="C157" s="97" t="s">
        <v>249</v>
      </c>
      <c r="D157" s="98"/>
      <c r="E157" s="99"/>
      <c r="F157" s="78">
        <f>G36</f>
        <v>0</v>
      </c>
      <c r="G157" s="79"/>
      <c r="H157" s="6"/>
    </row>
    <row r="158" spans="1:8" ht="25.5" customHeight="1" x14ac:dyDescent="0.2">
      <c r="A158" s="66" t="s">
        <v>264</v>
      </c>
      <c r="B158" s="67"/>
      <c r="C158" s="69" t="s">
        <v>250</v>
      </c>
      <c r="D158" s="67"/>
      <c r="E158" s="70"/>
      <c r="F158" s="80">
        <f>G53</f>
        <v>0</v>
      </c>
      <c r="G158" s="81"/>
      <c r="H158" s="6"/>
    </row>
    <row r="159" spans="1:8" ht="25.5" customHeight="1" x14ac:dyDescent="0.2">
      <c r="A159" s="66" t="s">
        <v>263</v>
      </c>
      <c r="B159" s="67"/>
      <c r="C159" s="69" t="s">
        <v>251</v>
      </c>
      <c r="D159" s="67"/>
      <c r="E159" s="70"/>
      <c r="F159" s="80">
        <f>G67</f>
        <v>0</v>
      </c>
      <c r="G159" s="81"/>
      <c r="H159" s="6"/>
    </row>
    <row r="160" spans="1:8" ht="25.5" customHeight="1" x14ac:dyDescent="0.2">
      <c r="A160" s="66" t="s">
        <v>262</v>
      </c>
      <c r="B160" s="67"/>
      <c r="C160" s="69" t="s">
        <v>252</v>
      </c>
      <c r="D160" s="67"/>
      <c r="E160" s="70"/>
      <c r="F160" s="80">
        <f>G76</f>
        <v>0</v>
      </c>
      <c r="G160" s="81"/>
      <c r="H160" s="6"/>
    </row>
    <row r="161" spans="1:8" ht="25.5" customHeight="1" x14ac:dyDescent="0.2">
      <c r="A161" s="66" t="s">
        <v>261</v>
      </c>
      <c r="B161" s="67"/>
      <c r="C161" s="69" t="s">
        <v>253</v>
      </c>
      <c r="D161" s="67"/>
      <c r="E161" s="70"/>
      <c r="F161" s="80">
        <f>G88</f>
        <v>0</v>
      </c>
      <c r="G161" s="81"/>
      <c r="H161" s="6"/>
    </row>
    <row r="162" spans="1:8" ht="25.5" customHeight="1" x14ac:dyDescent="0.2">
      <c r="A162" s="66" t="s">
        <v>260</v>
      </c>
      <c r="B162" s="67"/>
      <c r="C162" s="69" t="s">
        <v>254</v>
      </c>
      <c r="D162" s="67"/>
      <c r="E162" s="70"/>
      <c r="F162" s="80">
        <f>G106</f>
        <v>0</v>
      </c>
      <c r="G162" s="81"/>
      <c r="H162" s="6"/>
    </row>
    <row r="163" spans="1:8" ht="25.5" customHeight="1" x14ac:dyDescent="0.2">
      <c r="A163" s="66" t="s">
        <v>259</v>
      </c>
      <c r="B163" s="67"/>
      <c r="C163" s="69" t="s">
        <v>255</v>
      </c>
      <c r="D163" s="67"/>
      <c r="E163" s="70"/>
      <c r="F163" s="80">
        <f>G122</f>
        <v>0</v>
      </c>
      <c r="G163" s="81"/>
      <c r="H163" s="6"/>
    </row>
    <row r="164" spans="1:8" ht="25.5" customHeight="1" x14ac:dyDescent="0.2">
      <c r="A164" s="87" t="s">
        <v>258</v>
      </c>
      <c r="B164" s="88"/>
      <c r="C164" s="69" t="s">
        <v>248</v>
      </c>
      <c r="D164" s="67"/>
      <c r="E164" s="70"/>
      <c r="F164" s="91">
        <f>G135</f>
        <v>0</v>
      </c>
      <c r="G164" s="92"/>
      <c r="H164" s="6"/>
    </row>
    <row r="165" spans="1:8" ht="25.5" customHeight="1" thickBot="1" x14ac:dyDescent="0.25">
      <c r="A165" s="85" t="s">
        <v>257</v>
      </c>
      <c r="B165" s="86"/>
      <c r="C165" s="86" t="s">
        <v>76</v>
      </c>
      <c r="D165" s="86"/>
      <c r="E165" s="86"/>
      <c r="F165" s="93">
        <f>G139</f>
        <v>0</v>
      </c>
      <c r="G165" s="94"/>
      <c r="H165" s="6"/>
    </row>
    <row r="166" spans="1:8" ht="25.5" customHeight="1" thickBot="1" x14ac:dyDescent="0.25">
      <c r="A166" s="89" t="s">
        <v>247</v>
      </c>
      <c r="B166" s="90"/>
      <c r="C166" s="90"/>
      <c r="D166" s="90"/>
      <c r="E166" s="90"/>
      <c r="F166" s="102">
        <f>SUM(F157:G165)</f>
        <v>0</v>
      </c>
      <c r="G166" s="103"/>
      <c r="H166" s="7"/>
    </row>
    <row r="167" spans="1:8" ht="25.5" customHeight="1" thickBot="1" x14ac:dyDescent="0.25">
      <c r="A167" s="83" t="s">
        <v>265</v>
      </c>
      <c r="B167" s="83"/>
      <c r="C167" s="83"/>
      <c r="D167" s="83"/>
      <c r="E167" s="84"/>
      <c r="F167" s="104">
        <f>F166*0.23</f>
        <v>0</v>
      </c>
      <c r="G167" s="104"/>
      <c r="H167" s="7"/>
    </row>
    <row r="168" spans="1:8" ht="25.5" customHeight="1" thickBot="1" x14ac:dyDescent="0.25">
      <c r="A168" s="100" t="s">
        <v>246</v>
      </c>
      <c r="B168" s="101"/>
      <c r="C168" s="101"/>
      <c r="D168" s="101"/>
      <c r="E168" s="101"/>
      <c r="F168" s="105">
        <f>SUM(F166:G167)</f>
        <v>0</v>
      </c>
      <c r="G168" s="106"/>
      <c r="H168" s="7"/>
    </row>
    <row r="169" spans="1:8" ht="18" x14ac:dyDescent="0.25">
      <c r="A169" s="5"/>
      <c r="B169" s="5"/>
      <c r="C169" s="5"/>
      <c r="D169" s="5"/>
      <c r="E169" s="5"/>
      <c r="F169" s="5"/>
      <c r="G169" s="5"/>
      <c r="H169" s="5"/>
    </row>
    <row r="170" spans="1:8" ht="114" customHeight="1" x14ac:dyDescent="0.2">
      <c r="C170" s="39" t="s">
        <v>287</v>
      </c>
      <c r="D170" s="40"/>
      <c r="E170" s="40"/>
    </row>
    <row r="171" spans="1:8" ht="40.5" customHeight="1" x14ac:dyDescent="0.2">
      <c r="B171" s="41" t="s">
        <v>230</v>
      </c>
      <c r="C171" s="42"/>
    </row>
  </sheetData>
  <mergeCells count="103">
    <mergeCell ref="A168:E168"/>
    <mergeCell ref="F166:G166"/>
    <mergeCell ref="F167:G167"/>
    <mergeCell ref="F168:G168"/>
    <mergeCell ref="C17:C18"/>
    <mergeCell ref="B17:B18"/>
    <mergeCell ref="A17:A18"/>
    <mergeCell ref="A152:G152"/>
    <mergeCell ref="A153:G153"/>
    <mergeCell ref="A151:G151"/>
    <mergeCell ref="C21:G21"/>
    <mergeCell ref="C23:G23"/>
    <mergeCell ref="C25:G25"/>
    <mergeCell ref="C30:G30"/>
    <mergeCell ref="C37:G37"/>
    <mergeCell ref="C38:G38"/>
    <mergeCell ref="C107:G107"/>
    <mergeCell ref="C108:G108"/>
    <mergeCell ref="C118:G118"/>
    <mergeCell ref="C120:G120"/>
    <mergeCell ref="C123:G123"/>
    <mergeCell ref="C137:G137"/>
    <mergeCell ref="C124:G124"/>
    <mergeCell ref="C127:G127"/>
    <mergeCell ref="F160:G160"/>
    <mergeCell ref="F161:G161"/>
    <mergeCell ref="F162:G162"/>
    <mergeCell ref="F163:G163"/>
    <mergeCell ref="F164:G164"/>
    <mergeCell ref="F165:G165"/>
    <mergeCell ref="A156:B156"/>
    <mergeCell ref="C156:E156"/>
    <mergeCell ref="C157:E157"/>
    <mergeCell ref="A167:E167"/>
    <mergeCell ref="A163:B163"/>
    <mergeCell ref="A162:B162"/>
    <mergeCell ref="A161:B161"/>
    <mergeCell ref="A160:B160"/>
    <mergeCell ref="C163:E163"/>
    <mergeCell ref="C164:E164"/>
    <mergeCell ref="A165:B165"/>
    <mergeCell ref="A164:B164"/>
    <mergeCell ref="A166:E166"/>
    <mergeCell ref="C160:E160"/>
    <mergeCell ref="C161:E161"/>
    <mergeCell ref="C162:E162"/>
    <mergeCell ref="C165:E165"/>
    <mergeCell ref="A141:F141"/>
    <mergeCell ref="A142:F142"/>
    <mergeCell ref="B143:E143"/>
    <mergeCell ref="A122:F122"/>
    <mergeCell ref="A135:F135"/>
    <mergeCell ref="A139:F139"/>
    <mergeCell ref="A159:B159"/>
    <mergeCell ref="A158:B158"/>
    <mergeCell ref="A154:G154"/>
    <mergeCell ref="C144:E144"/>
    <mergeCell ref="B145:C145"/>
    <mergeCell ref="C158:E158"/>
    <mergeCell ref="C159:E159"/>
    <mergeCell ref="A157:B157"/>
    <mergeCell ref="F156:G156"/>
    <mergeCell ref="A155:G155"/>
    <mergeCell ref="F157:G157"/>
    <mergeCell ref="F158:G158"/>
    <mergeCell ref="F159:G159"/>
    <mergeCell ref="C131:G131"/>
    <mergeCell ref="C133:G133"/>
    <mergeCell ref="C136:G136"/>
    <mergeCell ref="C148:F149"/>
    <mergeCell ref="C77:G77"/>
    <mergeCell ref="C78:G78"/>
    <mergeCell ref="C83:G83"/>
    <mergeCell ref="A67:F67"/>
    <mergeCell ref="C20:G20"/>
    <mergeCell ref="C54:G54"/>
    <mergeCell ref="C55:G55"/>
    <mergeCell ref="C62:G62"/>
    <mergeCell ref="A140:F140"/>
    <mergeCell ref="C170:E170"/>
    <mergeCell ref="B171:C171"/>
    <mergeCell ref="A1:F1"/>
    <mergeCell ref="A5:G5"/>
    <mergeCell ref="A2:G2"/>
    <mergeCell ref="A3:G3"/>
    <mergeCell ref="A4:G4"/>
    <mergeCell ref="A106:F106"/>
    <mergeCell ref="C93:G93"/>
    <mergeCell ref="C99:G99"/>
    <mergeCell ref="C103:G103"/>
    <mergeCell ref="A7:F7"/>
    <mergeCell ref="A15:F15"/>
    <mergeCell ref="A16:D16"/>
    <mergeCell ref="D17:E17"/>
    <mergeCell ref="A36:F36"/>
    <mergeCell ref="C86:G86"/>
    <mergeCell ref="C89:G89"/>
    <mergeCell ref="C90:G90"/>
    <mergeCell ref="A53:F53"/>
    <mergeCell ref="A76:F76"/>
    <mergeCell ref="A88:F88"/>
    <mergeCell ref="C68:G68"/>
    <mergeCell ref="C69:G69"/>
  </mergeCells>
  <pageMargins left="0.70866141732283472" right="0.70866141732283472" top="0.74803149606299213" bottom="0.74803149606299213" header="0.31496062992125984" footer="0.31496062992125984"/>
  <pageSetup paperSize="9" scale="46" orientation="portrait" r:id="rId1"/>
  <headerFooter alignWithMargins="0"/>
  <rowBreaks count="3" manualBreakCount="3">
    <brk id="53" max="6" man="1"/>
    <brk id="106" max="6" man="1"/>
    <brk id="146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KO_osuwisko Puńców</vt:lpstr>
      <vt:lpstr>'KO_osuwisko Puńców'!Obszar_wydruku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Dawid Hirsz</dc:creator>
  <cp:lastModifiedBy>Dawid Hirsz</cp:lastModifiedBy>
  <cp:lastPrinted>2018-04-05T10:11:43Z</cp:lastPrinted>
  <dcterms:created xsi:type="dcterms:W3CDTF">2018-03-16T14:03:31Z</dcterms:created>
  <dcterms:modified xsi:type="dcterms:W3CDTF">2018-04-05T10:45:09Z</dcterms:modified>
</cp:coreProperties>
</file>