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730"/>
  <workbookPr/>
  <mc:AlternateContent xmlns:mc="http://schemas.openxmlformats.org/markup-compatibility/2006">
    <mc:Choice Requires="x15">
      <x15ac:absPath xmlns:x15ac="http://schemas.microsoft.com/office/spreadsheetml/2010/11/ac" url="C:\Users\astas\Desktop\"/>
    </mc:Choice>
  </mc:AlternateContent>
  <bookViews>
    <workbookView xWindow="0" yWindow="0" windowWidth="21600" windowHeight="9510"/>
  </bookViews>
  <sheets>
    <sheet name="Załącznik 2" sheetId="1" r:id="rId1"/>
  </sheets>
  <calcPr calcId="162913" iterate="1"/>
</workbook>
</file>

<file path=xl/calcChain.xml><?xml version="1.0" encoding="utf-8"?>
<calcChain xmlns="http://schemas.openxmlformats.org/spreadsheetml/2006/main">
  <c r="K9" i="1" l="1"/>
  <c r="I9" i="1"/>
  <c r="G9" i="1"/>
  <c r="K11" i="1"/>
  <c r="K8" i="1" s="1"/>
  <c r="J11" i="1"/>
  <c r="I11" i="1"/>
  <c r="I10" i="1" s="1"/>
  <c r="I7" i="1" s="1"/>
  <c r="H11" i="1"/>
  <c r="H8" i="1" s="1"/>
  <c r="G11" i="1"/>
  <c r="G10" i="1" s="1"/>
  <c r="G7" i="1" s="1"/>
  <c r="F11" i="1"/>
  <c r="F10" i="1" s="1"/>
  <c r="F7" i="1" s="1"/>
  <c r="K10" i="1"/>
  <c r="H10" i="1"/>
  <c r="H7" i="1" s="1"/>
  <c r="F9" i="1"/>
  <c r="J8" i="1"/>
  <c r="H9" i="1"/>
  <c r="F8" i="1" l="1"/>
  <c r="G8" i="1"/>
  <c r="I8" i="1"/>
  <c r="J10" i="1"/>
  <c r="K7" i="1"/>
  <c r="J7" i="1"/>
  <c r="J9" i="1"/>
</calcChain>
</file>

<file path=xl/sharedStrings.xml><?xml version="1.0" encoding="utf-8"?>
<sst xmlns="http://schemas.openxmlformats.org/spreadsheetml/2006/main" count="26" uniqueCount="25">
  <si>
    <t>Lp.</t>
  </si>
  <si>
    <t>Nazwa i cel</t>
  </si>
  <si>
    <t>Jednostka</t>
  </si>
  <si>
    <t>Od</t>
  </si>
  <si>
    <t>Do</t>
  </si>
  <si>
    <t>Nakłady</t>
  </si>
  <si>
    <t>2018</t>
  </si>
  <si>
    <t>2019</t>
  </si>
  <si>
    <t>2020</t>
  </si>
  <si>
    <t>2021</t>
  </si>
  <si>
    <t>Limit zobowiązań</t>
  </si>
  <si>
    <t>1</t>
  </si>
  <si>
    <t>Przedsięwzięcia razem</t>
  </si>
  <si>
    <t>1.a</t>
  </si>
  <si>
    <t xml:space="preserve"> - wydatki bieżące</t>
  </si>
  <si>
    <t>1.b</t>
  </si>
  <si>
    <t xml:space="preserve"> - wydatki majątkowe</t>
  </si>
  <si>
    <t>Starostwo Powiatowe</t>
  </si>
  <si>
    <t>1.3</t>
  </si>
  <si>
    <t>Wydatki na programy, projekty lub zadania pozostałe (inne niż wymienione w pkt 1.1 i 1.2):</t>
  </si>
  <si>
    <t>1.3.1</t>
  </si>
  <si>
    <t>1.3.1.6</t>
  </si>
  <si>
    <t>Badanie sprawozdania finansowego Powiatu Cieszyńskiego</t>
  </si>
  <si>
    <t>Wykaz przedsięwzięć wieloletnich</t>
  </si>
  <si>
    <t>Załącznik nr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</si>
</sst>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name val="Calibri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2"/>
      <name val="Calibri"/>
      <family val="2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0"/>
      <name val="Calibri"/>
      <family val="2"/>
      <charset val="238"/>
    </font>
    <font>
      <b/>
      <sz val="14"/>
      <name val="Calibri"/>
      <family val="2"/>
      <charset val="238"/>
    </font>
    <font>
      <sz val="11"/>
      <name val="Calibri"/>
      <family val="2"/>
      <charset val="238"/>
    </font>
    <font>
      <b/>
      <sz val="12"/>
      <name val="Calibri"/>
      <family val="2"/>
      <charset val="238"/>
    </font>
    <font>
      <b/>
      <sz val="16"/>
      <name val="Calibri"/>
      <family val="2"/>
      <charset val="238"/>
    </font>
    <font>
      <sz val="14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Fill="1"/>
    <xf numFmtId="0" fontId="1" fillId="0" borderId="1" xfId="0" applyFont="1" applyFill="1" applyBorder="1"/>
    <xf numFmtId="1" fontId="1" fillId="0" borderId="1" xfId="0" applyNumberFormat="1" applyFont="1" applyFill="1" applyBorder="1" applyAlignment="1">
      <alignment vertical="center"/>
    </xf>
    <xf numFmtId="3" fontId="1" fillId="0" borderId="1" xfId="0" applyNumberFormat="1" applyFont="1" applyFill="1" applyBorder="1" applyAlignment="1">
      <alignment horizontal="right" vertical="center"/>
    </xf>
    <xf numFmtId="1" fontId="2" fillId="0" borderId="1" xfId="0" applyNumberFormat="1" applyFont="1" applyFill="1" applyBorder="1" applyAlignment="1">
      <alignment vertical="center"/>
    </xf>
    <xf numFmtId="3" fontId="2" fillId="0" borderId="1" xfId="0" applyNumberFormat="1" applyFont="1" applyFill="1" applyBorder="1" applyAlignment="1">
      <alignment horizontal="right" vertical="center"/>
    </xf>
    <xf numFmtId="0" fontId="3" fillId="0" borderId="0" xfId="0" applyFont="1"/>
    <xf numFmtId="0" fontId="4" fillId="0" borderId="1" xfId="0" applyFont="1" applyFill="1" applyBorder="1"/>
    <xf numFmtId="3" fontId="4" fillId="0" borderId="1" xfId="0" applyNumberFormat="1" applyFont="1" applyFill="1" applyBorder="1" applyAlignment="1">
      <alignment vertical="center"/>
    </xf>
    <xf numFmtId="3" fontId="4" fillId="0" borderId="1" xfId="0" applyNumberFormat="1" applyFont="1" applyFill="1" applyBorder="1" applyAlignment="1">
      <alignment vertical="center" wrapText="1"/>
    </xf>
    <xf numFmtId="3" fontId="5" fillId="0" borderId="1" xfId="0" applyNumberFormat="1" applyFont="1" applyFill="1" applyBorder="1" applyAlignment="1">
      <alignment vertical="center"/>
    </xf>
    <xf numFmtId="3" fontId="5" fillId="0" borderId="1" xfId="0" applyNumberFormat="1" applyFont="1" applyFill="1" applyBorder="1" applyAlignment="1">
      <alignment vertical="center" wrapText="1"/>
    </xf>
    <xf numFmtId="0" fontId="6" fillId="0" borderId="0" xfId="0" applyFont="1"/>
    <xf numFmtId="0" fontId="7" fillId="0" borderId="0" xfId="0" applyFont="1" applyAlignment="1">
      <alignment horizontal="left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11" fillId="0" borderId="0" xfId="0" applyFont="1" applyAlignment="1">
      <alignment horizontal="right"/>
    </xf>
    <xf numFmtId="0" fontId="10" fillId="0" borderId="0" xfId="0" applyFont="1" applyAlignment="1">
      <alignment horizontal="center"/>
    </xf>
  </cellXfs>
  <cellStyles count="1">
    <cellStyle name="Normalny" xfId="0" builtinId="0"/>
  </cellStyles>
  <dxfs count="2">
    <dxf>
      <fill>
        <patternFill patternType="solid">
          <bgColor rgb="FFCD5C5C"/>
        </patternFill>
      </fill>
    </dxf>
    <dxf>
      <fill>
        <patternFill patternType="solid">
          <bgColor rgb="FFADFF2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"/>
  <sheetViews>
    <sheetView tabSelected="1" workbookViewId="0">
      <pane xSplit="2" ySplit="6" topLeftCell="C7" activePane="bottomRight" state="frozen"/>
      <selection pane="topRight" activeCell="C1" sqref="C1"/>
      <selection pane="bottomLeft" activeCell="A2" sqref="A2"/>
      <selection pane="bottomRight" activeCell="B12" sqref="B12"/>
    </sheetView>
  </sheetViews>
  <sheetFormatPr defaultRowHeight="15" x14ac:dyDescent="0.25"/>
  <cols>
    <col min="1" max="1" width="7.140625" style="13" customWidth="1"/>
    <col min="2" max="2" width="42.85546875" style="13" customWidth="1"/>
    <col min="3" max="3" width="14.28515625" style="13" customWidth="1"/>
    <col min="4" max="5" width="11.42578125" customWidth="1"/>
    <col min="6" max="10" width="14.28515625" customWidth="1"/>
    <col min="11" max="11" width="18.140625" customWidth="1"/>
  </cols>
  <sheetData>
    <row r="1" spans="1:11" ht="18.75" x14ac:dyDescent="0.3">
      <c r="A1" s="17"/>
      <c r="B1" s="17"/>
      <c r="C1" s="14"/>
      <c r="J1" s="18" t="s">
        <v>24</v>
      </c>
      <c r="K1" s="18"/>
    </row>
    <row r="2" spans="1:11" ht="18.75" x14ac:dyDescent="0.3">
      <c r="A2" s="17"/>
      <c r="B2" s="17"/>
      <c r="C2" s="14"/>
      <c r="J2" s="16"/>
      <c r="K2" s="15"/>
    </row>
    <row r="3" spans="1:11" ht="18.75" x14ac:dyDescent="0.3">
      <c r="A3" s="17"/>
      <c r="B3" s="17"/>
      <c r="C3" s="14"/>
      <c r="J3" s="16"/>
      <c r="K3" s="15"/>
    </row>
    <row r="4" spans="1:11" ht="21" x14ac:dyDescent="0.35">
      <c r="A4" s="19" t="s">
        <v>23</v>
      </c>
      <c r="B4" s="19"/>
      <c r="C4" s="14"/>
      <c r="J4" s="16"/>
      <c r="K4" s="15"/>
    </row>
    <row r="6" spans="1:11" s="1" customFormat="1" ht="15.75" x14ac:dyDescent="0.25">
      <c r="A6" s="8" t="s">
        <v>0</v>
      </c>
      <c r="B6" s="8" t="s">
        <v>1</v>
      </c>
      <c r="C6" s="8" t="s">
        <v>2</v>
      </c>
      <c r="D6" s="2" t="s">
        <v>3</v>
      </c>
      <c r="E6" s="2" t="s">
        <v>4</v>
      </c>
      <c r="F6" s="2" t="s">
        <v>5</v>
      </c>
      <c r="G6" s="2" t="s">
        <v>6</v>
      </c>
      <c r="H6" s="2" t="s">
        <v>7</v>
      </c>
      <c r="I6" s="2" t="s">
        <v>8</v>
      </c>
      <c r="J6" s="2" t="s">
        <v>9</v>
      </c>
      <c r="K6" s="2" t="s">
        <v>10</v>
      </c>
    </row>
    <row r="7" spans="1:11" s="1" customFormat="1" ht="14.25" customHeight="1" x14ac:dyDescent="0.25">
      <c r="A7" s="9" t="s">
        <v>11</v>
      </c>
      <c r="B7" s="10" t="s">
        <v>12</v>
      </c>
      <c r="C7" s="10"/>
      <c r="D7" s="3"/>
      <c r="E7" s="3"/>
      <c r="F7" s="4">
        <f>IF(ISNUMBER(VLOOKUP("1.1",A7:K13,6,FALSE)),VLOOKUP("1.1",A7:K13,6,FALSE),0) + IF(ISNUMBER(VLOOKUP("1.2",A7:K13,6,FALSE)),VLOOKUP("1.2",A7:K13,6,FALSE),0) + IF(ISNUMBER(VLOOKUP("1.3",A7:K13,6,FALSE)),VLOOKUP("1.3",A7:K13,6,FALSE),0)</f>
        <v>26754</v>
      </c>
      <c r="G7" s="4">
        <f>IF(ISNUMBER(VLOOKUP("1.1",A7:K13,7,FALSE)),VLOOKUP("1.1",A7:K13,7,FALSE),0) + IF(ISNUMBER(VLOOKUP("1.2",A7:K13,7,FALSE)),VLOOKUP("1.2",A7:K13,7,FALSE),0) + IF(ISNUMBER(VLOOKUP("1.3",A7:K13,7,FALSE)),VLOOKUP("1.3",A7:K13,7,FALSE),0)</f>
        <v>8918</v>
      </c>
      <c r="H7" s="4">
        <f>IF(ISNUMBER(VLOOKUP("1.1",A7:K13,8,FALSE)),VLOOKUP("1.1",A7:K13,8,FALSE),0) + IF(ISNUMBER(VLOOKUP("1.2",A7:K13,8,FALSE)),VLOOKUP("1.2",A7:K13,8,FALSE),0) + IF(ISNUMBER(VLOOKUP("1.3",A7:K13,8,FALSE)),VLOOKUP("1.3",A7:K13,8,FALSE),0)</f>
        <v>8918</v>
      </c>
      <c r="I7" s="4">
        <f>IF(ISNUMBER(VLOOKUP("1.1",A7:K13,9,FALSE)),VLOOKUP("1.1",A7:K13,9,FALSE),0) + IF(ISNUMBER(VLOOKUP("1.2",A7:K13,9,FALSE)),VLOOKUP("1.2",A7:K13,9,FALSE),0) + IF(ISNUMBER(VLOOKUP("1.3",A7:K13,9,FALSE)),VLOOKUP("1.3",A7:K13,9,FALSE),0)</f>
        <v>8918</v>
      </c>
      <c r="J7" s="4">
        <f>IF(ISNUMBER(VLOOKUP("1.1",A7:K13,10,FALSE)),VLOOKUP("1.1",A7:K13,10,FALSE),0) + IF(ISNUMBER(VLOOKUP("1.2",A7:K13,10,FALSE)),VLOOKUP("1.2",A7:K13,10,FALSE),0) + IF(ISNUMBER(VLOOKUP("1.3",A7:K13,10,FALSE)),VLOOKUP("1.3",A7:K13,10,FALSE),0)</f>
        <v>0</v>
      </c>
      <c r="K7" s="4">
        <f>IF(ISNUMBER(VLOOKUP("1.1",A7:K13,11,FALSE)),VLOOKUP("1.1",A7:K13,11,FALSE),0) + IF(ISNUMBER(VLOOKUP("1.2",A7:K13,11,FALSE)),VLOOKUP("1.2",A7:K13,11,FALSE),0) + IF(ISNUMBER(VLOOKUP("1.3",A7:K13,11,FALSE)),VLOOKUP("1.3",A7:K13,11,FALSE),0)</f>
        <v>0</v>
      </c>
    </row>
    <row r="8" spans="1:11" s="1" customFormat="1" ht="14.25" customHeight="1" x14ac:dyDescent="0.25">
      <c r="A8" s="9" t="s">
        <v>13</v>
      </c>
      <c r="B8" s="10" t="s">
        <v>14</v>
      </c>
      <c r="C8" s="10"/>
      <c r="D8" s="3"/>
      <c r="E8" s="3"/>
      <c r="F8" s="4">
        <f>IF(ISNUMBER(VLOOKUP("1.1.1",A7:K13,6,FALSE)),VLOOKUP("1.1.1",A7:K13,6,FALSE),0) + IF(ISNUMBER(VLOOKUP("1.2.1",A7:K13,6,FALSE)),VLOOKUP("1.2.1",A7:K13,6,FALSE),0) + IF(ISNUMBER(VLOOKUP("1.3.1",A7:K13,6,FALSE)),VLOOKUP("1.3.1",A7:K13,6,FALSE),0)</f>
        <v>26754</v>
      </c>
      <c r="G8" s="4">
        <f>IF(ISNUMBER(VLOOKUP("1.1.1",A7:K13,7,FALSE)),VLOOKUP("1.1.1",A7:K13,7,FALSE),0) + IF(ISNUMBER(VLOOKUP("1.2.1",A7:K13,7,FALSE)),VLOOKUP("1.2.1",A7:K13,7,FALSE),0) + IF(ISNUMBER(VLOOKUP("1.3.1",A7:K13,7,FALSE)),VLOOKUP("1.3.1",A7:K13,7,FALSE),0)</f>
        <v>8918</v>
      </c>
      <c r="H8" s="4">
        <f>IF(ISNUMBER(VLOOKUP("1.1.1",A7:K13,8,FALSE)),VLOOKUP("1.1.1",A7:K13,8,FALSE),0) + IF(ISNUMBER(VLOOKUP("1.2.1",A7:K13,8,FALSE)),VLOOKUP("1.2.1",A7:K13,8,FALSE),0) + IF(ISNUMBER(VLOOKUP("1.3.1",A7:K13,8,FALSE)),VLOOKUP("1.3.1",A7:K13,8,FALSE),0)</f>
        <v>8918</v>
      </c>
      <c r="I8" s="4">
        <f>IF(ISNUMBER(VLOOKUP("1.1.1",A7:K13,9,FALSE)),VLOOKUP("1.1.1",A7:K13,9,FALSE),0) + IF(ISNUMBER(VLOOKUP("1.2.1",A7:K13,9,FALSE)),VLOOKUP("1.2.1",A7:K13,9,FALSE),0) + IF(ISNUMBER(VLOOKUP("1.3.1",A7:K13,9,FALSE)),VLOOKUP("1.3.1",A7:K13,9,FALSE),0)</f>
        <v>8918</v>
      </c>
      <c r="J8" s="4">
        <f>IF(ISNUMBER(VLOOKUP("1.1.1",A7:K13,10,FALSE)),VLOOKUP("1.1.1",A7:K13,10,FALSE),0) + IF(ISNUMBER(VLOOKUP("1.2.1",A7:K13,10,FALSE)),VLOOKUP("1.2.1",A7:K13,10,FALSE),0) + IF(ISNUMBER(VLOOKUP("1.3.1",A7:K13,10,FALSE)),VLOOKUP("1.3.1",A7:K13,10,FALSE),0)</f>
        <v>0</v>
      </c>
      <c r="K8" s="4">
        <f>IF(ISNUMBER(VLOOKUP("1.1.1",A7:K13,11,FALSE)),VLOOKUP("1.1.1",A7:K13,11,FALSE),0) + IF(ISNUMBER(VLOOKUP("1.2.1",A7:K13,11,FALSE)),VLOOKUP("1.2.1",A7:K13,11,FALSE),0) + IF(ISNUMBER(VLOOKUP("1.3.1",A7:K13,11,FALSE)),VLOOKUP("1.3.1",A7:K13,11,FALSE),0)</f>
        <v>0</v>
      </c>
    </row>
    <row r="9" spans="1:11" s="1" customFormat="1" ht="14.25" customHeight="1" x14ac:dyDescent="0.25">
      <c r="A9" s="9" t="s">
        <v>15</v>
      </c>
      <c r="B9" s="10" t="s">
        <v>16</v>
      </c>
      <c r="C9" s="10"/>
      <c r="D9" s="3"/>
      <c r="E9" s="3"/>
      <c r="F9" s="4">
        <f>IF(ISNUMBER(VLOOKUP("1.1.2",A7:K13,6,FALSE)),VLOOKUP("1.1.2",A7:K13,6,FALSE),0) + IF(ISNUMBER(VLOOKUP("1.2.2",A7:K13,6,FALSE)),VLOOKUP("1.2.2",A7:K13,6,FALSE),0) + IF(ISNUMBER(VLOOKUP("1.3.2",A7:K13,6,FALSE)),VLOOKUP("1.3.2",A7:K13,6,FALSE),0)</f>
        <v>0</v>
      </c>
      <c r="G9" s="4">
        <f>IF(ISNUMBER(VLOOKUP("1.1.2",A7:K13,7,FALSE)),VLOOKUP("1.1.2",A7:K13,7,FALSE),0) + IF(ISNUMBER(VLOOKUP("1.2.2",A7:K13,7,FALSE)),VLOOKUP("1.2.2",A7:K13,7,FALSE),0) + IF(ISNUMBER(VLOOKUP("1.3.2",A7:K13,7,FALSE)),VLOOKUP("1.3.2",A7:K13,7,FALSE),0)</f>
        <v>0</v>
      </c>
      <c r="H9" s="4">
        <f>IF(ISNUMBER(VLOOKUP("1.1.2",A7:K13,8,FALSE)),VLOOKUP("1.1.2",A7:K13,8,FALSE),0) + IF(ISNUMBER(VLOOKUP("1.2.2",A7:K13,8,FALSE)),VLOOKUP("1.2.2",A7:K13,8,FALSE),0) + IF(ISNUMBER(VLOOKUP("1.3.2",A7:K13,8,FALSE)),VLOOKUP("1.3.2",A7:K13,8,FALSE),0)</f>
        <v>0</v>
      </c>
      <c r="I9" s="4">
        <f>IF(ISNUMBER(VLOOKUP("1.1.2",A7:K13,9,FALSE)),VLOOKUP("1.1.2",A7:K13,9,FALSE),0) + IF(ISNUMBER(VLOOKUP("1.2.2",A7:K13,9,FALSE)),VLOOKUP("1.2.2",A7:K13,9,FALSE),0) + IF(ISNUMBER(VLOOKUP("1.3.2",A7:K13,9,FALSE)),VLOOKUP("1.3.2",A7:K13,9,FALSE),0)</f>
        <v>0</v>
      </c>
      <c r="J9" s="4">
        <f>IF(ISNUMBER(VLOOKUP("1.1.2",A7:K13,10,FALSE)),VLOOKUP("1.1.2",A7:K13,10,FALSE),0) + IF(ISNUMBER(VLOOKUP("1.2.2",A7:K13,10,FALSE)),VLOOKUP("1.2.2",A7:K13,10,FALSE),0) + IF(ISNUMBER(VLOOKUP("1.3.2",A7:K13,10,FALSE)),VLOOKUP("1.3.2",A7:K13,10,FALSE),0)</f>
        <v>0</v>
      </c>
      <c r="K9" s="4">
        <f>IF(ISNUMBER(VLOOKUP("1.1.2",A7:K13,11,FALSE)),VLOOKUP("1.1.2",A7:K13,11,FALSE),0) + IF(ISNUMBER(VLOOKUP("1.2.2",A7:K13,11,FALSE)),VLOOKUP("1.2.2",A7:K13,11,FALSE),0) + IF(ISNUMBER(VLOOKUP("1.3.2",A7:K13,11,FALSE)),VLOOKUP("1.3.2",A7:K13,11,FALSE),0)</f>
        <v>0</v>
      </c>
    </row>
    <row r="10" spans="1:11" s="1" customFormat="1" ht="27" customHeight="1" x14ac:dyDescent="0.25">
      <c r="A10" s="9" t="s">
        <v>18</v>
      </c>
      <c r="B10" s="10" t="s">
        <v>19</v>
      </c>
      <c r="C10" s="10"/>
      <c r="D10" s="3"/>
      <c r="E10" s="3"/>
      <c r="F10" s="4">
        <f>IF(ISNUMBER(VLOOKUP("1.3.1",A7:K13,6,FALSE)),VLOOKUP("1.3.1",A7:K13,6,FALSE),0) + IF(ISNUMBER(VLOOKUP("1.3.2",A7:K13,6,FALSE)),VLOOKUP("1.3.2",A7:K13,6,FALSE),0)</f>
        <v>26754</v>
      </c>
      <c r="G10" s="4">
        <f>IF(ISNUMBER(VLOOKUP("1.3.1",A7:K13,7,FALSE)),VLOOKUP("1.3.1",A7:K13,7,FALSE),0) + IF(ISNUMBER(VLOOKUP("1.3.2",A7:K13,7,FALSE)),VLOOKUP("1.3.2",A7:K13,7,FALSE),0)</f>
        <v>8918</v>
      </c>
      <c r="H10" s="4">
        <f>IF(ISNUMBER(VLOOKUP("1.3.1",A7:K13,8,FALSE)),VLOOKUP("1.3.1",A7:K13,8,FALSE),0) + IF(ISNUMBER(VLOOKUP("1.3.2",A7:K13,8,FALSE)),VLOOKUP("1.3.2",A7:K13,8,FALSE),0)</f>
        <v>8918</v>
      </c>
      <c r="I10" s="4">
        <f>IF(ISNUMBER(VLOOKUP("1.3.1",A7:K13,9,FALSE)),VLOOKUP("1.3.1",A7:K13,9,FALSE),0) + IF(ISNUMBER(VLOOKUP("1.3.2",A7:K13,9,FALSE)),VLOOKUP("1.3.2",A7:K13,9,FALSE),0)</f>
        <v>8918</v>
      </c>
      <c r="J10" s="4">
        <f>IF(ISNUMBER(VLOOKUP("1.3.1",A7:K13,10,FALSE)),VLOOKUP("1.3.1",A7:K13,10,FALSE),0) + IF(ISNUMBER(VLOOKUP("1.3.2",A7:K13,10,FALSE)),VLOOKUP("1.3.2",A7:K13,10,FALSE),0)</f>
        <v>0</v>
      </c>
      <c r="K10" s="4">
        <f>IF(ISNUMBER(VLOOKUP("1.3.1",A7:K13,11,FALSE)),VLOOKUP("1.3.1",A7:K13,11,FALSE),0) + IF(ISNUMBER(VLOOKUP("1.3.2",A7:K13,11,FALSE)),VLOOKUP("1.3.2",A7:K13,11,FALSE),0)</f>
        <v>0</v>
      </c>
    </row>
    <row r="11" spans="1:11" s="1" customFormat="1" ht="14.25" customHeight="1" x14ac:dyDescent="0.25">
      <c r="A11" s="9" t="s">
        <v>20</v>
      </c>
      <c r="B11" s="10" t="s">
        <v>14</v>
      </c>
      <c r="C11" s="10"/>
      <c r="D11" s="3"/>
      <c r="E11" s="3"/>
      <c r="F11" s="4">
        <f>SUMIF(A12:A13, "1.3.1.*", F12:F13)</f>
        <v>26754</v>
      </c>
      <c r="G11" s="4">
        <f>SUMIF(A12:A13, "1.3.1.*", G12:G13)</f>
        <v>8918</v>
      </c>
      <c r="H11" s="4">
        <f>SUMIF(A12:A13, "1.3.1.*", H12:H13)</f>
        <v>8918</v>
      </c>
      <c r="I11" s="4">
        <f>SUMIF(A12:A13, "1.3.1.*", I12:I13)</f>
        <v>8918</v>
      </c>
      <c r="J11" s="4">
        <f>SUMIF(A12:A13, "1.3.1.*", J12:J13)</f>
        <v>0</v>
      </c>
      <c r="K11" s="4">
        <f>SUMIF(A12:A13, "1.3.1.*", K12:K13)</f>
        <v>0</v>
      </c>
    </row>
    <row r="12" spans="1:11" s="1" customFormat="1" ht="27" customHeight="1" x14ac:dyDescent="0.25">
      <c r="A12" s="11" t="s">
        <v>21</v>
      </c>
      <c r="B12" s="12" t="s">
        <v>22</v>
      </c>
      <c r="C12" s="12" t="s">
        <v>17</v>
      </c>
      <c r="D12" s="5">
        <v>2017</v>
      </c>
      <c r="E12" s="5">
        <v>2020</v>
      </c>
      <c r="F12" s="6">
        <v>26754</v>
      </c>
      <c r="G12" s="6">
        <v>8918</v>
      </c>
      <c r="H12" s="6">
        <v>8918</v>
      </c>
      <c r="I12" s="6">
        <v>8918</v>
      </c>
      <c r="J12" s="6">
        <v>0</v>
      </c>
      <c r="K12" s="6">
        <v>0</v>
      </c>
    </row>
    <row r="13" spans="1:11" ht="15.75" x14ac:dyDescent="0.25">
      <c r="D13" s="7"/>
      <c r="E13" s="7"/>
      <c r="F13" s="7"/>
      <c r="G13" s="7"/>
      <c r="H13" s="7"/>
      <c r="I13" s="7"/>
      <c r="J13" s="7"/>
      <c r="K13" s="7"/>
    </row>
  </sheetData>
  <mergeCells count="2">
    <mergeCell ref="J1:K1"/>
    <mergeCell ref="A4:B4"/>
  </mergeCells>
  <conditionalFormatting sqref="B11:K11">
    <cfRule type="beginsWith" dxfId="1" priority="9" operator="beginsWith" text="Tak">
      <formula>LEFT(B11,LEN("Tak"))="Tak"</formula>
    </cfRule>
    <cfRule type="beginsWith" dxfId="0" priority="10" operator="beginsWith" text="Nie">
      <formula>LEFT(B11,LEN("Nie"))="Nie"</formula>
    </cfRule>
  </conditionalFormatting>
  <pageMargins left="0.7" right="0.7" top="0.75" bottom="0.75" header="0.3" footer="0.3"/>
  <pageSetup paperSize="9" scale="7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Wieloletnia prognoza finansowa</dc:title>
  <dc:subject>WPF Asystent - Załącznik 2</dc:subject>
  <dc:creator>http://www.curulis.pl</dc:creator>
  <cp:keywords>wpf, curulis, wieloletnia prognoza finansowa, wpf asystent</cp:keywords>
  <cp:lastModifiedBy>Anna Podżorska</cp:lastModifiedBy>
  <cp:lastPrinted>2017-12-14T09:57:52Z</cp:lastPrinted>
  <dcterms:created xsi:type="dcterms:W3CDTF">2017-12-22T12:39:10Z</dcterms:created>
  <dcterms:modified xsi:type="dcterms:W3CDTF">2017-12-22T12:39:10Z</dcterms:modified>
</cp:coreProperties>
</file>