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5" sheetId="1" r:id="rId1"/>
  </sheets>
  <definedNames>
    <definedName name="_xlnm.Print_Area" localSheetId="0">'5'!$A$1:$N$47</definedName>
    <definedName name="_xlnm.Print_Titles" localSheetId="0">'5'!$5:$8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<sst xmlns="http://schemas.openxmlformats.org/spreadsheetml/2006/main" count="62" uniqueCount="57">
  <si>
    <t>Dział</t>
  </si>
  <si>
    <t>Rozdział</t>
  </si>
  <si>
    <t>z tego:</t>
  </si>
  <si>
    <t>Wydatki
bieżące</t>
  </si>
  <si>
    <t>w tym:</t>
  </si>
  <si>
    <t>dotacje</t>
  </si>
  <si>
    <t>Ogółem</t>
  </si>
  <si>
    <t xml:space="preserve">§ </t>
  </si>
  <si>
    <t>Treść</t>
  </si>
  <si>
    <t>Transport i łączność</t>
  </si>
  <si>
    <t>Drogi publiczne powiatowe</t>
  </si>
  <si>
    <t>Pomoc społeczna</t>
  </si>
  <si>
    <t>Rodziny zastępcze</t>
  </si>
  <si>
    <t>dotacje celowe otrzymane z powiatów na zadania bieżące (placówki opiekuńczo - wychowawcze)</t>
  </si>
  <si>
    <t>wynagrodzenia i składki od nich naliczane</t>
  </si>
  <si>
    <t>Działalność usługowa</t>
  </si>
  <si>
    <t>0690</t>
  </si>
  <si>
    <t>Kultura i ochrona dziedzictwa narodowego</t>
  </si>
  <si>
    <t>Muzea</t>
  </si>
  <si>
    <t>dotacje celowe otrzymane z powiatów na zadania bieżące (rodziny zastępcze)</t>
  </si>
  <si>
    <t>Zadania w zakresie przeciwdziałania przemocy w rodzinie</t>
  </si>
  <si>
    <t>pomoc finansowa z Gmin na funkcjonowanie Powiatowego Ośrodka Wsparcia dla osób dotkniętych przemocą w rodzinie</t>
  </si>
  <si>
    <t xml:space="preserve"> Dochody
ogółem</t>
  </si>
  <si>
    <t xml:space="preserve">dotacje </t>
  </si>
  <si>
    <t>Wydatki majątkowe</t>
  </si>
  <si>
    <t>pomoc finansowa Gminy Skoczów z przeznaczeniem na utrzymanie skoczowskiego oddziału Muzeum Śląska Cieszyńskiego</t>
  </si>
  <si>
    <t>dochody z tytułu  opłat  geodezyjnych realizowanych przez gminę Cieszyn z przeznaczeniem na działalność MODGiK</t>
  </si>
  <si>
    <t>Wydatki
ogółem
(6+10)</t>
  </si>
  <si>
    <t>Zadania z zakresu geodezji i kartografii</t>
  </si>
  <si>
    <t>dotacje celowe otrzymane z gmin (10%, 30%, 50%) na zadania bieżące (placówki opiekuńczo - wychowawcze)</t>
  </si>
  <si>
    <t>dotacje celowe otrzymane z gmin (10%, 30%, 50%) na zadania bieżące (rodziny zastępcze)</t>
  </si>
  <si>
    <t>Pozostałe zadania z zakresu polityki społecznej</t>
  </si>
  <si>
    <t>Rehabilitacja zawodowa i społeczna osób niepełnosprawnych</t>
  </si>
  <si>
    <t>dotacje celowe otrzymane z powiatów na zadania bieżące (Powiat Pszczyński z przeznaczeniem na utrzymanie uczestnika w WTZ Skoczów)</t>
  </si>
  <si>
    <t>związane z realizacją zadań statutowych jednostek budżetowych</t>
  </si>
  <si>
    <t>świadczeia na rzecz osób fizycznych</t>
  </si>
  <si>
    <t>dochody z tyt. zajęcia pasa drogowego realizowane przez       G. Cieszyn z przeznaczeniem na utrzymanie dróg powiatowych</t>
  </si>
  <si>
    <t>dochody z tyt. zajęcia pasa drogowego realizowane przez        G. Ustroń z przeznaczeniem na utrzymanie dróg powiatowych</t>
  </si>
  <si>
    <t>dochody z tyt. zajęcia pasa drogowego realizowane przez        G. Wisła z przeznaczeniem na utrzymanie dróg powiatowych</t>
  </si>
  <si>
    <t>dochody z tyt. zajęcia pasa drogowego realizowane przez       G.Strumień z przeznaczeniem na utrzymanie dróg powiatowych</t>
  </si>
  <si>
    <t>Rodzina</t>
  </si>
  <si>
    <t>Działalność placówek opiekuńczo - wychowawczych</t>
  </si>
  <si>
    <t>Dochody i wydatki związane z realizacją zadań wykonywanych na podstawie umów (porozumień) między jednostkami samorządu terytorialnego w 2018 r.</t>
  </si>
  <si>
    <t>pomoc finansowa Miasta Wisła z przeznaczeniem na zadanie inwestycyjne ( Rozbudowa z przebudową ul. Czarne w Wiśle na odc. 1,4 km )</t>
  </si>
  <si>
    <t>pomoc finansowa Miasta Skoczów z przeznaczeniem na zadanie inwestycyjne ( Rozbudowa drogi powiatowej 2614S - ul. Górny Bór w Skoczowie na odc. 0,9 km)</t>
  </si>
  <si>
    <t>pomoc finansowa Miasta Strumień z przeznaczeniem na zadanie inwestycyjne ( Przebudowa drogi powiatowej 2627S - ul. Główna w Pruchnej - I etap )</t>
  </si>
  <si>
    <t>pomoc finansowa Miasta Cieszyn z przeznaczeniem na zadanie inwestycyjne ( Likwidacja zawężenia drogi w rejonie muru oporowego przy ul. Frysztackiej w Cieszynie)</t>
  </si>
  <si>
    <t>pomoc finansowa Gminy Hażlach z przeznaczeniem na zadanie inwestycyjne ( Przebudowa drogi powiatowej 2621 S - ul. Cieszyńska w Zamarskach)</t>
  </si>
  <si>
    <t>pomoc finansowa Miasta Ustroń z przeznaczeniem na zadanie inwestycyjne ( Przebudowa drogi powiatowej 2604 S - ul. Lipowska w Ustroniu)</t>
  </si>
  <si>
    <t>pomoc finansowa Miasta Cieszyn z przeznaczeniem na zadanie inwestycyjne ( Przebudowa obiektu mostowego w ciągu ul. Zamkowej w Cieszynie (PT))</t>
  </si>
  <si>
    <t>pomoc finansowa Miasta Skoczów z przeznaczeniem na zadanie inwestycyjne ( Przebudowa drogi powiatowej 2602 S ul. Górecka w Skoczowie II etap (PT)))</t>
  </si>
  <si>
    <t>pomoc finansowa Miasta Skoczów z przeznaczeniem na zadanie inwestycyjne ( Przebudowa mostu nad Wisłą w Ochabach (PT))</t>
  </si>
  <si>
    <t>pomoc finansowa Miasta Wisła z przeznaczeniem na zadanie inwestycyjne ( Remont wraz z rozbudową obiektu mostowego nr 11 nad potokiem Łabajów w Wiśle )</t>
  </si>
  <si>
    <t>pomoc finansowa Miasta Wisła z przeznaczeniem na zadanie inwestycyjne ( Remont wraz z rozbudową obiektu mostowego nr 12 nad potokiem Łabajów w Wiśle )</t>
  </si>
  <si>
    <t>pomoc finansowa Miasta Cieszyn z przeznaczeniem na zadanie inwestycyjne ( Przebudowa ul. Bielskiej w Cieszynie wraz z przebudową skrzyżowania ul. Bielskiej z Wiślańską (PT))</t>
  </si>
  <si>
    <t>pomoc finansowa Miasta Cieszyn z przeznaczeniem na zadanie inwestycyjne ( Przebudowa ul. Hażlaskiej w Cieszynie (PT))</t>
  </si>
  <si>
    <t>Załacznik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</si>
</sst>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1" fontId="0" fillId="0" borderId="0" xfId="0" applyNumberFormat="1" applyAlignment="1">
      <alignment/>
    </xf>
    <xf numFmtId="0" fontId="0" fillId="0" borderId="11" xfId="0" applyBorder="1" applyAlignment="1">
      <alignment/>
    </xf>
    <xf numFmtId="168" fontId="4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68" fontId="10" fillId="0" borderId="12" xfId="0" applyNumberFormat="1" applyFont="1" applyBorder="1" applyAlignment="1">
      <alignment vertical="center"/>
    </xf>
    <xf numFmtId="168" fontId="10" fillId="0" borderId="13" xfId="0" applyNumberFormat="1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8" fontId="12" fillId="0" borderId="16" xfId="0" applyNumberFormat="1" applyFont="1" applyBorder="1" applyAlignment="1">
      <alignment vertical="center"/>
    </xf>
    <xf numFmtId="0" fontId="11" fillId="0" borderId="17" xfId="0" applyFont="1" applyBorder="1" applyAlignment="1" quotePrefix="1">
      <alignment horizontal="center" vertical="center"/>
    </xf>
    <xf numFmtId="0" fontId="11" fillId="0" borderId="16" xfId="0" applyFont="1" applyBorder="1" applyAlignment="1">
      <alignment vertical="center" wrapText="1"/>
    </xf>
    <xf numFmtId="168" fontId="11" fillId="0" borderId="18" xfId="0" applyNumberFormat="1" applyFont="1" applyBorder="1" applyAlignment="1">
      <alignment vertical="center"/>
    </xf>
    <xf numFmtId="168" fontId="11" fillId="0" borderId="17" xfId="0" applyNumberFormat="1" applyFont="1" applyBorder="1" applyAlignment="1">
      <alignment vertical="center"/>
    </xf>
    <xf numFmtId="168" fontId="11" fillId="0" borderId="16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68" fontId="11" fillId="0" borderId="15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168" fontId="12" fillId="0" borderId="18" xfId="0" applyNumberFormat="1" applyFont="1" applyBorder="1" applyAlignment="1">
      <alignment vertical="center"/>
    </xf>
    <xf numFmtId="168" fontId="10" fillId="0" borderId="16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 quotePrefix="1">
      <alignment horizontal="center" vertical="center"/>
    </xf>
    <xf numFmtId="0" fontId="11" fillId="0" borderId="19" xfId="0" applyFont="1" applyBorder="1" applyAlignment="1">
      <alignment vertical="center" wrapText="1"/>
    </xf>
    <xf numFmtId="168" fontId="11" fillId="0" borderId="20" xfId="0" applyNumberFormat="1" applyFont="1" applyBorder="1" applyAlignment="1">
      <alignment vertical="center"/>
    </xf>
    <xf numFmtId="168" fontId="11" fillId="0" borderId="19" xfId="0" applyNumberFormat="1" applyFont="1" applyBorder="1" applyAlignment="1">
      <alignment vertical="center"/>
    </xf>
    <xf numFmtId="168" fontId="10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168" fontId="10" fillId="0" borderId="11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168" fontId="4" fillId="0" borderId="0" xfId="0" applyNumberFormat="1" applyFont="1" applyAlignment="1">
      <alignment vertical="center"/>
    </xf>
    <xf numFmtId="41" fontId="11" fillId="0" borderId="16" xfId="0" applyNumberFormat="1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168" fontId="10" fillId="0" borderId="17" xfId="0" applyNumberFormat="1" applyFont="1" applyBorder="1" applyAlignment="1">
      <alignment vertical="center"/>
    </xf>
    <xf numFmtId="168" fontId="10" fillId="0" borderId="20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168" fontId="1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52"/>
  <sheetViews>
    <sheetView tabSelected="1" view="pageBreakPreview" zoomScale="110" zoomScaleNormal="110" zoomScaleSheetLayoutView="110" zoomScalePageLayoutView="0" workbookViewId="0" topLeftCell="A1">
      <pane ySplit="8" topLeftCell="A9" activePane="bottomLeft" state="frozen"/>
      <selection pane="topLeft" activeCell="A1" sqref="A1"/>
      <selection pane="bottomLeft" activeCell="O7" sqref="O7"/>
    </sheetView>
  </sheetViews>
  <sheetFormatPr defaultColWidth="9.00390625" defaultRowHeight="12.75"/>
  <cols>
    <col min="1" max="1" width="9.125" style="1" customWidth="1"/>
    <col min="2" max="2" width="5.625" style="1" customWidth="1"/>
    <col min="3" max="3" width="8.125" style="1" customWidth="1"/>
    <col min="4" max="4" width="6.125" style="1" hidden="1" customWidth="1"/>
    <col min="5" max="5" width="56.625" style="1" customWidth="1"/>
    <col min="6" max="6" width="12.25390625" style="1" customWidth="1"/>
    <col min="7" max="7" width="12.125" style="1" customWidth="1"/>
    <col min="8" max="8" width="10.875" style="1" customWidth="1"/>
    <col min="9" max="9" width="13.75390625" style="1" customWidth="1"/>
    <col min="10" max="10" width="10.875" style="0" customWidth="1"/>
    <col min="11" max="11" width="12.75390625" style="0" customWidth="1"/>
    <col min="12" max="12" width="10.00390625" style="0" customWidth="1"/>
    <col min="13" max="13" width="11.75390625" style="0" customWidth="1"/>
    <col min="14" max="14" width="12.25390625" style="0" customWidth="1"/>
    <col min="15" max="15" width="21.625" style="0" customWidth="1"/>
    <col min="83" max="16384" width="9.125" style="1" customWidth="1"/>
  </cols>
  <sheetData>
    <row r="1" spans="13:14" ht="15">
      <c r="M1" s="87" t="s">
        <v>56</v>
      </c>
      <c r="N1" s="87"/>
    </row>
    <row r="2" spans="8:14" ht="12.75">
      <c r="H2" s="82"/>
      <c r="I2" s="82"/>
      <c r="J2" s="82"/>
      <c r="K2" s="82"/>
      <c r="L2" s="82"/>
      <c r="M2" s="82"/>
      <c r="N2" s="82"/>
    </row>
    <row r="3" spans="2:14" ht="21" customHeight="1">
      <c r="B3" s="83" t="s">
        <v>42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ht="6.75" customHeight="1"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</row>
    <row r="5" spans="2:82" ht="12.75" customHeight="1">
      <c r="B5" s="91" t="s">
        <v>0</v>
      </c>
      <c r="C5" s="92" t="s">
        <v>1</v>
      </c>
      <c r="D5" s="84" t="s">
        <v>7</v>
      </c>
      <c r="E5" s="84" t="s">
        <v>8</v>
      </c>
      <c r="F5" s="95" t="s">
        <v>22</v>
      </c>
      <c r="G5" s="95" t="s">
        <v>27</v>
      </c>
      <c r="H5" s="96" t="s">
        <v>2</v>
      </c>
      <c r="I5" s="97"/>
      <c r="J5" s="97"/>
      <c r="K5" s="97"/>
      <c r="L5" s="97"/>
      <c r="M5" s="97"/>
      <c r="N5" s="21"/>
      <c r="CA5" s="1"/>
      <c r="CB5" s="1"/>
      <c r="CC5" s="1"/>
      <c r="CD5" s="1"/>
    </row>
    <row r="6" spans="2:82" ht="12.75" customHeight="1">
      <c r="B6" s="91"/>
      <c r="C6" s="93"/>
      <c r="D6" s="85"/>
      <c r="E6" s="85"/>
      <c r="F6" s="91"/>
      <c r="G6" s="95"/>
      <c r="H6" s="95" t="s">
        <v>3</v>
      </c>
      <c r="I6" s="96" t="s">
        <v>4</v>
      </c>
      <c r="J6" s="97"/>
      <c r="K6" s="97"/>
      <c r="L6" s="98"/>
      <c r="M6" s="84" t="s">
        <v>24</v>
      </c>
      <c r="N6" s="5" t="s">
        <v>4</v>
      </c>
      <c r="CA6" s="1"/>
      <c r="CB6" s="1"/>
      <c r="CC6" s="1"/>
      <c r="CD6" s="1"/>
    </row>
    <row r="7" spans="2:82" ht="87.75" customHeight="1">
      <c r="B7" s="91"/>
      <c r="C7" s="94"/>
      <c r="D7" s="86"/>
      <c r="E7" s="86"/>
      <c r="F7" s="91"/>
      <c r="G7" s="95"/>
      <c r="H7" s="95"/>
      <c r="I7" s="62" t="s">
        <v>14</v>
      </c>
      <c r="J7" s="62" t="s">
        <v>5</v>
      </c>
      <c r="K7" s="7" t="s">
        <v>34</v>
      </c>
      <c r="L7" s="63" t="s">
        <v>35</v>
      </c>
      <c r="M7" s="86"/>
      <c r="N7" s="5" t="s">
        <v>23</v>
      </c>
      <c r="CA7" s="1"/>
      <c r="CB7" s="1"/>
      <c r="CC7" s="1"/>
      <c r="CD7" s="1"/>
    </row>
    <row r="8" spans="2:82" ht="12.75" customHeight="1">
      <c r="B8" s="6">
        <v>1</v>
      </c>
      <c r="C8" s="6">
        <v>2</v>
      </c>
      <c r="D8" s="6">
        <v>3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CA8" s="1"/>
      <c r="CB8" s="1"/>
      <c r="CC8" s="1"/>
      <c r="CD8" s="1"/>
    </row>
    <row r="9" spans="2:82" ht="30.75" customHeight="1">
      <c r="B9" s="23">
        <v>600</v>
      </c>
      <c r="C9" s="24"/>
      <c r="D9" s="25"/>
      <c r="E9" s="26" t="s">
        <v>9</v>
      </c>
      <c r="F9" s="27">
        <f aca="true" t="shared" si="0" ref="F9:N9">F10</f>
        <v>5371282</v>
      </c>
      <c r="G9" s="28">
        <f>G10</f>
        <v>5371282</v>
      </c>
      <c r="H9" s="28">
        <f t="shared" si="0"/>
        <v>590000</v>
      </c>
      <c r="I9" s="28"/>
      <c r="J9" s="28">
        <f>J10</f>
        <v>590000</v>
      </c>
      <c r="K9" s="28"/>
      <c r="L9" s="28"/>
      <c r="M9" s="28">
        <f t="shared" si="0"/>
        <v>4891282</v>
      </c>
      <c r="N9" s="28">
        <f t="shared" si="0"/>
        <v>720000</v>
      </c>
      <c r="O9" s="20">
        <f>H9+M9</f>
        <v>5481282</v>
      </c>
      <c r="CA9" s="1"/>
      <c r="CB9" s="1"/>
      <c r="CC9" s="1"/>
      <c r="CD9" s="1"/>
    </row>
    <row r="10" spans="2:82" ht="26.25" customHeight="1">
      <c r="B10" s="29"/>
      <c r="C10" s="30">
        <v>60014</v>
      </c>
      <c r="D10" s="30"/>
      <c r="E10" s="31" t="s">
        <v>10</v>
      </c>
      <c r="F10" s="32">
        <f>G10</f>
        <v>5371282</v>
      </c>
      <c r="G10" s="32">
        <f>SUM(G11:G25)</f>
        <v>5371282</v>
      </c>
      <c r="H10" s="32">
        <f>SUM(H11:H14)</f>
        <v>590000</v>
      </c>
      <c r="I10" s="32"/>
      <c r="J10" s="32">
        <f>SUM(J11:J25)</f>
        <v>590000</v>
      </c>
      <c r="K10" s="32"/>
      <c r="L10" s="32"/>
      <c r="M10" s="32">
        <f>SUM(M11:M27)</f>
        <v>4891282</v>
      </c>
      <c r="N10" s="32">
        <f>SUM(N11:N25)</f>
        <v>720000</v>
      </c>
      <c r="CA10" s="1"/>
      <c r="CB10" s="1"/>
      <c r="CC10" s="1"/>
      <c r="CD10" s="1"/>
    </row>
    <row r="11" spans="2:78" s="10" customFormat="1" ht="47.25" customHeight="1">
      <c r="B11" s="29"/>
      <c r="C11" s="29"/>
      <c r="D11" s="33" t="s">
        <v>16</v>
      </c>
      <c r="E11" s="34" t="s">
        <v>36</v>
      </c>
      <c r="F11" s="35">
        <v>500000</v>
      </c>
      <c r="G11" s="36">
        <f>H11+M11</f>
        <v>500000</v>
      </c>
      <c r="H11" s="36">
        <f aca="true" t="shared" si="1" ref="H11:H18">SUM(I11:K11)</f>
        <v>500000</v>
      </c>
      <c r="I11" s="36"/>
      <c r="J11" s="36">
        <f>F11</f>
        <v>500000</v>
      </c>
      <c r="K11" s="36"/>
      <c r="L11" s="36"/>
      <c r="M11" s="36"/>
      <c r="N11" s="36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2:78" s="10" customFormat="1" ht="48" customHeight="1">
      <c r="B12" s="29"/>
      <c r="C12" s="29"/>
      <c r="D12" s="33" t="s">
        <v>16</v>
      </c>
      <c r="E12" s="34" t="s">
        <v>37</v>
      </c>
      <c r="F12" s="35">
        <v>65000</v>
      </c>
      <c r="G12" s="36">
        <f aca="true" t="shared" si="2" ref="G12:G20">H12+M12</f>
        <v>65000</v>
      </c>
      <c r="H12" s="36">
        <f t="shared" si="1"/>
        <v>65000</v>
      </c>
      <c r="I12" s="36"/>
      <c r="J12" s="36">
        <f>F12</f>
        <v>65000</v>
      </c>
      <c r="K12" s="36"/>
      <c r="L12" s="36"/>
      <c r="M12" s="36"/>
      <c r="N12" s="3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2:78" s="10" customFormat="1" ht="36.75" customHeight="1">
      <c r="B13" s="29"/>
      <c r="C13" s="29"/>
      <c r="D13" s="33" t="s">
        <v>16</v>
      </c>
      <c r="E13" s="34" t="s">
        <v>38</v>
      </c>
      <c r="F13" s="35">
        <v>20000</v>
      </c>
      <c r="G13" s="36">
        <f t="shared" si="2"/>
        <v>20000</v>
      </c>
      <c r="H13" s="36">
        <f t="shared" si="1"/>
        <v>20000</v>
      </c>
      <c r="I13" s="36"/>
      <c r="J13" s="36">
        <f>F13</f>
        <v>20000</v>
      </c>
      <c r="K13" s="36"/>
      <c r="L13" s="36"/>
      <c r="M13" s="36"/>
      <c r="N13" s="36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2:78" s="10" customFormat="1" ht="48" customHeight="1">
      <c r="B14" s="29"/>
      <c r="C14" s="29"/>
      <c r="D14" s="33" t="s">
        <v>16</v>
      </c>
      <c r="E14" s="34" t="s">
        <v>39</v>
      </c>
      <c r="F14" s="37">
        <v>5000</v>
      </c>
      <c r="G14" s="36">
        <f t="shared" si="2"/>
        <v>5000</v>
      </c>
      <c r="H14" s="37">
        <f t="shared" si="1"/>
        <v>5000</v>
      </c>
      <c r="I14" s="37"/>
      <c r="J14" s="36">
        <f>F14</f>
        <v>5000</v>
      </c>
      <c r="K14" s="37"/>
      <c r="L14" s="37"/>
      <c r="M14" s="37"/>
      <c r="N14" s="3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2:82" ht="61.5" customHeight="1">
      <c r="B15" s="29"/>
      <c r="C15" s="38"/>
      <c r="D15" s="29"/>
      <c r="E15" s="64" t="s">
        <v>43</v>
      </c>
      <c r="F15" s="37">
        <v>573936</v>
      </c>
      <c r="G15" s="36">
        <f t="shared" si="2"/>
        <v>573936</v>
      </c>
      <c r="H15" s="73">
        <f t="shared" si="1"/>
        <v>0</v>
      </c>
      <c r="I15" s="37"/>
      <c r="J15" s="37"/>
      <c r="K15" s="37"/>
      <c r="L15" s="37"/>
      <c r="M15" s="37">
        <f aca="true" t="shared" si="3" ref="M15:M21">F15</f>
        <v>573936</v>
      </c>
      <c r="N15" s="37"/>
      <c r="CA15" s="1"/>
      <c r="CB15" s="1"/>
      <c r="CC15" s="1"/>
      <c r="CD15" s="1"/>
    </row>
    <row r="16" spans="2:82" ht="52.5" customHeight="1">
      <c r="B16" s="29"/>
      <c r="C16" s="38"/>
      <c r="D16" s="29"/>
      <c r="E16" s="64" t="s">
        <v>52</v>
      </c>
      <c r="F16" s="43">
        <v>350000</v>
      </c>
      <c r="G16" s="76">
        <f>H16+M16</f>
        <v>350000</v>
      </c>
      <c r="H16" s="43"/>
      <c r="I16" s="43"/>
      <c r="J16" s="43"/>
      <c r="K16" s="43"/>
      <c r="L16" s="43"/>
      <c r="M16" s="43">
        <v>350000</v>
      </c>
      <c r="N16" s="37"/>
      <c r="CA16" s="1"/>
      <c r="CB16" s="1"/>
      <c r="CC16" s="1"/>
      <c r="CD16" s="1"/>
    </row>
    <row r="17" spans="2:82" ht="52.5" customHeight="1">
      <c r="B17" s="29"/>
      <c r="C17" s="38"/>
      <c r="D17" s="29"/>
      <c r="E17" s="64" t="s">
        <v>53</v>
      </c>
      <c r="F17" s="43">
        <v>210000</v>
      </c>
      <c r="G17" s="76">
        <f>H17+M17</f>
        <v>210000</v>
      </c>
      <c r="H17" s="43"/>
      <c r="I17" s="43"/>
      <c r="J17" s="43"/>
      <c r="K17" s="43"/>
      <c r="L17" s="43"/>
      <c r="M17" s="43">
        <v>210000</v>
      </c>
      <c r="N17" s="37"/>
      <c r="CA17" s="1"/>
      <c r="CB17" s="1"/>
      <c r="CC17" s="1"/>
      <c r="CD17" s="1"/>
    </row>
    <row r="18" spans="2:82" ht="51" customHeight="1">
      <c r="B18" s="44"/>
      <c r="C18" s="75"/>
      <c r="D18" s="44"/>
      <c r="E18" s="65" t="s">
        <v>44</v>
      </c>
      <c r="F18" s="77">
        <v>2427346</v>
      </c>
      <c r="G18" s="77">
        <f t="shared" si="2"/>
        <v>2427346</v>
      </c>
      <c r="H18" s="78">
        <f t="shared" si="1"/>
        <v>0</v>
      </c>
      <c r="I18" s="77"/>
      <c r="J18" s="77"/>
      <c r="K18" s="77"/>
      <c r="L18" s="77"/>
      <c r="M18" s="77">
        <v>2427346</v>
      </c>
      <c r="N18" s="47"/>
      <c r="CA18" s="1"/>
      <c r="CB18" s="1"/>
      <c r="CC18" s="1"/>
      <c r="CD18" s="1"/>
    </row>
    <row r="19" spans="2:82" ht="57" customHeight="1">
      <c r="B19" s="29"/>
      <c r="C19" s="38"/>
      <c r="D19" s="29"/>
      <c r="E19" s="74" t="s">
        <v>45</v>
      </c>
      <c r="F19" s="35">
        <f>160000</f>
        <v>160000</v>
      </c>
      <c r="G19" s="39">
        <f t="shared" si="2"/>
        <v>160000</v>
      </c>
      <c r="H19" s="35"/>
      <c r="I19" s="35"/>
      <c r="J19" s="35"/>
      <c r="K19" s="35"/>
      <c r="L19" s="35"/>
      <c r="M19" s="35">
        <f t="shared" si="3"/>
        <v>160000</v>
      </c>
      <c r="N19" s="35"/>
      <c r="CA19" s="1"/>
      <c r="CB19" s="1"/>
      <c r="CC19" s="1"/>
      <c r="CD19" s="1"/>
    </row>
    <row r="20" spans="2:82" ht="51.75" customHeight="1">
      <c r="B20" s="29"/>
      <c r="C20" s="38"/>
      <c r="D20" s="44"/>
      <c r="E20" s="64" t="s">
        <v>46</v>
      </c>
      <c r="F20" s="37">
        <v>400000</v>
      </c>
      <c r="G20" s="37">
        <f t="shared" si="2"/>
        <v>400000</v>
      </c>
      <c r="H20" s="37"/>
      <c r="I20" s="37"/>
      <c r="J20" s="37"/>
      <c r="K20" s="37"/>
      <c r="L20" s="37"/>
      <c r="M20" s="37">
        <f t="shared" si="3"/>
        <v>400000</v>
      </c>
      <c r="N20" s="37">
        <v>400000</v>
      </c>
      <c r="CA20" s="1"/>
      <c r="CB20" s="1"/>
      <c r="CC20" s="1"/>
      <c r="CD20" s="1"/>
    </row>
    <row r="21" spans="2:82" ht="55.5" customHeight="1">
      <c r="B21" s="29"/>
      <c r="C21" s="38"/>
      <c r="D21" s="29"/>
      <c r="E21" s="64" t="s">
        <v>47</v>
      </c>
      <c r="F21" s="37">
        <f>320000</f>
        <v>320000</v>
      </c>
      <c r="G21" s="37">
        <f aca="true" t="shared" si="4" ref="G21:G27">H21+M21</f>
        <v>320000</v>
      </c>
      <c r="H21" s="37"/>
      <c r="I21" s="37"/>
      <c r="J21" s="37"/>
      <c r="K21" s="37"/>
      <c r="L21" s="37"/>
      <c r="M21" s="37">
        <f t="shared" si="3"/>
        <v>320000</v>
      </c>
      <c r="N21" s="37">
        <f>M21</f>
        <v>320000</v>
      </c>
      <c r="CA21" s="1"/>
      <c r="CB21" s="1"/>
      <c r="CC21" s="1"/>
      <c r="CD21" s="1"/>
    </row>
    <row r="22" spans="2:82" ht="49.5" customHeight="1">
      <c r="B22" s="29"/>
      <c r="C22" s="38"/>
      <c r="D22" s="29"/>
      <c r="E22" s="64" t="s">
        <v>48</v>
      </c>
      <c r="F22" s="37">
        <v>90000</v>
      </c>
      <c r="G22" s="37">
        <f t="shared" si="4"/>
        <v>90000</v>
      </c>
      <c r="H22" s="37"/>
      <c r="I22" s="37"/>
      <c r="J22" s="37"/>
      <c r="K22" s="37"/>
      <c r="L22" s="37"/>
      <c r="M22" s="37">
        <v>90000</v>
      </c>
      <c r="N22" s="37"/>
      <c r="CA22" s="1"/>
      <c r="CB22" s="1"/>
      <c r="CC22" s="1"/>
      <c r="CD22" s="1"/>
    </row>
    <row r="23" spans="2:82" ht="52.5" customHeight="1">
      <c r="B23" s="29"/>
      <c r="C23" s="38"/>
      <c r="D23" s="29"/>
      <c r="E23" s="64" t="s">
        <v>49</v>
      </c>
      <c r="F23" s="37">
        <v>75000</v>
      </c>
      <c r="G23" s="37">
        <f t="shared" si="4"/>
        <v>75000</v>
      </c>
      <c r="H23" s="37"/>
      <c r="I23" s="37"/>
      <c r="J23" s="37"/>
      <c r="K23" s="37"/>
      <c r="L23" s="37"/>
      <c r="M23" s="37">
        <v>75000</v>
      </c>
      <c r="N23" s="37"/>
      <c r="CA23" s="1"/>
      <c r="CB23" s="1"/>
      <c r="CC23" s="1"/>
      <c r="CD23" s="1"/>
    </row>
    <row r="24" spans="2:82" ht="49.5" customHeight="1">
      <c r="B24" s="29"/>
      <c r="C24" s="38"/>
      <c r="D24" s="29"/>
      <c r="E24" s="64" t="s">
        <v>50</v>
      </c>
      <c r="F24" s="37">
        <v>75000</v>
      </c>
      <c r="G24" s="37">
        <f t="shared" si="4"/>
        <v>75000</v>
      </c>
      <c r="H24" s="37"/>
      <c r="I24" s="37"/>
      <c r="J24" s="37"/>
      <c r="K24" s="37"/>
      <c r="L24" s="37"/>
      <c r="M24" s="37">
        <v>75000</v>
      </c>
      <c r="N24" s="37"/>
      <c r="CA24" s="1"/>
      <c r="CB24" s="1"/>
      <c r="CC24" s="1"/>
      <c r="CD24" s="1"/>
    </row>
    <row r="25" spans="2:82" ht="57" customHeight="1">
      <c r="B25" s="29"/>
      <c r="C25" s="38"/>
      <c r="D25" s="29"/>
      <c r="E25" s="79" t="s">
        <v>51</v>
      </c>
      <c r="F25" s="36">
        <v>100000</v>
      </c>
      <c r="G25" s="36">
        <f t="shared" si="4"/>
        <v>100000</v>
      </c>
      <c r="H25" s="36"/>
      <c r="I25" s="36"/>
      <c r="J25" s="36"/>
      <c r="K25" s="36"/>
      <c r="L25" s="36"/>
      <c r="M25" s="36">
        <v>100000</v>
      </c>
      <c r="N25" s="36"/>
      <c r="CA25" s="1"/>
      <c r="CB25" s="1"/>
      <c r="CC25" s="1"/>
      <c r="CD25" s="1"/>
    </row>
    <row r="26" spans="2:78" s="15" customFormat="1" ht="63" customHeight="1">
      <c r="B26" s="67"/>
      <c r="C26" s="38"/>
      <c r="D26" s="67"/>
      <c r="E26" s="80" t="s">
        <v>54</v>
      </c>
      <c r="F26" s="43">
        <v>75000</v>
      </c>
      <c r="G26" s="43">
        <f t="shared" si="4"/>
        <v>75000</v>
      </c>
      <c r="H26" s="43"/>
      <c r="I26" s="43"/>
      <c r="J26" s="43"/>
      <c r="K26" s="43"/>
      <c r="L26" s="43"/>
      <c r="M26" s="43">
        <v>75000</v>
      </c>
      <c r="N26" s="4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</row>
    <row r="27" spans="2:78" s="15" customFormat="1" ht="57" customHeight="1">
      <c r="B27" s="67"/>
      <c r="C27" s="38"/>
      <c r="D27" s="67"/>
      <c r="E27" s="80" t="s">
        <v>55</v>
      </c>
      <c r="F27" s="81">
        <v>35000</v>
      </c>
      <c r="G27" s="49">
        <f t="shared" si="4"/>
        <v>35000</v>
      </c>
      <c r="H27" s="81"/>
      <c r="I27" s="81"/>
      <c r="J27" s="81"/>
      <c r="K27" s="81"/>
      <c r="L27" s="81"/>
      <c r="M27" s="81">
        <v>35000</v>
      </c>
      <c r="N27" s="81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</row>
    <row r="28" spans="2:82" ht="27" customHeight="1">
      <c r="B28" s="23">
        <v>710</v>
      </c>
      <c r="C28" s="23"/>
      <c r="D28" s="23"/>
      <c r="E28" s="40" t="s">
        <v>15</v>
      </c>
      <c r="F28" s="27">
        <f>F29</f>
        <v>180000</v>
      </c>
      <c r="G28" s="27">
        <f>H28</f>
        <v>180000</v>
      </c>
      <c r="H28" s="27">
        <f>SUM(I28:M28)</f>
        <v>180000</v>
      </c>
      <c r="I28" s="27"/>
      <c r="J28" s="27">
        <f>J29</f>
        <v>180000</v>
      </c>
      <c r="K28" s="27"/>
      <c r="L28" s="27"/>
      <c r="M28" s="27"/>
      <c r="N28" s="27"/>
      <c r="CA28" s="1"/>
      <c r="CB28" s="1"/>
      <c r="CC28" s="1"/>
      <c r="CD28" s="1"/>
    </row>
    <row r="29" spans="2:82" ht="24" customHeight="1">
      <c r="B29" s="29"/>
      <c r="C29" s="30">
        <v>71012</v>
      </c>
      <c r="D29" s="30"/>
      <c r="E29" s="41" t="s">
        <v>28</v>
      </c>
      <c r="F29" s="42">
        <f>F30</f>
        <v>180000</v>
      </c>
      <c r="G29" s="32">
        <f>H29</f>
        <v>180000</v>
      </c>
      <c r="H29" s="43">
        <f>SUM(I29:M29)</f>
        <v>180000</v>
      </c>
      <c r="I29" s="32"/>
      <c r="J29" s="32">
        <f>J30</f>
        <v>180000</v>
      </c>
      <c r="K29" s="32"/>
      <c r="L29" s="32"/>
      <c r="M29" s="32"/>
      <c r="N29" s="32"/>
      <c r="CA29" s="1"/>
      <c r="CB29" s="1"/>
      <c r="CC29" s="1"/>
      <c r="CD29" s="1"/>
    </row>
    <row r="30" spans="2:82" ht="51.75" customHeight="1">
      <c r="B30" s="44"/>
      <c r="C30" s="44"/>
      <c r="D30" s="45" t="s">
        <v>16</v>
      </c>
      <c r="E30" s="46" t="s">
        <v>26</v>
      </c>
      <c r="F30" s="47">
        <v>180000</v>
      </c>
      <c r="G30" s="48">
        <f>H30+M30</f>
        <v>180000</v>
      </c>
      <c r="H30" s="47">
        <f>SUM(I30:M30)</f>
        <v>180000</v>
      </c>
      <c r="I30" s="48"/>
      <c r="J30" s="48">
        <v>180000</v>
      </c>
      <c r="K30" s="48"/>
      <c r="L30" s="48"/>
      <c r="M30" s="48"/>
      <c r="N30" s="48"/>
      <c r="CA30" s="1"/>
      <c r="CB30" s="1"/>
      <c r="CC30" s="1"/>
      <c r="CD30" s="1"/>
    </row>
    <row r="31" spans="2:82" ht="26.25" customHeight="1">
      <c r="B31" s="23">
        <v>852</v>
      </c>
      <c r="C31" s="23"/>
      <c r="D31" s="23"/>
      <c r="E31" s="40" t="s">
        <v>11</v>
      </c>
      <c r="F31" s="49">
        <f>F32</f>
        <v>175000</v>
      </c>
      <c r="G31" s="27">
        <f>G32</f>
        <v>175000</v>
      </c>
      <c r="H31" s="27">
        <f>H32</f>
        <v>175000</v>
      </c>
      <c r="I31" s="27"/>
      <c r="J31" s="27">
        <f>J32</f>
        <v>175000</v>
      </c>
      <c r="K31" s="27"/>
      <c r="L31" s="27"/>
      <c r="M31" s="27"/>
      <c r="N31" s="27"/>
      <c r="CA31" s="1"/>
      <c r="CB31" s="1"/>
      <c r="CC31" s="1"/>
      <c r="CD31" s="1"/>
    </row>
    <row r="32" spans="2:82" ht="24.75" customHeight="1">
      <c r="B32" s="29"/>
      <c r="C32" s="53">
        <v>85205</v>
      </c>
      <c r="D32" s="53"/>
      <c r="E32" s="57" t="s">
        <v>20</v>
      </c>
      <c r="F32" s="42">
        <f>F33</f>
        <v>175000</v>
      </c>
      <c r="G32" s="42">
        <f>H32+M32</f>
        <v>175000</v>
      </c>
      <c r="H32" s="42">
        <f>SUM(I32:K32)</f>
        <v>175000</v>
      </c>
      <c r="I32" s="42"/>
      <c r="J32" s="42">
        <f>J33</f>
        <v>175000</v>
      </c>
      <c r="K32" s="42"/>
      <c r="L32" s="42"/>
      <c r="M32" s="42"/>
      <c r="N32" s="42"/>
      <c r="CA32" s="1"/>
      <c r="CB32" s="1"/>
      <c r="CC32" s="1"/>
      <c r="CD32" s="1"/>
    </row>
    <row r="33" spans="2:82" ht="48.75" customHeight="1">
      <c r="B33" s="44"/>
      <c r="C33" s="50"/>
      <c r="D33" s="51">
        <v>2710</v>
      </c>
      <c r="E33" s="52" t="s">
        <v>21</v>
      </c>
      <c r="F33" s="48">
        <v>175000</v>
      </c>
      <c r="G33" s="47">
        <f>H33+M33</f>
        <v>175000</v>
      </c>
      <c r="H33" s="48">
        <f>SUM(I33:K33)</f>
        <v>175000</v>
      </c>
      <c r="I33" s="47"/>
      <c r="J33" s="47">
        <v>175000</v>
      </c>
      <c r="K33" s="47"/>
      <c r="L33" s="47"/>
      <c r="M33" s="47"/>
      <c r="N33" s="47"/>
      <c r="CA33" s="1"/>
      <c r="CB33" s="1"/>
      <c r="CC33" s="1"/>
      <c r="CD33" s="1"/>
    </row>
    <row r="34" spans="2:78" s="15" customFormat="1" ht="24" customHeight="1">
      <c r="B34" s="68">
        <v>853</v>
      </c>
      <c r="C34" s="53"/>
      <c r="D34" s="68"/>
      <c r="E34" s="69" t="s">
        <v>31</v>
      </c>
      <c r="F34" s="49">
        <f>F35</f>
        <v>1778</v>
      </c>
      <c r="G34" s="49">
        <f aca="true" t="shared" si="5" ref="G34:I35">G35</f>
        <v>1778</v>
      </c>
      <c r="H34" s="49">
        <f t="shared" si="5"/>
        <v>1778</v>
      </c>
      <c r="I34" s="49">
        <f t="shared" si="5"/>
        <v>1778</v>
      </c>
      <c r="J34" s="49"/>
      <c r="K34" s="49"/>
      <c r="L34" s="49"/>
      <c r="M34" s="49"/>
      <c r="N34" s="4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</row>
    <row r="35" spans="2:82" ht="32.25" customHeight="1">
      <c r="B35" s="29"/>
      <c r="C35" s="30">
        <v>85311</v>
      </c>
      <c r="D35" s="30"/>
      <c r="E35" s="41" t="s">
        <v>32</v>
      </c>
      <c r="F35" s="32">
        <f>F36</f>
        <v>1778</v>
      </c>
      <c r="G35" s="32">
        <f t="shared" si="5"/>
        <v>1778</v>
      </c>
      <c r="H35" s="32">
        <f t="shared" si="5"/>
        <v>1778</v>
      </c>
      <c r="I35" s="32">
        <f t="shared" si="5"/>
        <v>1778</v>
      </c>
      <c r="J35" s="32"/>
      <c r="K35" s="32"/>
      <c r="L35" s="32"/>
      <c r="M35" s="32"/>
      <c r="N35" s="32"/>
      <c r="CA35" s="1"/>
      <c r="CB35" s="1"/>
      <c r="CC35" s="1"/>
      <c r="CD35" s="1"/>
    </row>
    <row r="36" spans="2:82" ht="48.75" customHeight="1">
      <c r="B36" s="29"/>
      <c r="C36" s="38"/>
      <c r="D36" s="29"/>
      <c r="E36" s="66" t="s">
        <v>33</v>
      </c>
      <c r="F36" s="39">
        <v>1778</v>
      </c>
      <c r="G36" s="39">
        <f>H36+M36</f>
        <v>1778</v>
      </c>
      <c r="H36" s="39">
        <f>SUM(I36:K36)</f>
        <v>1778</v>
      </c>
      <c r="I36" s="39">
        <v>1778</v>
      </c>
      <c r="J36" s="39"/>
      <c r="K36" s="39"/>
      <c r="L36" s="39"/>
      <c r="M36" s="39"/>
      <c r="N36" s="39"/>
      <c r="CA36" s="1"/>
      <c r="CB36" s="1"/>
      <c r="CC36" s="1"/>
      <c r="CD36" s="1"/>
    </row>
    <row r="37" spans="2:82" ht="26.25" customHeight="1">
      <c r="B37" s="23">
        <v>855</v>
      </c>
      <c r="C37" s="70"/>
      <c r="D37" s="23"/>
      <c r="E37" s="40" t="s">
        <v>40</v>
      </c>
      <c r="F37" s="27">
        <f>F38+F41</f>
        <v>2438000</v>
      </c>
      <c r="G37" s="27">
        <f aca="true" t="shared" si="6" ref="G37:L37">G38+G41</f>
        <v>2438000</v>
      </c>
      <c r="H37" s="27">
        <f t="shared" si="6"/>
        <v>2438000</v>
      </c>
      <c r="I37" s="27">
        <f t="shared" si="6"/>
        <v>335459</v>
      </c>
      <c r="J37" s="27">
        <f t="shared" si="6"/>
        <v>375000</v>
      </c>
      <c r="K37" s="27">
        <f t="shared" si="6"/>
        <v>1020000</v>
      </c>
      <c r="L37" s="27">
        <f t="shared" si="6"/>
        <v>707541</v>
      </c>
      <c r="M37" s="27"/>
      <c r="N37" s="27"/>
      <c r="CA37" s="1"/>
      <c r="CB37" s="1"/>
      <c r="CC37" s="1"/>
      <c r="CD37" s="1"/>
    </row>
    <row r="38" spans="2:82" ht="27.75" customHeight="1">
      <c r="B38" s="67"/>
      <c r="C38" s="53">
        <v>85508</v>
      </c>
      <c r="D38" s="53"/>
      <c r="E38" s="54" t="s">
        <v>12</v>
      </c>
      <c r="F38" s="42">
        <f>F39+F40</f>
        <v>1418000</v>
      </c>
      <c r="G38" s="42">
        <f>H38+M38</f>
        <v>1418000</v>
      </c>
      <c r="H38" s="42">
        <f>SUM(I38:L38)</f>
        <v>1418000</v>
      </c>
      <c r="I38" s="42">
        <f>I39+I40</f>
        <v>335459</v>
      </c>
      <c r="J38" s="42">
        <f>J40+J39</f>
        <v>375000</v>
      </c>
      <c r="K38" s="42"/>
      <c r="L38" s="42">
        <f>L40+L39</f>
        <v>707541</v>
      </c>
      <c r="M38" s="42"/>
      <c r="N38" s="42"/>
      <c r="CA38" s="1"/>
      <c r="CB38" s="1"/>
      <c r="CC38" s="1"/>
      <c r="CD38" s="1"/>
    </row>
    <row r="39" spans="2:82" ht="36.75" customHeight="1">
      <c r="B39" s="67"/>
      <c r="C39" s="55"/>
      <c r="D39" s="56">
        <v>2310</v>
      </c>
      <c r="E39" s="34" t="s">
        <v>30</v>
      </c>
      <c r="F39" s="35">
        <v>748000</v>
      </c>
      <c r="G39" s="37">
        <f>H39+M39</f>
        <v>748000</v>
      </c>
      <c r="H39" s="37">
        <f>SUM(I39:L39)</f>
        <v>748000</v>
      </c>
      <c r="I39" s="37">
        <f>348900-13441</f>
        <v>335459</v>
      </c>
      <c r="J39" s="37"/>
      <c r="K39" s="37"/>
      <c r="L39" s="37">
        <f>F39-J39-I39</f>
        <v>412541</v>
      </c>
      <c r="M39" s="37"/>
      <c r="N39" s="37"/>
      <c r="CA39" s="1"/>
      <c r="CB39" s="1"/>
      <c r="CC39" s="1"/>
      <c r="CD39" s="1"/>
    </row>
    <row r="40" spans="2:82" ht="33.75" customHeight="1">
      <c r="B40" s="67"/>
      <c r="C40" s="58"/>
      <c r="D40" s="56">
        <v>2320</v>
      </c>
      <c r="E40" s="34" t="s">
        <v>19</v>
      </c>
      <c r="F40" s="37">
        <v>670000</v>
      </c>
      <c r="G40" s="37">
        <f>H40+M40</f>
        <v>670000</v>
      </c>
      <c r="H40" s="37">
        <f>SUM(I40:L40)</f>
        <v>670000</v>
      </c>
      <c r="I40" s="37"/>
      <c r="J40" s="37">
        <v>375000</v>
      </c>
      <c r="K40" s="37"/>
      <c r="L40" s="37">
        <f>F40-J40</f>
        <v>295000</v>
      </c>
      <c r="M40" s="37"/>
      <c r="N40" s="37"/>
      <c r="CA40" s="1"/>
      <c r="CB40" s="1"/>
      <c r="CC40" s="1"/>
      <c r="CD40" s="1"/>
    </row>
    <row r="41" spans="2:82" ht="25.5" customHeight="1">
      <c r="B41" s="29"/>
      <c r="C41" s="53">
        <v>85510</v>
      </c>
      <c r="D41" s="53"/>
      <c r="E41" s="71" t="s">
        <v>41</v>
      </c>
      <c r="F41" s="42">
        <f>F42+F43</f>
        <v>1020000</v>
      </c>
      <c r="G41" s="42">
        <f>SUM(G42:G43)</f>
        <v>1020000</v>
      </c>
      <c r="H41" s="42">
        <f>SUM(H42:H43)</f>
        <v>1020000</v>
      </c>
      <c r="I41" s="42"/>
      <c r="J41" s="42"/>
      <c r="K41" s="42">
        <f>SUM(K42:K43)</f>
        <v>1020000</v>
      </c>
      <c r="L41" s="42"/>
      <c r="M41" s="42"/>
      <c r="N41" s="42"/>
      <c r="CA41" s="1"/>
      <c r="CB41" s="1"/>
      <c r="CC41" s="1"/>
      <c r="CD41" s="1"/>
    </row>
    <row r="42" spans="2:82" ht="36" customHeight="1">
      <c r="B42" s="29"/>
      <c r="C42" s="55"/>
      <c r="D42" s="51">
        <v>2310</v>
      </c>
      <c r="E42" s="34" t="s">
        <v>29</v>
      </c>
      <c r="F42" s="37">
        <v>782000</v>
      </c>
      <c r="G42" s="37">
        <f>H42+M42</f>
        <v>782000</v>
      </c>
      <c r="H42" s="37">
        <f>SUM(I42:K42)</f>
        <v>782000</v>
      </c>
      <c r="I42" s="37"/>
      <c r="J42" s="37"/>
      <c r="K42" s="37">
        <f>F42</f>
        <v>782000</v>
      </c>
      <c r="L42" s="37"/>
      <c r="M42" s="37"/>
      <c r="N42" s="37"/>
      <c r="CA42" s="1"/>
      <c r="CB42" s="1"/>
      <c r="CC42" s="1"/>
      <c r="CD42" s="1"/>
    </row>
    <row r="43" spans="2:82" ht="34.5" customHeight="1">
      <c r="B43" s="29"/>
      <c r="C43" s="44"/>
      <c r="D43" s="44">
        <v>2320</v>
      </c>
      <c r="E43" s="52" t="s">
        <v>13</v>
      </c>
      <c r="F43" s="47">
        <v>238000</v>
      </c>
      <c r="G43" s="47">
        <f>H43+M43</f>
        <v>238000</v>
      </c>
      <c r="H43" s="47">
        <f>SUM(I43:K43)</f>
        <v>238000</v>
      </c>
      <c r="I43" s="47"/>
      <c r="J43" s="47"/>
      <c r="K43" s="47">
        <f>F43</f>
        <v>238000</v>
      </c>
      <c r="L43" s="47"/>
      <c r="M43" s="47"/>
      <c r="N43" s="47"/>
      <c r="CA43" s="1"/>
      <c r="CB43" s="1"/>
      <c r="CC43" s="1"/>
      <c r="CD43" s="1"/>
    </row>
    <row r="44" spans="2:78" s="15" customFormat="1" ht="24" customHeight="1">
      <c r="B44" s="23">
        <v>921</v>
      </c>
      <c r="C44" s="23"/>
      <c r="D44" s="23"/>
      <c r="E44" s="40" t="s">
        <v>17</v>
      </c>
      <c r="F44" s="27">
        <f>G44</f>
        <v>16000</v>
      </c>
      <c r="G44" s="27">
        <f>G45+G48</f>
        <v>16000</v>
      </c>
      <c r="H44" s="27">
        <f>H45+H48</f>
        <v>16000</v>
      </c>
      <c r="I44" s="27"/>
      <c r="J44" s="27">
        <f>J45+J48</f>
        <v>16000</v>
      </c>
      <c r="K44" s="27"/>
      <c r="L44" s="27"/>
      <c r="M44" s="27"/>
      <c r="N44" s="27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</row>
    <row r="45" spans="2:78" s="19" customFormat="1" ht="26.25" customHeight="1">
      <c r="B45" s="55"/>
      <c r="C45" s="30">
        <v>92118</v>
      </c>
      <c r="D45" s="30"/>
      <c r="E45" s="41" t="s">
        <v>18</v>
      </c>
      <c r="F45" s="42">
        <f>F46</f>
        <v>16000</v>
      </c>
      <c r="G45" s="32">
        <f>SUM(G46)</f>
        <v>16000</v>
      </c>
      <c r="H45" s="32">
        <f>SUM(H46)</f>
        <v>16000</v>
      </c>
      <c r="I45" s="32"/>
      <c r="J45" s="32">
        <f>SUM(J46)</f>
        <v>16000</v>
      </c>
      <c r="K45" s="32"/>
      <c r="L45" s="32"/>
      <c r="M45" s="32"/>
      <c r="N45" s="32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</row>
    <row r="46" spans="2:78" s="17" customFormat="1" ht="49.5" customHeight="1">
      <c r="B46" s="44"/>
      <c r="C46" s="59"/>
      <c r="D46" s="56">
        <v>2710</v>
      </c>
      <c r="E46" s="60" t="s">
        <v>25</v>
      </c>
      <c r="F46" s="35">
        <v>16000</v>
      </c>
      <c r="G46" s="37">
        <f>H46+M46</f>
        <v>16000</v>
      </c>
      <c r="H46" s="37">
        <f>SUM(I46:K46)</f>
        <v>16000</v>
      </c>
      <c r="I46" s="37"/>
      <c r="J46" s="37">
        <v>16000</v>
      </c>
      <c r="K46" s="37"/>
      <c r="L46" s="37"/>
      <c r="M46" s="37"/>
      <c r="N46" s="3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</row>
    <row r="47" spans="2:82" ht="28.5" customHeight="1">
      <c r="B47" s="88" t="s">
        <v>6</v>
      </c>
      <c r="C47" s="89"/>
      <c r="D47" s="89"/>
      <c r="E47" s="90"/>
      <c r="F47" s="61">
        <f>F9+F28+F31+F34+F37+F44</f>
        <v>8182060</v>
      </c>
      <c r="G47" s="61">
        <f>M47+H47</f>
        <v>8292060</v>
      </c>
      <c r="H47" s="61">
        <f>SUM(I47:L47)</f>
        <v>3400778</v>
      </c>
      <c r="I47" s="61">
        <f aca="true" t="shared" si="7" ref="I47:N47">I9+I28+I31+I34+I37+I44</f>
        <v>337237</v>
      </c>
      <c r="J47" s="61">
        <f t="shared" si="7"/>
        <v>1336000</v>
      </c>
      <c r="K47" s="61">
        <f t="shared" si="7"/>
        <v>1020000</v>
      </c>
      <c r="L47" s="61">
        <f t="shared" si="7"/>
        <v>707541</v>
      </c>
      <c r="M47" s="61">
        <f t="shared" si="7"/>
        <v>4891282</v>
      </c>
      <c r="N47" s="61">
        <f t="shared" si="7"/>
        <v>720000</v>
      </c>
      <c r="CA47" s="1"/>
      <c r="CB47" s="1"/>
      <c r="CC47" s="1"/>
      <c r="CD47" s="1"/>
    </row>
    <row r="48" spans="2:14" ht="12.75">
      <c r="B48" s="2"/>
      <c r="C48" s="2"/>
      <c r="D48" s="2"/>
      <c r="E48" s="2"/>
      <c r="F48" s="2"/>
      <c r="G48" s="2"/>
      <c r="H48" s="2"/>
      <c r="I48" s="2"/>
      <c r="J48" s="3"/>
      <c r="K48" s="3"/>
      <c r="L48" s="3"/>
      <c r="M48" s="3"/>
      <c r="N48" s="3"/>
    </row>
    <row r="49" spans="2:14" ht="12.75">
      <c r="B49" s="4"/>
      <c r="C49" s="2"/>
      <c r="D49" s="2"/>
      <c r="E49" s="2"/>
      <c r="F49" s="2"/>
      <c r="G49" s="2"/>
      <c r="H49" s="8"/>
      <c r="I49" s="22"/>
      <c r="J49" s="3"/>
      <c r="K49" s="3"/>
      <c r="L49" s="3"/>
      <c r="M49" s="3"/>
      <c r="N49" s="3"/>
    </row>
    <row r="50" spans="2:14" ht="21" customHeight="1">
      <c r="B50" s="2"/>
      <c r="C50" s="2"/>
      <c r="D50" s="2"/>
      <c r="E50" s="2"/>
      <c r="F50" s="72">
        <f>F44+F37+F34+F31+F28+F9</f>
        <v>8182060</v>
      </c>
      <c r="G50" s="72">
        <f>F47-G47</f>
        <v>-110000</v>
      </c>
      <c r="H50" s="72"/>
      <c r="I50" s="72">
        <f>H47+M47</f>
        <v>8292060</v>
      </c>
      <c r="J50" s="3"/>
      <c r="K50" s="11"/>
      <c r="L50" s="11"/>
      <c r="M50" s="3"/>
      <c r="N50" s="3"/>
    </row>
    <row r="51" spans="2:14" ht="12.75">
      <c r="B51" s="2"/>
      <c r="C51" s="2"/>
      <c r="D51" s="2"/>
      <c r="E51" s="2"/>
      <c r="F51" s="2"/>
      <c r="G51" s="2"/>
      <c r="H51" s="2"/>
      <c r="I51" s="12"/>
      <c r="J51" s="22">
        <f>H47+M47</f>
        <v>8292060</v>
      </c>
      <c r="K51" s="3"/>
      <c r="L51" s="3"/>
      <c r="M51" s="3"/>
      <c r="N51" s="3"/>
    </row>
    <row r="52" ht="12.75">
      <c r="I52" s="13"/>
    </row>
  </sheetData>
  <sheetProtection/>
  <mergeCells count="14">
    <mergeCell ref="I6:L6"/>
    <mergeCell ref="G5:G7"/>
    <mergeCell ref="H5:M5"/>
    <mergeCell ref="H6:H7"/>
    <mergeCell ref="H2:N2"/>
    <mergeCell ref="B3:N3"/>
    <mergeCell ref="D5:D7"/>
    <mergeCell ref="E5:E7"/>
    <mergeCell ref="M1:N1"/>
    <mergeCell ref="B47:E47"/>
    <mergeCell ref="M6:M7"/>
    <mergeCell ref="B5:B7"/>
    <mergeCell ref="C5:C7"/>
    <mergeCell ref="F5:F7"/>
  </mergeCells>
  <printOptions/>
  <pageMargins left="0.7086614173228347" right="0.7086614173228347" top="0.984251968503937" bottom="0.7086614173228347" header="0" footer="0"/>
  <pageSetup horizontalDpi="600" verticalDpi="600" orientation="landscape" paperSize="9" scale="67" r:id="rId1"/>
  <rowBreaks count="2" manualBreakCount="2">
    <brk id="18" max="13" man="1"/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Anna Podżorska</cp:lastModifiedBy>
  <cp:lastPrinted>2017-12-14T09:59:08Z</cp:lastPrinted>
  <dcterms:created xsi:type="dcterms:W3CDTF">2006-12-05T09:26:29Z</dcterms:created>
  <dcterms:modified xsi:type="dcterms:W3CDTF">2017-12-22T12:37:56Z</dcterms:modified>
  <cp:category/>
  <cp:version/>
  <cp:contentType/>
  <cp:contentStatus/>
</cp:coreProperties>
</file>