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8540" windowHeight="8070" activeTab="0"/>
  </bookViews>
  <sheets>
    <sheet name="Zał-2 PROJEKT PLANU WYDATKÓW" sheetId="1" r:id="rId1"/>
  </sheets>
  <externalReferences>
    <externalReference r:id="rId4"/>
  </externalReferences>
  <definedNames>
    <definedName name="_xlnm.Print_Area" localSheetId="0">'Zał-2 PROJEKT PLANU WYDATKÓW'!$A$1:$R$35</definedName>
    <definedName name="_xlnm.Print_Titles" localSheetId="0">'Zał-2 PROJEKT PLANU WYDATKÓW'!$5:$10</definedName>
  </definedNames>
  <calcPr fullCalcOnLoad="1"/>
</workbook>
</file>

<file path=xl/sharedStrings.xml><?xml version="1.0" encoding="utf-8"?>
<sst xmlns="http://schemas.openxmlformats.org/spreadsheetml/2006/main" count="68" uniqueCount="63">
  <si>
    <t>Dział</t>
  </si>
  <si>
    <t>Rozdział</t>
  </si>
  <si>
    <t>Wyszczególnienie</t>
  </si>
  <si>
    <t>Wydatki na programy finansowane z udziałem środków o których mowa w art.. 5 ust. 1 pkt 2 i 3</t>
  </si>
  <si>
    <t>pozostałe wydatki</t>
  </si>
  <si>
    <t>Ogółem wydatki:</t>
  </si>
  <si>
    <t>Wydatki jednostek 
budżetowych na:</t>
  </si>
  <si>
    <t>wynagrodzenia i składki od nich naliczane</t>
  </si>
  <si>
    <t>wydatki związane z realizacją zadań statutowych jednostek budżetowych</t>
  </si>
  <si>
    <t>Dotacje na zadania bieżące</t>
  </si>
  <si>
    <t>Świadczenia na rzecz osób fizycznych</t>
  </si>
  <si>
    <t>w tym:</t>
  </si>
  <si>
    <t>Wypłaty z tytułu poreczeń i gwarancji</t>
  </si>
  <si>
    <t>Obsługa długu</t>
  </si>
  <si>
    <t>Łączna kwota planowanych wydatków
(5+6)</t>
  </si>
  <si>
    <t>wydatki na świadczenia na rzecz osób fizycznych</t>
  </si>
  <si>
    <t>Wydatki 
bieżące
(7+8+9+10
+11+12+13+14+15)</t>
  </si>
  <si>
    <t>Jednostki odp. za realziację</t>
  </si>
  <si>
    <t>Wydatki majątkowe            ( 5a+5b)</t>
  </si>
  <si>
    <t>5a</t>
  </si>
  <si>
    <t>5b</t>
  </si>
  <si>
    <t>wynagrodz. i składki od nich naliczane</t>
  </si>
  <si>
    <t>zadania pozostałe</t>
  </si>
  <si>
    <t xml:space="preserve"> </t>
  </si>
  <si>
    <t>wydatki majątkowe,                            w tym:</t>
  </si>
  <si>
    <t>zadania z udziałem środków, o których mowa w art. 5 ust. 1 pkt 2 i 3 ufp</t>
  </si>
  <si>
    <t xml:space="preserve">Załącznik nr 2 </t>
  </si>
  <si>
    <t xml:space="preserve">Kultura i ochrona dziedzictwa narodowego </t>
  </si>
  <si>
    <t>Muzea</t>
  </si>
  <si>
    <t>Zmiany planu Wydatków budżetu powiatu na 2015 rok
wg działów i rozdziałów klasyfikacji budżetowej</t>
  </si>
  <si>
    <t xml:space="preserve">PAMIĘTAĆ </t>
  </si>
  <si>
    <t>podwyższyć rezerwę kryzysową !!!!</t>
  </si>
  <si>
    <t>Oświata i wychowanie</t>
  </si>
  <si>
    <t>Licea ogólnokształcące</t>
  </si>
  <si>
    <t>II LO Cieszyn</t>
  </si>
  <si>
    <t>Różne rozliczenia</t>
  </si>
  <si>
    <t>Rezerwy ogólne i celowe, w tym:</t>
  </si>
  <si>
    <t>- rezerwa celowa na zadania w zakresie zarządzania kryzysowego</t>
  </si>
  <si>
    <t>Pomoc społeczna</t>
  </si>
  <si>
    <t>Placówki opiekuńczo - wychowawcze</t>
  </si>
  <si>
    <t>RDD Zamarski</t>
  </si>
  <si>
    <t>Powiatowe centra pomocy rodzinie</t>
  </si>
  <si>
    <t>PCPR</t>
  </si>
  <si>
    <t>Promocja jednostek samorządu terytorialnego</t>
  </si>
  <si>
    <t xml:space="preserve">dochody </t>
  </si>
  <si>
    <t>wydatki</t>
  </si>
  <si>
    <t>suma:</t>
  </si>
  <si>
    <t>Pozostała działalność</t>
  </si>
  <si>
    <t>ZSEG Cieszyn</t>
  </si>
  <si>
    <t>ZST Cieszyn</t>
  </si>
  <si>
    <t>ZSPT Międzyświeć</t>
  </si>
  <si>
    <t>ZSO Wisła</t>
  </si>
  <si>
    <t>ZS Cieszyn</t>
  </si>
  <si>
    <t>SP - WE</t>
  </si>
  <si>
    <t>ZSTiO Skoczów</t>
  </si>
  <si>
    <t xml:space="preserve">nadwyżka </t>
  </si>
  <si>
    <t>PUP</t>
  </si>
  <si>
    <t>Transport i łączność</t>
  </si>
  <si>
    <t>Drogi publiczne powiatowe</t>
  </si>
  <si>
    <t>Administracja publiczna</t>
  </si>
  <si>
    <t>SP - WT</t>
  </si>
  <si>
    <t>SP - WF</t>
  </si>
  <si>
    <t>Pozostałe zadania z zakresu polityki społecznej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</si>
</sst>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0"/>
    </font>
    <font>
      <b/>
      <sz val="8.5"/>
      <name val="Arial CE"/>
      <family val="2"/>
    </font>
    <font>
      <sz val="8.5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0"/>
    </font>
    <font>
      <b/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ill="1" applyAlignment="1">
      <alignment/>
    </xf>
    <xf numFmtId="41" fontId="25" fillId="22" borderId="0" xfId="0" applyNumberFormat="1" applyFont="1" applyFill="1" applyAlignment="1">
      <alignment/>
    </xf>
    <xf numFmtId="41" fontId="0" fillId="22" borderId="0" xfId="0" applyNumberFormat="1" applyFill="1" applyAlignment="1">
      <alignment/>
    </xf>
    <xf numFmtId="0" fontId="0" fillId="4" borderId="0" xfId="0" applyFill="1" applyAlignment="1">
      <alignment/>
    </xf>
    <xf numFmtId="41" fontId="25" fillId="4" borderId="0" xfId="0" applyNumberFormat="1" applyFont="1" applyFill="1" applyAlignment="1">
      <alignment/>
    </xf>
    <xf numFmtId="41" fontId="0" fillId="4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0" fillId="4" borderId="0" xfId="0" applyFill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41" fontId="31" fillId="4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0" fontId="27" fillId="24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/>
    </xf>
    <xf numFmtId="0" fontId="24" fillId="24" borderId="13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vertical="top" wrapText="1"/>
    </xf>
    <xf numFmtId="41" fontId="24" fillId="24" borderId="13" xfId="0" applyNumberFormat="1" applyFont="1" applyFill="1" applyBorder="1" applyAlignment="1">
      <alignment horizontal="left" vertical="top" wrapText="1"/>
    </xf>
    <xf numFmtId="41" fontId="23" fillId="24" borderId="13" xfId="0" applyNumberFormat="1" applyFont="1" applyFill="1" applyBorder="1" applyAlignment="1">
      <alignment horizontal="right" vertical="center" wrapText="1"/>
    </xf>
    <xf numFmtId="41" fontId="23" fillId="24" borderId="13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 vertical="top"/>
    </xf>
    <xf numFmtId="0" fontId="25" fillId="24" borderId="15" xfId="0" applyFont="1" applyFill="1" applyBorder="1" applyAlignment="1">
      <alignment horizontal="left" vertical="top" wrapText="1"/>
    </xf>
    <xf numFmtId="41" fontId="25" fillId="24" borderId="11" xfId="0" applyNumberFormat="1" applyFont="1" applyFill="1" applyBorder="1" applyAlignment="1">
      <alignment horizontal="left" vertical="top" wrapText="1"/>
    </xf>
    <xf numFmtId="41" fontId="0" fillId="24" borderId="16" xfId="0" applyNumberFormat="1" applyFont="1" applyFill="1" applyBorder="1" applyAlignment="1">
      <alignment horizontal="right" vertical="center" wrapText="1"/>
    </xf>
    <xf numFmtId="41" fontId="23" fillId="24" borderId="11" xfId="0" applyNumberFormat="1" applyFont="1" applyFill="1" applyBorder="1" applyAlignment="1">
      <alignment horizontal="right" vertical="center" wrapText="1"/>
    </xf>
    <xf numFmtId="41" fontId="0" fillId="24" borderId="12" xfId="0" applyNumberFormat="1" applyFont="1" applyFill="1" applyBorder="1" applyAlignment="1">
      <alignment horizontal="right" vertical="center" wrapText="1"/>
    </xf>
    <xf numFmtId="41" fontId="0" fillId="24" borderId="11" xfId="42" applyNumberFormat="1" applyFont="1" applyFill="1" applyBorder="1" applyAlignment="1">
      <alignment horizontal="right" vertical="center" wrapText="1"/>
    </xf>
    <xf numFmtId="41" fontId="0" fillId="24" borderId="11" xfId="0" applyNumberFormat="1" applyFont="1" applyFill="1" applyBorder="1" applyAlignment="1">
      <alignment horizontal="right" vertical="center" wrapText="1"/>
    </xf>
    <xf numFmtId="0" fontId="25" fillId="24" borderId="15" xfId="0" applyFont="1" applyFill="1" applyBorder="1" applyAlignment="1">
      <alignment horizontal="left" wrapText="1"/>
    </xf>
    <xf numFmtId="0" fontId="25" fillId="24" borderId="15" xfId="0" applyFont="1" applyFill="1" applyBorder="1" applyAlignment="1">
      <alignment horizontal="center"/>
    </xf>
    <xf numFmtId="0" fontId="25" fillId="24" borderId="14" xfId="0" applyFont="1" applyFill="1" applyBorder="1" applyAlignment="1" quotePrefix="1">
      <alignment horizontal="left" wrapText="1"/>
    </xf>
    <xf numFmtId="41" fontId="25" fillId="24" borderId="16" xfId="0" applyNumberFormat="1" applyFont="1" applyFill="1" applyBorder="1" applyAlignment="1">
      <alignment horizontal="left" vertical="top" wrapText="1"/>
    </xf>
    <xf numFmtId="41" fontId="23" fillId="24" borderId="16" xfId="0" applyNumberFormat="1" applyFont="1" applyFill="1" applyBorder="1" applyAlignment="1">
      <alignment horizontal="right" vertical="center" wrapText="1"/>
    </xf>
    <xf numFmtId="41" fontId="0" fillId="24" borderId="16" xfId="42" applyNumberFormat="1" applyFont="1" applyFill="1" applyBorder="1" applyAlignment="1">
      <alignment horizontal="right" vertical="center" wrapText="1"/>
    </xf>
    <xf numFmtId="0" fontId="24" fillId="24" borderId="14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left" vertical="top" wrapText="1"/>
    </xf>
    <xf numFmtId="41" fontId="25" fillId="24" borderId="17" xfId="0" applyNumberFormat="1" applyFont="1" applyFill="1" applyBorder="1" applyAlignment="1">
      <alignment horizontal="left" vertical="top" wrapText="1"/>
    </xf>
    <xf numFmtId="41" fontId="0" fillId="24" borderId="17" xfId="0" applyNumberFormat="1" applyFont="1" applyFill="1" applyBorder="1" applyAlignment="1">
      <alignment horizontal="right" vertical="center" wrapText="1"/>
    </xf>
    <xf numFmtId="41" fontId="23" fillId="24" borderId="17" xfId="0" applyNumberFormat="1" applyFont="1" applyFill="1" applyBorder="1" applyAlignment="1">
      <alignment horizontal="right" vertical="center" wrapText="1"/>
    </xf>
    <xf numFmtId="41" fontId="0" fillId="24" borderId="17" xfId="42" applyNumberFormat="1" applyFont="1" applyFill="1" applyBorder="1" applyAlignment="1">
      <alignment horizontal="right" vertical="center" wrapText="1"/>
    </xf>
    <xf numFmtId="41" fontId="25" fillId="24" borderId="18" xfId="0" applyNumberFormat="1" applyFont="1" applyFill="1" applyBorder="1" applyAlignment="1">
      <alignment horizontal="left" vertical="top" wrapText="1"/>
    </xf>
    <xf numFmtId="41" fontId="0" fillId="24" borderId="18" xfId="0" applyNumberFormat="1" applyFont="1" applyFill="1" applyBorder="1" applyAlignment="1">
      <alignment horizontal="right" vertical="center" wrapText="1"/>
    </xf>
    <xf numFmtId="41" fontId="23" fillId="24" borderId="18" xfId="0" applyNumberFormat="1" applyFont="1" applyFill="1" applyBorder="1" applyAlignment="1">
      <alignment horizontal="right" vertical="center" wrapText="1"/>
    </xf>
    <xf numFmtId="41" fontId="0" fillId="24" borderId="18" xfId="42" applyNumberFormat="1" applyFont="1" applyFill="1" applyBorder="1" applyAlignment="1">
      <alignment horizontal="right" vertical="center" wrapText="1"/>
    </xf>
    <xf numFmtId="0" fontId="25" fillId="24" borderId="15" xfId="0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left" vertical="top" wrapText="1"/>
    </xf>
    <xf numFmtId="0" fontId="25" fillId="24" borderId="19" xfId="0" applyFont="1" applyFill="1" applyBorder="1" applyAlignment="1">
      <alignment horizontal="left" vertical="top" wrapText="1"/>
    </xf>
    <xf numFmtId="0" fontId="25" fillId="24" borderId="19" xfId="0" applyFont="1" applyFill="1" applyBorder="1" applyAlignment="1">
      <alignment vertical="top" wrapText="1"/>
    </xf>
    <xf numFmtId="41" fontId="25" fillId="24" borderId="12" xfId="0" applyNumberFormat="1" applyFont="1" applyFill="1" applyBorder="1" applyAlignment="1">
      <alignment horizontal="left" vertical="top" wrapText="1"/>
    </xf>
    <xf numFmtId="41" fontId="23" fillId="24" borderId="12" xfId="0" applyNumberFormat="1" applyFont="1" applyFill="1" applyBorder="1" applyAlignment="1">
      <alignment horizontal="right" vertical="center" wrapText="1"/>
    </xf>
    <xf numFmtId="41" fontId="0" fillId="24" borderId="12" xfId="42" applyNumberFormat="1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vertical="top" wrapText="1"/>
    </xf>
    <xf numFmtId="0" fontId="24" fillId="24" borderId="21" xfId="0" applyFont="1" applyFill="1" applyBorder="1" applyAlignment="1">
      <alignment horizontal="left"/>
    </xf>
    <xf numFmtId="0" fontId="24" fillId="24" borderId="22" xfId="0" applyFont="1" applyFill="1" applyBorder="1" applyAlignment="1">
      <alignment vertical="top" wrapText="1"/>
    </xf>
    <xf numFmtId="41" fontId="24" fillId="24" borderId="21" xfId="0" applyNumberFormat="1" applyFont="1" applyFill="1" applyBorder="1" applyAlignment="1">
      <alignment horizontal="left" wrapText="1"/>
    </xf>
    <xf numFmtId="0" fontId="29" fillId="24" borderId="23" xfId="0" applyFont="1" applyFill="1" applyBorder="1" applyAlignment="1">
      <alignment horizontal="center" wrapText="1"/>
    </xf>
    <xf numFmtId="0" fontId="29" fillId="24" borderId="24" xfId="0" applyFont="1" applyFill="1" applyBorder="1" applyAlignment="1">
      <alignment horizontal="center" wrapText="1"/>
    </xf>
    <xf numFmtId="0" fontId="29" fillId="24" borderId="25" xfId="0" applyFont="1" applyFill="1" applyBorder="1" applyAlignment="1">
      <alignment horizont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textRotation="90"/>
    </xf>
    <xf numFmtId="0" fontId="27" fillId="24" borderId="14" xfId="0" applyFont="1" applyFill="1" applyBorder="1" applyAlignment="1">
      <alignment horizontal="center" textRotation="90"/>
    </xf>
    <xf numFmtId="0" fontId="28" fillId="24" borderId="14" xfId="0" applyFont="1" applyFill="1" applyBorder="1" applyAlignment="1">
      <alignment horizontal="center" textRotation="90"/>
    </xf>
    <xf numFmtId="0" fontId="28" fillId="24" borderId="28" xfId="0" applyFont="1" applyFill="1" applyBorder="1" applyAlignment="1">
      <alignment horizontal="center" textRotation="90"/>
    </xf>
    <xf numFmtId="0" fontId="27" fillId="24" borderId="12" xfId="0" applyFont="1" applyFill="1" applyBorder="1" applyAlignment="1">
      <alignment horizontal="center" vertical="center" textRotation="90" wrapText="1"/>
    </xf>
    <xf numFmtId="0" fontId="27" fillId="24" borderId="14" xfId="0" applyFont="1" applyFill="1" applyBorder="1" applyAlignment="1">
      <alignment horizontal="center" vertical="center" textRotation="90" wrapText="1"/>
    </xf>
    <xf numFmtId="0" fontId="27" fillId="24" borderId="28" xfId="0" applyFont="1" applyFill="1" applyBorder="1" applyAlignment="1">
      <alignment horizontal="center" vertical="center" textRotation="90" wrapText="1"/>
    </xf>
    <xf numFmtId="0" fontId="25" fillId="24" borderId="12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5" fillId="24" borderId="29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right" vertical="center"/>
    </xf>
    <xf numFmtId="0" fontId="27" fillId="24" borderId="1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wrapText="1"/>
    </xf>
    <xf numFmtId="0" fontId="27" fillId="24" borderId="30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27" fillId="24" borderId="32" xfId="0" applyFont="1" applyFill="1" applyBorder="1" applyAlignment="1">
      <alignment horizontal="left"/>
    </xf>
    <xf numFmtId="0" fontId="27" fillId="24" borderId="31" xfId="0" applyFont="1" applyFill="1" applyBorder="1" applyAlignment="1">
      <alignment horizontal="left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8" fillId="24" borderId="14" xfId="0" applyFont="1" applyFill="1" applyBorder="1" applyAlignment="1">
      <alignment/>
    </xf>
    <xf numFmtId="0" fontId="28" fillId="24" borderId="28" xfId="0" applyFont="1" applyFill="1" applyBorder="1" applyAlignment="1">
      <alignment/>
    </xf>
    <xf numFmtId="0" fontId="27" fillId="24" borderId="3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>
      <alignment/>
    </xf>
    <xf numFmtId="0" fontId="28" fillId="24" borderId="26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olszar\AppData\Local\Temp\za&#322;acznik%20dochody%20AUTOPOPRAWK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4">
          <cell r="F24">
            <v>2577452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90" zoomScaleSheetLayoutView="90" zoomScalePageLayoutView="0" workbookViewId="0" topLeftCell="A2">
      <pane ySplit="8" topLeftCell="A10" activePane="bottomLeft" state="frozen"/>
      <selection pane="topLeft" activeCell="A4" sqref="A4"/>
      <selection pane="bottomLeft" activeCell="J50" sqref="J50"/>
    </sheetView>
  </sheetViews>
  <sheetFormatPr defaultColWidth="9.00390625" defaultRowHeight="12.75"/>
  <cols>
    <col min="1" max="1" width="4.875" style="1" customWidth="1"/>
    <col min="2" max="2" width="6.625" style="30" customWidth="1"/>
    <col min="3" max="3" width="18.125" style="0" customWidth="1"/>
    <col min="4" max="4" width="12.625" style="2" customWidth="1"/>
    <col min="5" max="5" width="15.75390625" style="19" customWidth="1"/>
    <col min="6" max="6" width="13.125" style="0" customWidth="1"/>
    <col min="7" max="7" width="12.875" style="0" customWidth="1"/>
    <col min="8" max="8" width="13.75390625" style="0" customWidth="1"/>
    <col min="9" max="9" width="16.00390625" style="16" customWidth="1"/>
    <col min="10" max="10" width="15.875" style="0" customWidth="1"/>
    <col min="11" max="11" width="13.25390625" style="0" customWidth="1"/>
    <col min="12" max="12" width="13.375" style="0" customWidth="1"/>
    <col min="13" max="13" width="12.25390625" style="0" customWidth="1"/>
    <col min="14" max="14" width="11.125" style="0" customWidth="1"/>
    <col min="15" max="15" width="12.625" style="0" customWidth="1"/>
    <col min="16" max="16" width="11.00390625" style="0" customWidth="1"/>
    <col min="17" max="17" width="11.375" style="0" customWidth="1"/>
    <col min="18" max="18" width="12.125" style="0" customWidth="1"/>
    <col min="20" max="20" width="14.00390625" style="0" bestFit="1" customWidth="1"/>
  </cols>
  <sheetData>
    <row r="1" spans="1:18" ht="12.75" customHeight="1" hidden="1">
      <c r="A1" s="3"/>
      <c r="B1" s="3"/>
      <c r="C1" s="3"/>
      <c r="D1" s="6"/>
      <c r="E1" s="34"/>
      <c r="F1" s="3"/>
      <c r="G1" s="3"/>
      <c r="H1" s="3"/>
      <c r="I1" s="25"/>
      <c r="J1" s="25"/>
      <c r="K1" s="25"/>
      <c r="L1" s="25"/>
      <c r="M1" s="3"/>
      <c r="N1" s="3"/>
      <c r="O1" s="3"/>
      <c r="P1" s="3"/>
      <c r="Q1" s="3"/>
      <c r="R1" s="3"/>
    </row>
    <row r="2" spans="1:18" ht="12.75" customHeight="1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customHeight="1">
      <c r="A3" s="22"/>
      <c r="B3" s="31"/>
      <c r="C3" s="24"/>
      <c r="D3" s="24"/>
      <c r="E3" s="24"/>
      <c r="F3" s="23"/>
      <c r="G3" s="23"/>
      <c r="H3" s="23"/>
      <c r="I3" s="116"/>
      <c r="J3" s="116"/>
      <c r="K3" s="116"/>
      <c r="L3" s="116"/>
      <c r="M3" s="25"/>
      <c r="N3" s="111"/>
      <c r="O3" s="111"/>
      <c r="P3" s="111"/>
      <c r="Q3" s="111"/>
      <c r="R3" s="111"/>
    </row>
    <row r="4" spans="1:18" ht="32.25" customHeight="1">
      <c r="A4" s="114" t="s">
        <v>29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s="4" customFormat="1" ht="15">
      <c r="A5" s="26"/>
      <c r="B5" s="32"/>
      <c r="C5" s="27"/>
      <c r="D5" s="27"/>
      <c r="E5" s="28"/>
      <c r="F5" s="29"/>
      <c r="G5" s="29"/>
      <c r="H5" s="29"/>
      <c r="I5" s="29"/>
      <c r="J5" s="29"/>
      <c r="K5" s="28"/>
      <c r="L5" s="28"/>
      <c r="M5" s="29"/>
      <c r="N5" s="29"/>
      <c r="O5" s="29"/>
      <c r="P5" s="29"/>
      <c r="Q5" s="28"/>
      <c r="R5" s="28"/>
    </row>
    <row r="6" spans="1:18" ht="29.25" customHeight="1">
      <c r="A6" s="95" t="s">
        <v>0</v>
      </c>
      <c r="B6" s="95" t="s">
        <v>1</v>
      </c>
      <c r="C6" s="95" t="s">
        <v>2</v>
      </c>
      <c r="D6" s="99" t="s">
        <v>17</v>
      </c>
      <c r="E6" s="91" t="s">
        <v>14</v>
      </c>
      <c r="F6" s="112" t="s">
        <v>11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1:18" ht="29.25" customHeight="1">
      <c r="A7" s="96"/>
      <c r="B7" s="96"/>
      <c r="C7" s="96"/>
      <c r="D7" s="100"/>
      <c r="E7" s="119"/>
      <c r="F7" s="106" t="s">
        <v>18</v>
      </c>
      <c r="G7" s="91" t="s">
        <v>24</v>
      </c>
      <c r="H7" s="92"/>
      <c r="I7" s="91" t="s">
        <v>16</v>
      </c>
      <c r="J7" s="112" t="s">
        <v>11</v>
      </c>
      <c r="K7" s="112"/>
      <c r="L7" s="112"/>
      <c r="M7" s="112"/>
      <c r="N7" s="112"/>
      <c r="O7" s="112"/>
      <c r="P7" s="112"/>
      <c r="Q7" s="112"/>
      <c r="R7" s="113"/>
    </row>
    <row r="8" spans="1:18" ht="61.5" customHeight="1">
      <c r="A8" s="117"/>
      <c r="B8" s="97"/>
      <c r="C8" s="97"/>
      <c r="D8" s="100"/>
      <c r="E8" s="120"/>
      <c r="F8" s="122"/>
      <c r="G8" s="93"/>
      <c r="H8" s="94"/>
      <c r="I8" s="119"/>
      <c r="J8" s="108" t="s">
        <v>6</v>
      </c>
      <c r="K8" s="109"/>
      <c r="L8" s="106" t="s">
        <v>9</v>
      </c>
      <c r="M8" s="106" t="s">
        <v>10</v>
      </c>
      <c r="N8" s="88" t="s">
        <v>3</v>
      </c>
      <c r="O8" s="89"/>
      <c r="P8" s="90"/>
      <c r="Q8" s="106" t="s">
        <v>12</v>
      </c>
      <c r="R8" s="106" t="s">
        <v>13</v>
      </c>
    </row>
    <row r="9" spans="1:20" s="5" customFormat="1" ht="96" customHeight="1">
      <c r="A9" s="118"/>
      <c r="B9" s="98"/>
      <c r="C9" s="98"/>
      <c r="D9" s="101"/>
      <c r="E9" s="121"/>
      <c r="F9" s="123"/>
      <c r="G9" s="41" t="s">
        <v>25</v>
      </c>
      <c r="H9" s="41" t="s">
        <v>22</v>
      </c>
      <c r="I9" s="93"/>
      <c r="J9" s="41" t="s">
        <v>7</v>
      </c>
      <c r="K9" s="41" t="s">
        <v>8</v>
      </c>
      <c r="L9" s="110"/>
      <c r="M9" s="107"/>
      <c r="N9" s="42" t="s">
        <v>21</v>
      </c>
      <c r="O9" s="42" t="s">
        <v>4</v>
      </c>
      <c r="P9" s="42" t="s">
        <v>15</v>
      </c>
      <c r="Q9" s="107"/>
      <c r="R9" s="107"/>
      <c r="T9" s="5" t="s">
        <v>23</v>
      </c>
    </row>
    <row r="10" spans="1:18" s="1" customFormat="1" ht="13.5" thickBot="1">
      <c r="A10" s="43">
        <v>1</v>
      </c>
      <c r="B10" s="43">
        <v>2</v>
      </c>
      <c r="C10" s="43">
        <v>3</v>
      </c>
      <c r="D10" s="44"/>
      <c r="E10" s="43">
        <v>4</v>
      </c>
      <c r="F10" s="43">
        <v>5</v>
      </c>
      <c r="G10" s="43" t="s">
        <v>19</v>
      </c>
      <c r="H10" s="43" t="s">
        <v>20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43">
        <v>13</v>
      </c>
      <c r="Q10" s="43">
        <v>14</v>
      </c>
      <c r="R10" s="43">
        <v>15</v>
      </c>
    </row>
    <row r="11" spans="1:18" ht="37.5" customHeight="1" thickBot="1">
      <c r="A11" s="45">
        <v>600</v>
      </c>
      <c r="B11" s="46"/>
      <c r="C11" s="47" t="s">
        <v>57</v>
      </c>
      <c r="D11" s="48"/>
      <c r="E11" s="49">
        <f aca="true" t="shared" si="0" ref="E11:E17">F11+I11</f>
        <v>1500000</v>
      </c>
      <c r="F11" s="50">
        <f aca="true" t="shared" si="1" ref="F11:F16">G11+H11</f>
        <v>1500000</v>
      </c>
      <c r="G11" s="49"/>
      <c r="H11" s="49">
        <f>H12</f>
        <v>1500000</v>
      </c>
      <c r="I11" s="49">
        <f aca="true" t="shared" si="2" ref="I11:I19">SUM(J11:R11)</f>
        <v>0</v>
      </c>
      <c r="J11" s="49">
        <f>J12</f>
        <v>0</v>
      </c>
      <c r="K11" s="49">
        <f>K12</f>
        <v>0</v>
      </c>
      <c r="L11" s="49">
        <f aca="true" t="shared" si="3" ref="L11:R15">L12</f>
        <v>0</v>
      </c>
      <c r="M11" s="49">
        <f t="shared" si="3"/>
        <v>0</v>
      </c>
      <c r="N11" s="49">
        <f t="shared" si="3"/>
        <v>0</v>
      </c>
      <c r="O11" s="49">
        <f t="shared" si="3"/>
        <v>0</v>
      </c>
      <c r="P11" s="49">
        <f t="shared" si="3"/>
        <v>0</v>
      </c>
      <c r="Q11" s="49">
        <f t="shared" si="3"/>
        <v>0</v>
      </c>
      <c r="R11" s="49">
        <f t="shared" si="3"/>
        <v>0</v>
      </c>
    </row>
    <row r="12" spans="1:18" s="15" customFormat="1" ht="30" customHeight="1" thickBot="1">
      <c r="A12" s="51"/>
      <c r="B12" s="52">
        <v>60014</v>
      </c>
      <c r="C12" s="53" t="s">
        <v>58</v>
      </c>
      <c r="D12" s="54" t="s">
        <v>61</v>
      </c>
      <c r="E12" s="55">
        <f t="shared" si="0"/>
        <v>1500000</v>
      </c>
      <c r="F12" s="56">
        <f t="shared" si="1"/>
        <v>1500000</v>
      </c>
      <c r="G12" s="57"/>
      <c r="H12" s="57">
        <v>1500000</v>
      </c>
      <c r="I12" s="55">
        <f t="shared" si="2"/>
        <v>0</v>
      </c>
      <c r="J12" s="58"/>
      <c r="K12" s="58"/>
      <c r="L12" s="58"/>
      <c r="M12" s="59"/>
      <c r="N12" s="59"/>
      <c r="O12" s="59"/>
      <c r="P12" s="59"/>
      <c r="Q12" s="59"/>
      <c r="R12" s="59"/>
    </row>
    <row r="13" spans="1:18" ht="28.5" customHeight="1" thickBot="1">
      <c r="A13" s="45">
        <v>750</v>
      </c>
      <c r="B13" s="46"/>
      <c r="C13" s="47" t="s">
        <v>59</v>
      </c>
      <c r="D13" s="48"/>
      <c r="E13" s="49">
        <f t="shared" si="0"/>
        <v>-22800</v>
      </c>
      <c r="F13" s="50">
        <f t="shared" si="1"/>
        <v>0</v>
      </c>
      <c r="G13" s="49"/>
      <c r="H13" s="49">
        <f>H14</f>
        <v>0</v>
      </c>
      <c r="I13" s="49">
        <f t="shared" si="2"/>
        <v>-22800</v>
      </c>
      <c r="J13" s="49">
        <f>J14</f>
        <v>0</v>
      </c>
      <c r="K13" s="49">
        <f>K14</f>
        <v>-22800</v>
      </c>
      <c r="L13" s="49">
        <f t="shared" si="3"/>
        <v>0</v>
      </c>
      <c r="M13" s="49">
        <f t="shared" si="3"/>
        <v>0</v>
      </c>
      <c r="N13" s="49">
        <f t="shared" si="3"/>
        <v>0</v>
      </c>
      <c r="O13" s="49">
        <f t="shared" si="3"/>
        <v>0</v>
      </c>
      <c r="P13" s="49">
        <f t="shared" si="3"/>
        <v>0</v>
      </c>
      <c r="Q13" s="49">
        <f t="shared" si="3"/>
        <v>0</v>
      </c>
      <c r="R13" s="49">
        <f t="shared" si="3"/>
        <v>0</v>
      </c>
    </row>
    <row r="14" spans="1:18" s="15" customFormat="1" ht="36.75" customHeight="1" thickBot="1">
      <c r="A14" s="51"/>
      <c r="B14" s="52">
        <v>75075</v>
      </c>
      <c r="C14" s="60" t="s">
        <v>43</v>
      </c>
      <c r="D14" s="54" t="s">
        <v>60</v>
      </c>
      <c r="E14" s="55">
        <f t="shared" si="0"/>
        <v>-22800</v>
      </c>
      <c r="F14" s="56">
        <f t="shared" si="1"/>
        <v>0</v>
      </c>
      <c r="G14" s="57"/>
      <c r="H14" s="57">
        <f>SUM(H15:H19)</f>
        <v>0</v>
      </c>
      <c r="I14" s="55">
        <f t="shared" si="2"/>
        <v>-22800</v>
      </c>
      <c r="J14" s="58"/>
      <c r="K14" s="58">
        <v>-22800</v>
      </c>
      <c r="L14" s="58"/>
      <c r="M14" s="59"/>
      <c r="N14" s="59"/>
      <c r="O14" s="59"/>
      <c r="P14" s="59"/>
      <c r="Q14" s="59"/>
      <c r="R14" s="59"/>
    </row>
    <row r="15" spans="1:18" ht="27" customHeight="1" thickBot="1">
      <c r="A15" s="45">
        <v>758</v>
      </c>
      <c r="B15" s="46"/>
      <c r="C15" s="47" t="s">
        <v>35</v>
      </c>
      <c r="D15" s="48"/>
      <c r="E15" s="49">
        <f t="shared" si="0"/>
        <v>10000</v>
      </c>
      <c r="F15" s="50">
        <f t="shared" si="1"/>
        <v>0</v>
      </c>
      <c r="G15" s="49"/>
      <c r="H15" s="49">
        <f>H16</f>
        <v>0</v>
      </c>
      <c r="I15" s="49">
        <f t="shared" si="2"/>
        <v>10000</v>
      </c>
      <c r="J15" s="49">
        <f>J16</f>
        <v>0</v>
      </c>
      <c r="K15" s="49">
        <f>K16</f>
        <v>10000</v>
      </c>
      <c r="L15" s="49">
        <f t="shared" si="3"/>
        <v>0</v>
      </c>
      <c r="M15" s="49">
        <f t="shared" si="3"/>
        <v>0</v>
      </c>
      <c r="N15" s="49">
        <f t="shared" si="3"/>
        <v>0</v>
      </c>
      <c r="O15" s="49">
        <f t="shared" si="3"/>
        <v>0</v>
      </c>
      <c r="P15" s="49">
        <f t="shared" si="3"/>
        <v>0</v>
      </c>
      <c r="Q15" s="49">
        <f t="shared" si="3"/>
        <v>0</v>
      </c>
      <c r="R15" s="49">
        <f t="shared" si="3"/>
        <v>0</v>
      </c>
    </row>
    <row r="16" spans="1:18" s="15" customFormat="1" ht="24" customHeight="1">
      <c r="A16" s="51"/>
      <c r="B16" s="61">
        <v>75818</v>
      </c>
      <c r="C16" s="60" t="s">
        <v>36</v>
      </c>
      <c r="D16" s="54" t="s">
        <v>61</v>
      </c>
      <c r="E16" s="55">
        <f t="shared" si="0"/>
        <v>10000</v>
      </c>
      <c r="F16" s="56">
        <f t="shared" si="1"/>
        <v>0</v>
      </c>
      <c r="G16" s="57"/>
      <c r="H16" s="57">
        <f>SUM(H17:H29)</f>
        <v>0</v>
      </c>
      <c r="I16" s="55">
        <f t="shared" si="2"/>
        <v>10000</v>
      </c>
      <c r="J16" s="58"/>
      <c r="K16" s="58">
        <f>K17</f>
        <v>10000</v>
      </c>
      <c r="L16" s="58"/>
      <c r="M16" s="59"/>
      <c r="N16" s="59"/>
      <c r="O16" s="59"/>
      <c r="P16" s="59"/>
      <c r="Q16" s="59"/>
      <c r="R16" s="59"/>
    </row>
    <row r="17" spans="1:18" s="15" customFormat="1" ht="63" customHeight="1" thickBot="1">
      <c r="A17" s="51"/>
      <c r="B17" s="51"/>
      <c r="C17" s="62" t="s">
        <v>37</v>
      </c>
      <c r="D17" s="63"/>
      <c r="E17" s="55">
        <f t="shared" si="0"/>
        <v>10000</v>
      </c>
      <c r="F17" s="64"/>
      <c r="G17" s="55"/>
      <c r="H17" s="55"/>
      <c r="I17" s="55">
        <f t="shared" si="2"/>
        <v>10000</v>
      </c>
      <c r="J17" s="65"/>
      <c r="K17" s="65">
        <f>5000+5000</f>
        <v>10000</v>
      </c>
      <c r="L17" s="65"/>
      <c r="M17" s="55"/>
      <c r="N17" s="55"/>
      <c r="O17" s="55"/>
      <c r="P17" s="55"/>
      <c r="Q17" s="55"/>
      <c r="R17" s="55"/>
    </row>
    <row r="18" spans="1:18" ht="37.5" customHeight="1" thickBot="1">
      <c r="A18" s="45">
        <v>801</v>
      </c>
      <c r="B18" s="46"/>
      <c r="C18" s="47" t="s">
        <v>32</v>
      </c>
      <c r="D18" s="48"/>
      <c r="E18" s="49">
        <f>E19+E20</f>
        <v>1018394</v>
      </c>
      <c r="F18" s="50">
        <f>G18+H18</f>
        <v>0</v>
      </c>
      <c r="G18" s="49"/>
      <c r="H18" s="49">
        <f>H19</f>
        <v>0</v>
      </c>
      <c r="I18" s="49">
        <f t="shared" si="2"/>
        <v>1018394</v>
      </c>
      <c r="J18" s="49">
        <f>J19+J20</f>
        <v>0</v>
      </c>
      <c r="K18" s="49">
        <f aca="true" t="shared" si="4" ref="K18:R18">K19+K20</f>
        <v>15300</v>
      </c>
      <c r="L18" s="49">
        <f t="shared" si="4"/>
        <v>0</v>
      </c>
      <c r="M18" s="49">
        <f t="shared" si="4"/>
        <v>0</v>
      </c>
      <c r="N18" s="49">
        <f t="shared" si="4"/>
        <v>110986</v>
      </c>
      <c r="O18" s="49">
        <f t="shared" si="4"/>
        <v>875108</v>
      </c>
      <c r="P18" s="49">
        <f t="shared" si="4"/>
        <v>17000</v>
      </c>
      <c r="Q18" s="49">
        <f t="shared" si="4"/>
        <v>0</v>
      </c>
      <c r="R18" s="49">
        <f t="shared" si="4"/>
        <v>0</v>
      </c>
    </row>
    <row r="19" spans="1:18" s="15" customFormat="1" ht="24" customHeight="1">
      <c r="A19" s="66"/>
      <c r="B19" s="67">
        <v>80120</v>
      </c>
      <c r="C19" s="67" t="s">
        <v>33</v>
      </c>
      <c r="D19" s="54" t="s">
        <v>34</v>
      </c>
      <c r="E19" s="55">
        <f>F19+I19</f>
        <v>15300</v>
      </c>
      <c r="F19" s="56">
        <f>G19+H19</f>
        <v>0</v>
      </c>
      <c r="G19" s="57"/>
      <c r="H19" s="57"/>
      <c r="I19" s="55">
        <f t="shared" si="2"/>
        <v>15300</v>
      </c>
      <c r="J19" s="58"/>
      <c r="K19" s="58">
        <v>15300</v>
      </c>
      <c r="L19" s="58"/>
      <c r="M19" s="59"/>
      <c r="N19" s="59"/>
      <c r="O19" s="59"/>
      <c r="P19" s="59"/>
      <c r="Q19" s="59"/>
      <c r="R19" s="59"/>
    </row>
    <row r="20" spans="1:18" s="15" customFormat="1" ht="24" customHeight="1">
      <c r="A20" s="66"/>
      <c r="B20" s="67">
        <v>80195</v>
      </c>
      <c r="C20" s="67" t="s">
        <v>47</v>
      </c>
      <c r="D20" s="54"/>
      <c r="E20" s="55">
        <f>F20+I20</f>
        <v>1003094</v>
      </c>
      <c r="F20" s="56">
        <f>G20+H20</f>
        <v>0</v>
      </c>
      <c r="G20" s="57"/>
      <c r="H20" s="57"/>
      <c r="I20" s="55">
        <f aca="true" t="shared" si="5" ref="I20:I27">SUM(J20:R20)</f>
        <v>1003094</v>
      </c>
      <c r="J20" s="58">
        <f>SUM(J21:J27)</f>
        <v>0</v>
      </c>
      <c r="K20" s="58">
        <f aca="true" t="shared" si="6" ref="K20:R20">SUM(K21:K27)</f>
        <v>0</v>
      </c>
      <c r="L20" s="58">
        <f t="shared" si="6"/>
        <v>0</v>
      </c>
      <c r="M20" s="58">
        <f t="shared" si="6"/>
        <v>0</v>
      </c>
      <c r="N20" s="58">
        <f t="shared" si="6"/>
        <v>110986</v>
      </c>
      <c r="O20" s="58">
        <f t="shared" si="6"/>
        <v>875108</v>
      </c>
      <c r="P20" s="58">
        <f t="shared" si="6"/>
        <v>17000</v>
      </c>
      <c r="Q20" s="58">
        <f t="shared" si="6"/>
        <v>0</v>
      </c>
      <c r="R20" s="58">
        <f t="shared" si="6"/>
        <v>0</v>
      </c>
    </row>
    <row r="21" spans="1:18" s="15" customFormat="1" ht="24" customHeight="1">
      <c r="A21" s="66"/>
      <c r="B21" s="102"/>
      <c r="C21" s="102"/>
      <c r="D21" s="63" t="s">
        <v>48</v>
      </c>
      <c r="E21" s="55">
        <f aca="true" t="shared" si="7" ref="E21:E26">F21+I21</f>
        <v>341492</v>
      </c>
      <c r="F21" s="64">
        <f aca="true" t="shared" si="8" ref="F21:F26">G21+H21</f>
        <v>0</v>
      </c>
      <c r="G21" s="55"/>
      <c r="H21" s="55"/>
      <c r="I21" s="55">
        <f t="shared" si="5"/>
        <v>341492</v>
      </c>
      <c r="J21" s="65"/>
      <c r="K21" s="65"/>
      <c r="L21" s="65"/>
      <c r="M21" s="55"/>
      <c r="N21" s="55"/>
      <c r="O21" s="55">
        <v>341492</v>
      </c>
      <c r="P21" s="55"/>
      <c r="Q21" s="55"/>
      <c r="R21" s="55"/>
    </row>
    <row r="22" spans="1:18" s="15" customFormat="1" ht="24" customHeight="1">
      <c r="A22" s="66"/>
      <c r="B22" s="103"/>
      <c r="C22" s="103"/>
      <c r="D22" s="68" t="s">
        <v>49</v>
      </c>
      <c r="E22" s="69">
        <f t="shared" si="7"/>
        <v>53688</v>
      </c>
      <c r="F22" s="70">
        <f t="shared" si="8"/>
        <v>0</v>
      </c>
      <c r="G22" s="69"/>
      <c r="H22" s="69"/>
      <c r="I22" s="69">
        <f t="shared" si="5"/>
        <v>53688</v>
      </c>
      <c r="J22" s="71"/>
      <c r="K22" s="71"/>
      <c r="L22" s="71"/>
      <c r="M22" s="69"/>
      <c r="N22" s="69"/>
      <c r="O22" s="69">
        <v>53688</v>
      </c>
      <c r="P22" s="69"/>
      <c r="Q22" s="69"/>
      <c r="R22" s="69"/>
    </row>
    <row r="23" spans="1:18" s="15" customFormat="1" ht="24" customHeight="1">
      <c r="A23" s="66"/>
      <c r="B23" s="103"/>
      <c r="C23" s="103"/>
      <c r="D23" s="68" t="s">
        <v>50</v>
      </c>
      <c r="E23" s="69">
        <f t="shared" si="7"/>
        <v>109889</v>
      </c>
      <c r="F23" s="70">
        <f t="shared" si="8"/>
        <v>0</v>
      </c>
      <c r="G23" s="69"/>
      <c r="H23" s="69"/>
      <c r="I23" s="69">
        <f t="shared" si="5"/>
        <v>109889</v>
      </c>
      <c r="J23" s="71"/>
      <c r="K23" s="71"/>
      <c r="L23" s="71"/>
      <c r="M23" s="69"/>
      <c r="N23" s="69">
        <v>18207</v>
      </c>
      <c r="O23" s="69">
        <v>91682</v>
      </c>
      <c r="P23" s="69"/>
      <c r="Q23" s="69"/>
      <c r="R23" s="69"/>
    </row>
    <row r="24" spans="1:18" s="15" customFormat="1" ht="24" customHeight="1">
      <c r="A24" s="66"/>
      <c r="B24" s="103"/>
      <c r="C24" s="103"/>
      <c r="D24" s="68" t="s">
        <v>51</v>
      </c>
      <c r="E24" s="69">
        <f t="shared" si="7"/>
        <v>65915</v>
      </c>
      <c r="F24" s="70">
        <f t="shared" si="8"/>
        <v>0</v>
      </c>
      <c r="G24" s="69"/>
      <c r="H24" s="69"/>
      <c r="I24" s="69">
        <f t="shared" si="5"/>
        <v>65915</v>
      </c>
      <c r="J24" s="71"/>
      <c r="K24" s="71"/>
      <c r="L24" s="71"/>
      <c r="M24" s="69"/>
      <c r="N24" s="69">
        <f>54287+5328</f>
        <v>59615</v>
      </c>
      <c r="O24" s="69">
        <v>6300</v>
      </c>
      <c r="P24" s="69"/>
      <c r="Q24" s="69"/>
      <c r="R24" s="69"/>
    </row>
    <row r="25" spans="1:18" s="15" customFormat="1" ht="24" customHeight="1">
      <c r="A25" s="66"/>
      <c r="B25" s="103"/>
      <c r="C25" s="103"/>
      <c r="D25" s="68" t="s">
        <v>54</v>
      </c>
      <c r="E25" s="69">
        <f t="shared" si="7"/>
        <v>136514</v>
      </c>
      <c r="F25" s="70"/>
      <c r="G25" s="69"/>
      <c r="H25" s="69"/>
      <c r="I25" s="69">
        <f t="shared" si="5"/>
        <v>136514</v>
      </c>
      <c r="J25" s="71"/>
      <c r="K25" s="71"/>
      <c r="L25" s="71"/>
      <c r="M25" s="69"/>
      <c r="N25" s="69">
        <v>16000</v>
      </c>
      <c r="O25" s="69">
        <v>103514</v>
      </c>
      <c r="P25" s="69">
        <v>17000</v>
      </c>
      <c r="Q25" s="69"/>
      <c r="R25" s="69"/>
    </row>
    <row r="26" spans="1:18" s="15" customFormat="1" ht="24" customHeight="1">
      <c r="A26" s="66"/>
      <c r="B26" s="103"/>
      <c r="C26" s="103"/>
      <c r="D26" s="68" t="s">
        <v>52</v>
      </c>
      <c r="E26" s="69">
        <f t="shared" si="7"/>
        <v>36900</v>
      </c>
      <c r="F26" s="70">
        <f t="shared" si="8"/>
        <v>0</v>
      </c>
      <c r="G26" s="69"/>
      <c r="H26" s="69"/>
      <c r="I26" s="69">
        <f t="shared" si="5"/>
        <v>36900</v>
      </c>
      <c r="J26" s="71"/>
      <c r="K26" s="71"/>
      <c r="L26" s="71"/>
      <c r="M26" s="69"/>
      <c r="N26" s="69">
        <v>9564</v>
      </c>
      <c r="O26" s="69">
        <v>27336</v>
      </c>
      <c r="P26" s="69"/>
      <c r="Q26" s="69"/>
      <c r="R26" s="69"/>
    </row>
    <row r="27" spans="1:18" s="15" customFormat="1" ht="24.75" customHeight="1" thickBot="1">
      <c r="A27" s="66"/>
      <c r="B27" s="104"/>
      <c r="C27" s="104"/>
      <c r="D27" s="72" t="s">
        <v>53</v>
      </c>
      <c r="E27" s="73">
        <f>F27+I27</f>
        <v>258696</v>
      </c>
      <c r="F27" s="74">
        <f aca="true" t="shared" si="9" ref="F27:F35">G27+H27</f>
        <v>0</v>
      </c>
      <c r="G27" s="73"/>
      <c r="H27" s="73"/>
      <c r="I27" s="73">
        <f t="shared" si="5"/>
        <v>258696</v>
      </c>
      <c r="J27" s="75"/>
      <c r="K27" s="75"/>
      <c r="L27" s="75"/>
      <c r="M27" s="73"/>
      <c r="N27" s="73">
        <v>7600</v>
      </c>
      <c r="O27" s="73">
        <f>108300+21419+121377</f>
        <v>251096</v>
      </c>
      <c r="P27" s="73"/>
      <c r="Q27" s="73"/>
      <c r="R27" s="73"/>
    </row>
    <row r="28" spans="1:18" ht="28.5" customHeight="1" thickBot="1">
      <c r="A28" s="45">
        <v>852</v>
      </c>
      <c r="B28" s="46"/>
      <c r="C28" s="47" t="s">
        <v>38</v>
      </c>
      <c r="D28" s="48"/>
      <c r="E28" s="49">
        <f>F28+I28</f>
        <v>35937</v>
      </c>
      <c r="F28" s="50">
        <f t="shared" si="9"/>
        <v>0</v>
      </c>
      <c r="G28" s="49"/>
      <c r="H28" s="49"/>
      <c r="I28" s="49">
        <f>SUM(J28:R28)</f>
        <v>35937</v>
      </c>
      <c r="J28" s="49">
        <f>J29+J30</f>
        <v>35937</v>
      </c>
      <c r="K28" s="49">
        <f>K29+K30</f>
        <v>0</v>
      </c>
      <c r="L28" s="49">
        <f aca="true" t="shared" si="10" ref="L28:R28">L29</f>
        <v>0</v>
      </c>
      <c r="M28" s="49">
        <f t="shared" si="10"/>
        <v>0</v>
      </c>
      <c r="N28" s="49">
        <f t="shared" si="10"/>
        <v>0</v>
      </c>
      <c r="O28" s="49">
        <f t="shared" si="10"/>
        <v>0</v>
      </c>
      <c r="P28" s="49">
        <f t="shared" si="10"/>
        <v>0</v>
      </c>
      <c r="Q28" s="49">
        <f t="shared" si="10"/>
        <v>0</v>
      </c>
      <c r="R28" s="49">
        <f t="shared" si="10"/>
        <v>0</v>
      </c>
    </row>
    <row r="29" spans="1:18" s="15" customFormat="1" ht="30.75" customHeight="1">
      <c r="A29" s="66"/>
      <c r="B29" s="76">
        <v>85201</v>
      </c>
      <c r="C29" s="77" t="s">
        <v>39</v>
      </c>
      <c r="D29" s="63" t="s">
        <v>40</v>
      </c>
      <c r="E29" s="55">
        <f>F29+I29</f>
        <v>6918</v>
      </c>
      <c r="F29" s="56">
        <f t="shared" si="9"/>
        <v>0</v>
      </c>
      <c r="G29" s="57"/>
      <c r="H29" s="57"/>
      <c r="I29" s="55">
        <f>SUM(J29:R29)</f>
        <v>6918</v>
      </c>
      <c r="J29" s="58">
        <f>5850+1068</f>
        <v>6918</v>
      </c>
      <c r="K29" s="58"/>
      <c r="L29" s="58"/>
      <c r="M29" s="59"/>
      <c r="N29" s="59"/>
      <c r="O29" s="59"/>
      <c r="P29" s="59"/>
      <c r="Q29" s="59"/>
      <c r="R29" s="59"/>
    </row>
    <row r="30" spans="1:18" s="15" customFormat="1" ht="24" customHeight="1" thickBot="1">
      <c r="A30" s="66"/>
      <c r="B30" s="78">
        <v>85218</v>
      </c>
      <c r="C30" s="78" t="s">
        <v>41</v>
      </c>
      <c r="D30" s="54" t="s">
        <v>42</v>
      </c>
      <c r="E30" s="55">
        <f>F30+I30</f>
        <v>29019</v>
      </c>
      <c r="F30" s="56">
        <f t="shared" si="9"/>
        <v>0</v>
      </c>
      <c r="G30" s="57"/>
      <c r="H30" s="57"/>
      <c r="I30" s="55">
        <f>SUM(J30:R30)</f>
        <v>29019</v>
      </c>
      <c r="J30" s="58">
        <f>24200+4226+593</f>
        <v>29019</v>
      </c>
      <c r="K30" s="58"/>
      <c r="L30" s="58"/>
      <c r="M30" s="59"/>
      <c r="N30" s="59"/>
      <c r="O30" s="59"/>
      <c r="P30" s="59"/>
      <c r="Q30" s="59"/>
      <c r="R30" s="59"/>
    </row>
    <row r="31" spans="1:18" ht="37.5" customHeight="1" thickBot="1">
      <c r="A31" s="45">
        <v>853</v>
      </c>
      <c r="B31" s="46"/>
      <c r="C31" s="47" t="s">
        <v>62</v>
      </c>
      <c r="D31" s="48"/>
      <c r="E31" s="49">
        <f>E32</f>
        <v>295040</v>
      </c>
      <c r="F31" s="50">
        <f t="shared" si="9"/>
        <v>0</v>
      </c>
      <c r="G31" s="49"/>
      <c r="H31" s="49"/>
      <c r="I31" s="49">
        <f>SUM(J31:R31)</f>
        <v>295040</v>
      </c>
      <c r="J31" s="49"/>
      <c r="K31" s="49"/>
      <c r="L31" s="49"/>
      <c r="M31" s="49"/>
      <c r="N31" s="49">
        <f>N32</f>
        <v>75635</v>
      </c>
      <c r="O31" s="49">
        <f>O32</f>
        <v>30810</v>
      </c>
      <c r="P31" s="49">
        <f>P32</f>
        <v>188595</v>
      </c>
      <c r="Q31" s="49"/>
      <c r="R31" s="49"/>
    </row>
    <row r="32" spans="1:18" s="15" customFormat="1" ht="24" customHeight="1" thickBot="1">
      <c r="A32" s="66"/>
      <c r="B32" s="79">
        <v>85395</v>
      </c>
      <c r="C32" s="80" t="s">
        <v>47</v>
      </c>
      <c r="D32" s="81" t="s">
        <v>56</v>
      </c>
      <c r="E32" s="57">
        <f>F32+I32</f>
        <v>295040</v>
      </c>
      <c r="F32" s="82">
        <f t="shared" si="9"/>
        <v>0</v>
      </c>
      <c r="G32" s="57"/>
      <c r="H32" s="57"/>
      <c r="I32" s="57">
        <f>SUM(J32:R32)</f>
        <v>295040</v>
      </c>
      <c r="J32" s="83"/>
      <c r="K32" s="83"/>
      <c r="L32" s="83"/>
      <c r="M32" s="57"/>
      <c r="N32" s="57">
        <v>75635</v>
      </c>
      <c r="O32" s="57">
        <v>30810</v>
      </c>
      <c r="P32" s="57">
        <v>188595</v>
      </c>
      <c r="Q32" s="57"/>
      <c r="R32" s="57"/>
    </row>
    <row r="33" spans="1:18" ht="37.5" customHeight="1" thickBot="1">
      <c r="A33" s="45">
        <v>921</v>
      </c>
      <c r="B33" s="46"/>
      <c r="C33" s="47" t="s">
        <v>27</v>
      </c>
      <c r="D33" s="48"/>
      <c r="E33" s="49">
        <f>E34</f>
        <v>41000</v>
      </c>
      <c r="F33" s="50">
        <f t="shared" si="9"/>
        <v>0</v>
      </c>
      <c r="G33" s="49"/>
      <c r="H33" s="49">
        <f>H34</f>
        <v>0</v>
      </c>
      <c r="I33" s="49">
        <f>I34</f>
        <v>41000</v>
      </c>
      <c r="J33" s="49">
        <f>J34</f>
        <v>0</v>
      </c>
      <c r="K33" s="49">
        <f aca="true" t="shared" si="11" ref="K33:R33">K34</f>
        <v>0</v>
      </c>
      <c r="L33" s="49">
        <f>L34</f>
        <v>41000</v>
      </c>
      <c r="M33" s="49">
        <f t="shared" si="11"/>
        <v>0</v>
      </c>
      <c r="N33" s="49">
        <f t="shared" si="11"/>
        <v>0</v>
      </c>
      <c r="O33" s="49">
        <f t="shared" si="11"/>
        <v>0</v>
      </c>
      <c r="P33" s="49">
        <f t="shared" si="11"/>
        <v>0</v>
      </c>
      <c r="Q33" s="49">
        <f t="shared" si="11"/>
        <v>0</v>
      </c>
      <c r="R33" s="49">
        <f t="shared" si="11"/>
        <v>0</v>
      </c>
    </row>
    <row r="34" spans="1:18" s="15" customFormat="1" ht="24" customHeight="1" thickBot="1">
      <c r="A34" s="66"/>
      <c r="B34" s="67">
        <v>92118</v>
      </c>
      <c r="C34" s="67" t="s">
        <v>28</v>
      </c>
      <c r="D34" s="54" t="s">
        <v>60</v>
      </c>
      <c r="E34" s="55">
        <f>F34+I34</f>
        <v>41000</v>
      </c>
      <c r="F34" s="56">
        <f t="shared" si="9"/>
        <v>0</v>
      </c>
      <c r="G34" s="57"/>
      <c r="H34" s="57"/>
      <c r="I34" s="55">
        <f>SUM(J34:R34)</f>
        <v>41000</v>
      </c>
      <c r="J34" s="58"/>
      <c r="K34" s="58"/>
      <c r="L34" s="58">
        <f>14000+27000</f>
        <v>41000</v>
      </c>
      <c r="M34" s="59"/>
      <c r="N34" s="59"/>
      <c r="O34" s="59"/>
      <c r="P34" s="59"/>
      <c r="Q34" s="59"/>
      <c r="R34" s="59"/>
    </row>
    <row r="35" spans="1:18" s="7" customFormat="1" ht="26.25" customHeight="1" thickBot="1">
      <c r="A35" s="84"/>
      <c r="B35" s="85"/>
      <c r="C35" s="86" t="s">
        <v>5</v>
      </c>
      <c r="D35" s="87"/>
      <c r="E35" s="49">
        <f>F35+I35</f>
        <v>2877571</v>
      </c>
      <c r="F35" s="49">
        <f t="shared" si="9"/>
        <v>1500000</v>
      </c>
      <c r="G35" s="49">
        <f>G33</f>
        <v>0</v>
      </c>
      <c r="H35" s="49">
        <f>H33+H28+H18+H31+H11</f>
        <v>1500000</v>
      </c>
      <c r="I35" s="49">
        <f>I18+I28+I31+I33+I15+I13</f>
        <v>1377571</v>
      </c>
      <c r="J35" s="49">
        <f>J18+J28+J31+J13+J11+J15+J33</f>
        <v>35937</v>
      </c>
      <c r="K35" s="49">
        <f aca="true" t="shared" si="12" ref="K35:R35">K18+K28+K31+K13+K11+K15+K33</f>
        <v>2500</v>
      </c>
      <c r="L35" s="49">
        <f t="shared" si="12"/>
        <v>41000</v>
      </c>
      <c r="M35" s="49">
        <f t="shared" si="12"/>
        <v>0</v>
      </c>
      <c r="N35" s="49">
        <f t="shared" si="12"/>
        <v>186621</v>
      </c>
      <c r="O35" s="49">
        <f t="shared" si="12"/>
        <v>905918</v>
      </c>
      <c r="P35" s="49">
        <f t="shared" si="12"/>
        <v>205595</v>
      </c>
      <c r="Q35" s="49">
        <f t="shared" si="12"/>
        <v>0</v>
      </c>
      <c r="R35" s="49">
        <f t="shared" si="12"/>
        <v>0</v>
      </c>
    </row>
    <row r="36" spans="1:18" ht="12.75">
      <c r="A36" s="8"/>
      <c r="B36" s="33"/>
      <c r="C36" s="9"/>
      <c r="D36" s="10"/>
      <c r="E36" s="20"/>
      <c r="F36" s="11"/>
      <c r="G36" s="11"/>
      <c r="H36" s="11"/>
      <c r="I36" s="17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8"/>
      <c r="B37" s="33"/>
      <c r="C37" s="9"/>
      <c r="D37" s="10"/>
      <c r="E37" s="20">
        <f>E18+E28+E31+E33+E15+E13+E11</f>
        <v>2877571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8"/>
      <c r="B38" s="33"/>
      <c r="C38" s="11">
        <f>F35+I35</f>
        <v>2877571</v>
      </c>
      <c r="D38" s="10"/>
      <c r="E38" s="20"/>
      <c r="F38" s="11"/>
      <c r="G38" s="11"/>
      <c r="H38" s="11"/>
      <c r="I38" s="17"/>
      <c r="J38" s="11">
        <f>J35+K35+L35+M35+N35+O35+P35+Q35+R35</f>
        <v>1377571</v>
      </c>
      <c r="K38" s="11">
        <f>I35-J38</f>
        <v>0</v>
      </c>
      <c r="L38" s="11"/>
      <c r="M38" s="11"/>
      <c r="N38" s="11"/>
      <c r="O38" s="11"/>
      <c r="P38" s="11"/>
      <c r="Q38" s="11"/>
      <c r="R38" s="11"/>
    </row>
    <row r="39" spans="4:18" ht="12.75">
      <c r="D39" s="12"/>
      <c r="E39" s="21"/>
      <c r="F39" s="13"/>
      <c r="G39" s="13"/>
      <c r="H39" s="13"/>
      <c r="I39" s="18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2.75">
      <c r="D40" s="12"/>
      <c r="E40" s="21"/>
      <c r="F40" s="13"/>
      <c r="G40" s="13"/>
      <c r="H40" s="13"/>
      <c r="I40" s="18"/>
      <c r="J40" s="13"/>
      <c r="K40" s="13"/>
      <c r="L40" s="13"/>
      <c r="M40" s="13"/>
      <c r="N40" s="13"/>
      <c r="O40" s="13"/>
      <c r="P40" s="13"/>
      <c r="Q40" s="13"/>
      <c r="R40" s="13"/>
    </row>
    <row r="41" spans="4:18" ht="12.75">
      <c r="D41" s="12"/>
      <c r="E41" s="21"/>
      <c r="F41" s="13"/>
      <c r="G41" s="13"/>
      <c r="H41" s="13"/>
      <c r="I41" s="18"/>
      <c r="J41" s="13"/>
      <c r="K41" s="13"/>
      <c r="L41" s="13"/>
      <c r="M41" s="13"/>
      <c r="N41" s="13"/>
      <c r="O41" s="13"/>
      <c r="P41" s="13"/>
      <c r="Q41" s="13"/>
      <c r="R41" s="13"/>
    </row>
    <row r="42" spans="4:18" ht="12.75">
      <c r="D42" s="12"/>
      <c r="E42" s="39" t="s">
        <v>30</v>
      </c>
      <c r="F42" s="13" t="s">
        <v>31</v>
      </c>
      <c r="G42" s="13"/>
      <c r="H42" s="13"/>
      <c r="I42" s="18"/>
      <c r="J42" s="13"/>
      <c r="K42" s="13"/>
      <c r="L42" s="13"/>
      <c r="M42" s="13"/>
      <c r="N42" s="13"/>
      <c r="O42" s="13"/>
      <c r="P42" s="13"/>
      <c r="Q42" s="13"/>
      <c r="R42" s="13"/>
    </row>
    <row r="43" spans="4:18" ht="12.75">
      <c r="D43" s="12"/>
      <c r="E43" s="21"/>
      <c r="F43" s="13"/>
      <c r="G43" s="13"/>
      <c r="H43" s="13"/>
      <c r="I43" s="18"/>
      <c r="J43" s="13"/>
      <c r="K43" s="13"/>
      <c r="L43" s="13"/>
      <c r="M43" s="13"/>
      <c r="N43" s="13"/>
      <c r="O43" s="13"/>
      <c r="P43" s="13"/>
      <c r="Q43" s="13"/>
      <c r="R43" s="13"/>
    </row>
    <row r="44" spans="3:18" ht="12.75">
      <c r="C44" t="s">
        <v>44</v>
      </c>
      <c r="D44" s="35">
        <f>'[1]Arkusz1'!$F$24</f>
        <v>2577452</v>
      </c>
      <c r="E44" s="21"/>
      <c r="F44" s="13"/>
      <c r="G44" s="13"/>
      <c r="H44" s="13"/>
      <c r="I44" s="18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2.75">
      <c r="B45" s="36"/>
      <c r="C45" s="14" t="s">
        <v>45</v>
      </c>
      <c r="D45" s="37">
        <f>E35</f>
        <v>2877571</v>
      </c>
      <c r="E45" s="21"/>
      <c r="F45" s="13"/>
      <c r="G45" s="13"/>
      <c r="H45" s="13"/>
      <c r="I45" s="18"/>
      <c r="J45" s="13"/>
      <c r="K45" s="13"/>
      <c r="L45" s="13"/>
      <c r="M45" s="13"/>
      <c r="N45" s="13"/>
      <c r="O45" s="13"/>
      <c r="P45" s="13"/>
      <c r="Q45" s="13"/>
      <c r="R45" s="13"/>
    </row>
    <row r="46" spans="3:18" ht="12.75">
      <c r="C46" t="s">
        <v>55</v>
      </c>
      <c r="D46" s="35">
        <v>300119</v>
      </c>
      <c r="E46" s="21"/>
      <c r="F46" s="13"/>
      <c r="G46" s="13"/>
      <c r="H46" s="13"/>
      <c r="I46" s="18"/>
      <c r="J46" s="13"/>
      <c r="K46" s="13"/>
      <c r="L46" s="13"/>
      <c r="M46" s="13"/>
      <c r="N46" s="13"/>
      <c r="O46" s="13"/>
      <c r="P46" s="13"/>
      <c r="Q46" s="13"/>
      <c r="R46" s="13"/>
    </row>
    <row r="47" spans="3:18" ht="15.75">
      <c r="C47" t="s">
        <v>46</v>
      </c>
      <c r="D47" s="40">
        <f>(D44+D46)-D45</f>
        <v>0</v>
      </c>
      <c r="E47" s="21"/>
      <c r="F47" s="13"/>
      <c r="G47" s="13"/>
      <c r="H47" s="13"/>
      <c r="I47" s="18"/>
      <c r="J47" s="13"/>
      <c r="K47" s="13"/>
      <c r="L47" s="13"/>
      <c r="M47" s="13"/>
      <c r="N47" s="13"/>
      <c r="O47" s="13"/>
      <c r="P47" s="13"/>
      <c r="Q47" s="13"/>
      <c r="R47" s="13"/>
    </row>
    <row r="48" spans="5:18" ht="12.75">
      <c r="E48" s="21"/>
      <c r="F48" s="13"/>
      <c r="G48" s="13"/>
      <c r="H48" s="13" t="s">
        <v>23</v>
      </c>
      <c r="I48" s="18"/>
      <c r="J48" s="13"/>
      <c r="K48" s="13"/>
      <c r="L48" s="13"/>
      <c r="M48" s="13"/>
      <c r="N48" s="13"/>
      <c r="O48" s="13"/>
      <c r="P48" s="13"/>
      <c r="Q48" s="13"/>
      <c r="R48" s="13"/>
    </row>
    <row r="49" spans="4:18" ht="12.75">
      <c r="D49" s="35"/>
      <c r="E49" s="21"/>
      <c r="F49" s="13"/>
      <c r="G49" s="38"/>
      <c r="H49" s="13"/>
      <c r="I49" s="18"/>
      <c r="J49" s="13"/>
      <c r="K49" s="13"/>
      <c r="L49" s="13"/>
      <c r="M49" s="13"/>
      <c r="N49" s="13"/>
      <c r="O49" s="13"/>
      <c r="P49" s="13"/>
      <c r="Q49" s="13"/>
      <c r="R49" s="13"/>
    </row>
    <row r="50" spans="4:18" ht="12.75">
      <c r="D50" s="35"/>
      <c r="E50" s="21"/>
      <c r="F50" s="13"/>
      <c r="G50" s="13"/>
      <c r="H50" s="13"/>
      <c r="I50" s="18"/>
      <c r="J50" s="13"/>
      <c r="K50" s="13"/>
      <c r="L50" s="13"/>
      <c r="M50" s="13"/>
      <c r="N50" s="13"/>
      <c r="O50" s="13"/>
      <c r="P50" s="13"/>
      <c r="Q50" s="13"/>
      <c r="R50" s="13"/>
    </row>
    <row r="51" spans="4:18" ht="12.75">
      <c r="D51" s="35"/>
      <c r="E51" s="21"/>
      <c r="F51" s="13"/>
      <c r="G51" s="13"/>
      <c r="H51" s="13"/>
      <c r="I51" s="18"/>
      <c r="J51" s="13"/>
      <c r="K51" s="13"/>
      <c r="L51" s="13"/>
      <c r="M51" s="13"/>
      <c r="N51" s="13"/>
      <c r="O51" s="13"/>
      <c r="P51" s="13"/>
      <c r="Q51" s="13"/>
      <c r="R51" s="13"/>
    </row>
    <row r="52" spans="5:18" ht="12.75">
      <c r="E52" s="21"/>
      <c r="F52" s="13"/>
      <c r="G52" s="13"/>
      <c r="H52" s="13"/>
      <c r="I52" s="18"/>
      <c r="J52" s="13"/>
      <c r="K52" s="13"/>
      <c r="L52" s="13"/>
      <c r="M52" s="13"/>
      <c r="N52" s="13"/>
      <c r="O52" s="13"/>
      <c r="P52" s="13"/>
      <c r="Q52" s="13"/>
      <c r="R52" s="13"/>
    </row>
    <row r="53" spans="5:18" ht="12.75">
      <c r="E53" s="21"/>
      <c r="F53" s="13"/>
      <c r="G53" s="13"/>
      <c r="H53" s="13"/>
      <c r="I53" s="18"/>
      <c r="J53" s="13"/>
      <c r="K53" s="13"/>
      <c r="L53" s="13"/>
      <c r="M53" s="13"/>
      <c r="N53" s="13"/>
      <c r="O53" s="13"/>
      <c r="P53" s="13"/>
      <c r="Q53" s="13"/>
      <c r="R53" s="13"/>
    </row>
    <row r="54" spans="5:18" ht="12.75">
      <c r="E54" s="21"/>
      <c r="F54" s="13"/>
      <c r="G54" s="13"/>
      <c r="H54" s="13"/>
      <c r="I54" s="18"/>
      <c r="J54" s="13"/>
      <c r="K54" s="13"/>
      <c r="L54" s="13"/>
      <c r="M54" s="13"/>
      <c r="N54" s="13"/>
      <c r="O54" s="13"/>
      <c r="P54" s="13"/>
      <c r="Q54" s="13"/>
      <c r="R54" s="13"/>
    </row>
    <row r="55" spans="5:18" ht="12.75">
      <c r="E55" s="21"/>
      <c r="F55" s="13"/>
      <c r="G55" s="13"/>
      <c r="H55" s="13"/>
      <c r="I55" s="18"/>
      <c r="J55" s="13"/>
      <c r="K55" s="13"/>
      <c r="L55" s="13"/>
      <c r="M55" s="13"/>
      <c r="N55" s="13"/>
      <c r="O55" s="13"/>
      <c r="P55" s="13"/>
      <c r="Q55" s="13"/>
      <c r="R55" s="13"/>
    </row>
    <row r="56" spans="5:18" ht="12.75">
      <c r="E56" s="21"/>
      <c r="F56" s="13"/>
      <c r="G56" s="13"/>
      <c r="H56" s="13"/>
      <c r="I56" s="18"/>
      <c r="J56" s="13"/>
      <c r="K56" s="13"/>
      <c r="L56" s="13"/>
      <c r="M56" s="13"/>
      <c r="N56" s="13"/>
      <c r="O56" s="13"/>
      <c r="P56" s="13"/>
      <c r="Q56" s="13"/>
      <c r="R56" s="13"/>
    </row>
    <row r="57" spans="5:18" ht="12.75">
      <c r="E57" s="21"/>
      <c r="F57" s="13"/>
      <c r="G57" s="13"/>
      <c r="H57" s="13"/>
      <c r="I57" s="18"/>
      <c r="J57" s="13"/>
      <c r="K57" s="13"/>
      <c r="L57" s="13"/>
      <c r="M57" s="13"/>
      <c r="N57" s="13"/>
      <c r="O57" s="13"/>
      <c r="P57" s="13"/>
      <c r="Q57" s="13"/>
      <c r="R57" s="13"/>
    </row>
    <row r="58" spans="5:18" ht="12.75">
      <c r="E58" s="21"/>
      <c r="F58" s="13"/>
      <c r="G58" s="13"/>
      <c r="H58" s="13"/>
      <c r="I58" s="18"/>
      <c r="J58" s="13"/>
      <c r="K58" s="13"/>
      <c r="L58" s="13"/>
      <c r="M58" s="13"/>
      <c r="N58" s="13"/>
      <c r="O58" s="13"/>
      <c r="P58" s="13"/>
      <c r="Q58" s="13"/>
      <c r="R58" s="13"/>
    </row>
    <row r="59" spans="5:18" ht="12.75">
      <c r="E59" s="21"/>
      <c r="F59" s="13"/>
      <c r="G59" s="13"/>
      <c r="H59" s="13"/>
      <c r="I59" s="18"/>
      <c r="J59" s="13"/>
      <c r="K59" s="13"/>
      <c r="L59" s="13"/>
      <c r="M59" s="13"/>
      <c r="N59" s="13"/>
      <c r="O59" s="13"/>
      <c r="P59" s="13"/>
      <c r="Q59" s="13"/>
      <c r="R59" s="13"/>
    </row>
    <row r="60" spans="5:18" ht="12.75">
      <c r="E60" s="21"/>
      <c r="F60" s="13"/>
      <c r="G60" s="13"/>
      <c r="H60" s="13"/>
      <c r="I60" s="18"/>
      <c r="J60" s="13"/>
      <c r="K60" s="13"/>
      <c r="L60" s="13"/>
      <c r="M60" s="13"/>
      <c r="N60" s="13"/>
      <c r="O60" s="13"/>
      <c r="P60" s="13"/>
      <c r="Q60" s="13"/>
      <c r="R60" s="13"/>
    </row>
    <row r="61" spans="5:18" ht="12.75">
      <c r="E61" s="21"/>
      <c r="F61" s="13"/>
      <c r="G61" s="13"/>
      <c r="H61" s="13"/>
      <c r="I61" s="18"/>
      <c r="J61" s="13"/>
      <c r="K61" s="13"/>
      <c r="L61" s="13"/>
      <c r="M61" s="13"/>
      <c r="N61" s="13"/>
      <c r="O61" s="13"/>
      <c r="P61" s="13"/>
      <c r="Q61" s="13"/>
      <c r="R61" s="13"/>
    </row>
    <row r="62" spans="5:18" ht="12.75">
      <c r="E62" s="21"/>
      <c r="F62" s="13"/>
      <c r="G62" s="13"/>
      <c r="H62" s="13"/>
      <c r="I62" s="18"/>
      <c r="J62" s="13"/>
      <c r="K62" s="13"/>
      <c r="L62" s="13"/>
      <c r="M62" s="13"/>
      <c r="N62" s="13"/>
      <c r="O62" s="13"/>
      <c r="P62" s="13"/>
      <c r="Q62" s="13"/>
      <c r="R62" s="13"/>
    </row>
    <row r="63" spans="5:18" ht="12.75">
      <c r="E63" s="21"/>
      <c r="F63" s="13"/>
      <c r="G63" s="13"/>
      <c r="H63" s="13"/>
      <c r="I63" s="18"/>
      <c r="J63" s="13"/>
      <c r="K63" s="13"/>
      <c r="L63" s="13"/>
      <c r="M63" s="13"/>
      <c r="N63" s="13"/>
      <c r="O63" s="13"/>
      <c r="P63" s="13"/>
      <c r="Q63" s="13"/>
      <c r="R63" s="13"/>
    </row>
    <row r="64" spans="5:18" ht="12.75">
      <c r="E64" s="21"/>
      <c r="F64" s="13"/>
      <c r="G64" s="13"/>
      <c r="H64" s="13"/>
      <c r="I64" s="18"/>
      <c r="J64" s="13"/>
      <c r="K64" s="13"/>
      <c r="L64" s="13"/>
      <c r="M64" s="13"/>
      <c r="N64" s="13"/>
      <c r="O64" s="13"/>
      <c r="P64" s="13"/>
      <c r="Q64" s="13"/>
      <c r="R64" s="13"/>
    </row>
    <row r="65" spans="5:18" ht="12.75">
      <c r="E65" s="21"/>
      <c r="F65" s="13"/>
      <c r="G65" s="13"/>
      <c r="H65" s="13"/>
      <c r="I65" s="18"/>
      <c r="J65" s="13"/>
      <c r="K65" s="13"/>
      <c r="L65" s="13"/>
      <c r="M65" s="13"/>
      <c r="N65" s="13"/>
      <c r="O65" s="13"/>
      <c r="P65" s="13"/>
      <c r="Q65" s="13"/>
      <c r="R65" s="13"/>
    </row>
    <row r="66" spans="5:18" ht="12.75">
      <c r="E66" s="21"/>
      <c r="F66" s="13"/>
      <c r="G66" s="13"/>
      <c r="H66" s="13"/>
      <c r="I66" s="18"/>
      <c r="J66" s="13"/>
      <c r="K66" s="13"/>
      <c r="L66" s="13"/>
      <c r="M66" s="13"/>
      <c r="N66" s="13"/>
      <c r="O66" s="13"/>
      <c r="P66" s="13"/>
      <c r="Q66" s="13"/>
      <c r="R66" s="13"/>
    </row>
    <row r="67" spans="5:18" ht="12.75">
      <c r="E67" s="21"/>
      <c r="F67" s="13"/>
      <c r="G67" s="13"/>
      <c r="H67" s="13"/>
      <c r="I67" s="18"/>
      <c r="J67" s="13"/>
      <c r="K67" s="13"/>
      <c r="L67" s="13"/>
      <c r="M67" s="13"/>
      <c r="N67" s="13"/>
      <c r="O67" s="13"/>
      <c r="P67" s="13"/>
      <c r="Q67" s="13"/>
      <c r="R67" s="13"/>
    </row>
  </sheetData>
  <sheetProtection/>
  <mergeCells count="22">
    <mergeCell ref="I3:L3"/>
    <mergeCell ref="A6:A9"/>
    <mergeCell ref="E6:E9"/>
    <mergeCell ref="C6:C9"/>
    <mergeCell ref="I7:I9"/>
    <mergeCell ref="F7:F9"/>
    <mergeCell ref="A2:R2"/>
    <mergeCell ref="R8:R9"/>
    <mergeCell ref="J8:K8"/>
    <mergeCell ref="Q8:Q9"/>
    <mergeCell ref="L8:L9"/>
    <mergeCell ref="M8:M9"/>
    <mergeCell ref="N3:R3"/>
    <mergeCell ref="F6:R6"/>
    <mergeCell ref="J7:R7"/>
    <mergeCell ref="A4:R4"/>
    <mergeCell ref="N8:P8"/>
    <mergeCell ref="G7:H8"/>
    <mergeCell ref="B6:B9"/>
    <mergeCell ref="D6:D9"/>
    <mergeCell ref="B21:B27"/>
    <mergeCell ref="C21:C27"/>
  </mergeCells>
  <printOptions/>
  <pageMargins left="0.7086614173228347" right="0.07874015748031496" top="0.7874015748031497" bottom="0.5905511811023623" header="0.4724409448818898" footer="0.5118110236220472"/>
  <pageSetup fitToHeight="0" fitToWidth="1" horizontalDpi="600" verticalDpi="600" orientation="landscape" paperSize="9" scale="61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2015-01-09T13:10:31Z</cp:lastPrinted>
  <dcterms:created xsi:type="dcterms:W3CDTF">2009-11-02T10:14:29Z</dcterms:created>
  <dcterms:modified xsi:type="dcterms:W3CDTF">2015-03-05T12:57:27Z</dcterms:modified>
  <cp:category/>
  <cp:version/>
  <cp:contentType/>
  <cp:contentStatus/>
</cp:coreProperties>
</file>