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653" activeTab="0"/>
  </bookViews>
  <sheets>
    <sheet name="arkusz 1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Print_Area_1">#REF!</definedName>
    <definedName name="Excel_BuiltIn_Print_Area_2">#REF!</definedName>
    <definedName name="Excel_BuiltIn_Print_Titles_1">#REF!</definedName>
    <definedName name="Excel_BuiltIn_Print_Titles_2">#REF!</definedName>
    <definedName name="_xlnm.Print_Area" localSheetId="0">'arkusz 1'!$A$1:$M$133</definedName>
    <definedName name="_xlnm.Print_Titles" localSheetId="0">'arkusz 1'!$4:$9</definedName>
  </definedNames>
  <calcPr fullCalcOnLoad="1"/>
</workbook>
</file>

<file path=xl/sharedStrings.xml><?xml version="1.0" encoding="utf-8"?>
<sst xmlns="http://schemas.openxmlformats.org/spreadsheetml/2006/main" count="182" uniqueCount="100">
  <si>
    <t xml:space="preserve"> Wydatki majątkowe  w 2012 r.</t>
  </si>
  <si>
    <t>Lp.</t>
  </si>
  <si>
    <t>Dział</t>
  </si>
  <si>
    <t>Rozdz.</t>
  </si>
  <si>
    <t>§</t>
  </si>
  <si>
    <t>Nazwa zadania inwestycyjnego</t>
  </si>
  <si>
    <t>Łączne koszty finansowe</t>
  </si>
  <si>
    <t>Planowane wydatki</t>
  </si>
  <si>
    <t>Jednostka odpowiedzialna za realizację</t>
  </si>
  <si>
    <t>rok budżetowy 2012 (8+9+10+11)</t>
  </si>
  <si>
    <t>z tego źródła finansowania</t>
  </si>
  <si>
    <t>dochody własne jst</t>
  </si>
  <si>
    <t>kredyty, pożyczki, obligacje</t>
  </si>
  <si>
    <t>środki pochodzące
z innych źródeł</t>
  </si>
  <si>
    <t>środki wymienione
w art. 5 ust. 1 pkt 2 i 3 u.f.p.</t>
  </si>
  <si>
    <t>Roboty drogowe</t>
  </si>
  <si>
    <t>I.</t>
  </si>
  <si>
    <t>Zadania realizowane w ramach Programu Rozwoju Subregionu</t>
  </si>
  <si>
    <t>II.</t>
  </si>
  <si>
    <t>Zadania realizowane w ramach Regionalnego Programu Operacyjnego</t>
  </si>
  <si>
    <t>6057/9</t>
  </si>
  <si>
    <t>Poprawa spójności układu komunikacyjnego Cieszyna etap 2, część I-Przebudowa ul. Bielskiej 2619 S w Cieszynie</t>
  </si>
  <si>
    <t xml:space="preserve">A: </t>
  </si>
  <si>
    <t xml:space="preserve"> Starostwo Powiatowe</t>
  </si>
  <si>
    <t xml:space="preserve">B: </t>
  </si>
  <si>
    <t>C:</t>
  </si>
  <si>
    <t>Przebudowa drogi powiatowej nr 2636 S w Zabłociu</t>
  </si>
  <si>
    <t>III.</t>
  </si>
  <si>
    <t>Zadania realizowane w ramach Programów Transgranicznych, NPPDL i RSO Min. Infr.</t>
  </si>
  <si>
    <t>6050</t>
  </si>
  <si>
    <t>Przebudowa drogi powiatowej ul. Górny Bór w Skoczowie wraz z infrastrukturą techniczną na odc. ok. 0,63 km</t>
  </si>
  <si>
    <t>Przebudowa mostu nad rzeką Puńcówką w ciągu Al. Jana Łyska w Cieszynie</t>
  </si>
  <si>
    <t>IV</t>
  </si>
  <si>
    <t xml:space="preserve">     Pozostałe zadania drogowe </t>
  </si>
  <si>
    <t>Wykupy działek pod zmodernizowanymi drogami</t>
  </si>
  <si>
    <t>PZDP</t>
  </si>
  <si>
    <t>6610</t>
  </si>
  <si>
    <t>Przebudowa drogi  2614S - ul. Mickiewicza w Skoczowie na odcinku od skrzyżowania z ul. Cieszyńską do mostu na rzece Bładnica (zadanie prowadzone przez Miasto Skoczów)</t>
  </si>
  <si>
    <t>Starostwo</t>
  </si>
  <si>
    <t>Zakup parkomatów na drogi powiatowe (zadanie prowadzone przez Miasto Cieszyn)</t>
  </si>
  <si>
    <t>60013/60014</t>
  </si>
  <si>
    <t>6630</t>
  </si>
  <si>
    <t>Przebudowa skrzyżowania drogi wojewódzkiej nr 941 z ul. Skoczowską i ul. Wiejską w Ustroniu Nierodzimiu; w tym dotacja dla samorządu województwa na:</t>
  </si>
  <si>
    <t>- wydatki w zakresie drogi wojewódzkiej</t>
  </si>
  <si>
    <t>- wydatki w zakresie dróg powiatowo-gminnych</t>
  </si>
  <si>
    <t xml:space="preserve">Projekty techniczne </t>
  </si>
  <si>
    <t>Przebudowa drogi powiatowej nr 2621 S ul. Pikiety w Cieszynie, na odcinku ok 1,3 km (PT)</t>
  </si>
  <si>
    <t>Przebudowa drogi powiatowej nr 2624 S ul. Frysztacka w Cieszynie-Marklowicach na odcinku od przejazdu kolejowego do granicy administracyjnej Cieszyna ok. 1,2 km (PT)</t>
  </si>
  <si>
    <t>Przebudowa ul. Czarne w Wiśle na odc. ok 2,9 km (PT)</t>
  </si>
  <si>
    <t>Przebudowa obiektu mostowego w ciagu AL. Łyska przy skrzyżowaniu z ul. Bolko-Kantora (PT)</t>
  </si>
  <si>
    <t>Przebudowa mostu na Wiśle w Strumieniu w ciągu drogi powiatowej  2633S (PT)</t>
  </si>
  <si>
    <t>Ogółem zadania drogowe</t>
  </si>
  <si>
    <t>Roboty budowlane</t>
  </si>
  <si>
    <t>Zadania realizowane w ramach Regionalnego Programu Operacyjnego, Infrastruktura i Środowisko, itp.</t>
  </si>
  <si>
    <t xml:space="preserve">Modernizacja Szpitala Śląskiego w Cieszynie-etap II-utworzenie nowoczesnego bloku operacyjnego </t>
  </si>
  <si>
    <t>Pozostałe zadania inwestycyjne</t>
  </si>
  <si>
    <t>Modernizacja elewacji budynku szkoły I LO im. Osuchowskiego w Cieszynie - rozliczenie końcowe</t>
  </si>
  <si>
    <t xml:space="preserve">Starostwo Powiatowe </t>
  </si>
  <si>
    <t>Modernizacja dachu budynku szkoły II LO im. M.Kopernika w Cieszynie</t>
  </si>
  <si>
    <t>6220</t>
  </si>
  <si>
    <t>Szpital Śląski w Cieszynie-modernizacja, remont, zakupy inwestycyjne, dokumentacje techniczne (zadanie realizowane przez ZZOZ w Cieszynie)</t>
  </si>
  <si>
    <t>Budowa przyłącza wodociągowego do budynku OPDiR w Międzyświeciu</t>
  </si>
  <si>
    <t>OPDiR w Międzyświeciu</t>
  </si>
  <si>
    <t>Wydatki majątkowe w zakresie ochrony środowiska</t>
  </si>
  <si>
    <t>Dokumentacja projektowa</t>
  </si>
  <si>
    <t>Termomodernizacja PDPS w Pogórzu filia "Bursztyn" w Kończycach Małych (dokumentacja)</t>
  </si>
  <si>
    <t>Termomodernizacja budynku ZPSWR w Cieszynie (PT)</t>
  </si>
  <si>
    <t>Ogółem zadania inwestycyjne</t>
  </si>
  <si>
    <t xml:space="preserve"> Zakupy inwestycyjne w 2012 r.</t>
  </si>
  <si>
    <t>Zakup zamiatarki</t>
  </si>
  <si>
    <t>Zakup nieruchomości pgr 790/1 w Drogomyślu na potrzeby PDPS "Feniks" w Skoczowie</t>
  </si>
  <si>
    <t>Zakup samochodu osobowego dla Starostwa Powiatowego (na potrzeby Kancelarii Ogólnej)</t>
  </si>
  <si>
    <t>Zakup sprzętu komputerowego dla Starostwa Powiatowego</t>
  </si>
  <si>
    <t>Zakup 2 zestawów komputerowych dla PCPR</t>
  </si>
  <si>
    <t>PCPR</t>
  </si>
  <si>
    <t>Ogółem zakupy inwestycyjne</t>
  </si>
  <si>
    <t>REZERWA INWESTYCYJNA</t>
  </si>
  <si>
    <t>REZERWA INWESTYCYJNA NA ZADANIA W ZAKRESIE ZARZĄDZANIA KRYZYSOWEGO</t>
  </si>
  <si>
    <t>RAZEM WYDATKI MAJĄTKOWE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</si>
  <si>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</si>
  <si>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</si>
  <si>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                                                                                                                                                                                                                                     </t>
  </si>
  <si>
    <t xml:space="preserve">C. Inne źródła </t>
  </si>
  <si>
    <t>6050/7/9</t>
  </si>
  <si>
    <t>A:</t>
  </si>
  <si>
    <t>B:</t>
  </si>
  <si>
    <t>Wykonania projektu chodnika przy drodze powiatowej 2624 S ul. Sobieskiego w Kaczycach</t>
  </si>
  <si>
    <t>Budowa chodników wzdłuż dróg powiatowych usytuowanych na terenie Gminy Hażlach (roboty budowlane i dokumentacja projektowa)</t>
  </si>
  <si>
    <t>Rozszerzenie ilości usług świadczonych drogą elektroniczną wraz z rozbudową Infrastruktury Informacji Przestrzennej Powiatu Cieszyńskiego (dokumentacja)</t>
  </si>
  <si>
    <t>Montaż zbiornika ciepłej wody użytkowej</t>
  </si>
  <si>
    <t xml:space="preserve">Termomodernizacja PDPS w Pogórzu filia "Bursztyn" w Kończycach Małych </t>
  </si>
  <si>
    <t>Przebudowa przepustu okularowego w ciągu drogi 2601S w Górkach Szpotawicach (PT)</t>
  </si>
  <si>
    <t>Modernizacja instalacji ppoż</t>
  </si>
  <si>
    <t>PDPS Feniks</t>
  </si>
  <si>
    <t xml:space="preserve">Modernizacja dachu budynku B PDPS Pogórze </t>
  </si>
  <si>
    <t xml:space="preserve">Modernizacja windy PDPS Feniks </t>
  </si>
  <si>
    <t xml:space="preserve">Zakup serwera </t>
  </si>
  <si>
    <t>Przebudowa drogi powiatowej nr 2602 S ul. Górecka w Skoczowie (aktualizacja dokumentacji z podziałem na etapy)</t>
  </si>
  <si>
    <t>Załącznik nr 2 do Uchwały Rady Powiatu Cieszyńskiego</t>
  </si>
  <si>
    <t>nr XXIV/  207  /12  z dnia  28 sierpnia 2012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</si>
</sst>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Arial CE"/>
      <family val="2"/>
    </font>
    <font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b/>
      <sz val="10"/>
      <name val="Arial CE"/>
      <family val="2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11"/>
      <name val="Arial CE"/>
      <family val="2"/>
    </font>
    <font>
      <sz val="13"/>
      <name val="Times New Roman"/>
      <family val="1"/>
    </font>
    <font>
      <sz val="12"/>
      <color indexed="10"/>
      <name val="Arial CE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311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164" fontId="24" fillId="0" borderId="11" xfId="0" applyNumberFormat="1" applyFont="1" applyFill="1" applyBorder="1" applyAlignment="1">
      <alignment vertical="center"/>
    </xf>
    <xf numFmtId="164" fontId="24" fillId="0" borderId="15" xfId="0" applyNumberFormat="1" applyFont="1" applyFill="1" applyBorder="1" applyAlignment="1">
      <alignment vertical="center"/>
    </xf>
    <xf numFmtId="164" fontId="24" fillId="0" borderId="15" xfId="0" applyNumberFormat="1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center" vertical="center" wrapText="1"/>
    </xf>
    <xf numFmtId="164" fontId="24" fillId="0" borderId="10" xfId="0" applyNumberFormat="1" applyFont="1" applyFill="1" applyBorder="1" applyAlignment="1">
      <alignment horizontal="center" vertical="center"/>
    </xf>
    <xf numFmtId="164" fontId="25" fillId="0" borderId="16" xfId="0" applyNumberFormat="1" applyFont="1" applyFill="1" applyBorder="1" applyAlignment="1">
      <alignment vertical="center" wrapText="1"/>
    </xf>
    <xf numFmtId="164" fontId="25" fillId="0" borderId="17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9" xfId="0" applyNumberFormat="1" applyFont="1" applyFill="1" applyBorder="1" applyAlignment="1">
      <alignment horizontal="right" vertical="center" wrapText="1"/>
    </xf>
    <xf numFmtId="164" fontId="25" fillId="0" borderId="12" xfId="0" applyNumberFormat="1" applyFont="1" applyFill="1" applyBorder="1" applyAlignment="1">
      <alignment horizontal="left" vertical="center" wrapText="1"/>
    </xf>
    <xf numFmtId="164" fontId="25" fillId="0" borderId="14" xfId="0" applyNumberFormat="1" applyFont="1" applyFill="1" applyBorder="1" applyAlignment="1">
      <alignment horizontal="right" vertical="center" wrapText="1"/>
    </xf>
    <xf numFmtId="164" fontId="24" fillId="0" borderId="16" xfId="0" applyNumberFormat="1" applyFont="1" applyFill="1" applyBorder="1" applyAlignment="1">
      <alignment vertical="center" wrapText="1"/>
    </xf>
    <xf numFmtId="164" fontId="24" fillId="0" borderId="17" xfId="0" applyNumberFormat="1" applyFont="1" applyFill="1" applyBorder="1" applyAlignment="1">
      <alignment vertical="center" wrapText="1"/>
    </xf>
    <xf numFmtId="164" fontId="24" fillId="0" borderId="18" xfId="0" applyNumberFormat="1" applyFont="1" applyFill="1" applyBorder="1" applyAlignment="1">
      <alignment horizontal="left" vertical="center" wrapText="1"/>
    </xf>
    <xf numFmtId="164" fontId="24" fillId="0" borderId="19" xfId="0" applyNumberFormat="1" applyFont="1" applyFill="1" applyBorder="1" applyAlignment="1">
      <alignment horizontal="right" vertical="center" wrapText="1"/>
    </xf>
    <xf numFmtId="164" fontId="24" fillId="0" borderId="12" xfId="0" applyNumberFormat="1" applyFont="1" applyFill="1" applyBorder="1" applyAlignment="1">
      <alignment horizontal="left" vertical="center" wrapText="1"/>
    </xf>
    <xf numFmtId="164" fontId="24" fillId="0" borderId="14" xfId="0" applyNumberFormat="1" applyFont="1" applyFill="1" applyBorder="1" applyAlignment="1">
      <alignment horizontal="right" vertical="center" wrapText="1"/>
    </xf>
    <xf numFmtId="164" fontId="24" fillId="0" borderId="15" xfId="0" applyNumberFormat="1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vertical="center" wrapText="1"/>
    </xf>
    <xf numFmtId="164" fontId="24" fillId="24" borderId="16" xfId="0" applyNumberFormat="1" applyFont="1" applyFill="1" applyBorder="1" applyAlignment="1">
      <alignment vertical="center" wrapText="1"/>
    </xf>
    <xf numFmtId="164" fontId="24" fillId="24" borderId="17" xfId="0" applyNumberFormat="1" applyFont="1" applyFill="1" applyBorder="1" applyAlignment="1">
      <alignment horizontal="right" vertical="center" wrapText="1"/>
    </xf>
    <xf numFmtId="0" fontId="18" fillId="24" borderId="0" xfId="0" applyFont="1" applyFill="1" applyAlignment="1">
      <alignment vertical="center"/>
    </xf>
    <xf numFmtId="164" fontId="24" fillId="24" borderId="18" xfId="0" applyNumberFormat="1" applyFont="1" applyFill="1" applyBorder="1" applyAlignment="1">
      <alignment horizontal="left" vertical="center" wrapText="1"/>
    </xf>
    <xf numFmtId="164" fontId="24" fillId="24" borderId="19" xfId="0" applyNumberFormat="1" applyFont="1" applyFill="1" applyBorder="1" applyAlignment="1">
      <alignment horizontal="right" vertical="center" wrapText="1"/>
    </xf>
    <xf numFmtId="164" fontId="24" fillId="24" borderId="12" xfId="0" applyNumberFormat="1" applyFont="1" applyFill="1" applyBorder="1" applyAlignment="1">
      <alignment horizontal="left" vertical="center" wrapText="1"/>
    </xf>
    <xf numFmtId="164" fontId="24" fillId="24" borderId="14" xfId="0" applyNumberFormat="1" applyFont="1" applyFill="1" applyBorder="1" applyAlignment="1">
      <alignment horizontal="right" vertical="center" wrapText="1"/>
    </xf>
    <xf numFmtId="0" fontId="24" fillId="0" borderId="11" xfId="0" applyFont="1" applyFill="1" applyBorder="1" applyAlignment="1">
      <alignment horizontal="center" vertical="center"/>
    </xf>
    <xf numFmtId="164" fontId="24" fillId="0" borderId="15" xfId="0" applyNumberFormat="1" applyFont="1" applyFill="1" applyBorder="1" applyAlignment="1">
      <alignment horizontal="center" vertical="center"/>
    </xf>
    <xf numFmtId="164" fontId="24" fillId="0" borderId="15" xfId="0" applyNumberFormat="1" applyFont="1" applyFill="1" applyBorder="1" applyAlignment="1">
      <alignment horizontal="left" vertical="center" wrapText="1"/>
    </xf>
    <xf numFmtId="164" fontId="21" fillId="0" borderId="15" xfId="0" applyNumberFormat="1" applyFont="1" applyFill="1" applyBorder="1" applyAlignment="1">
      <alignment horizontal="left" vertical="center" wrapText="1"/>
    </xf>
    <xf numFmtId="164" fontId="21" fillId="0" borderId="15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3" fontId="24" fillId="24" borderId="10" xfId="0" applyNumberFormat="1" applyFont="1" applyFill="1" applyBorder="1" applyAlignment="1">
      <alignment horizontal="center" vertical="center"/>
    </xf>
    <xf numFmtId="3" fontId="24" fillId="24" borderId="16" xfId="0" applyNumberFormat="1" applyFont="1" applyFill="1" applyBorder="1" applyAlignment="1">
      <alignment vertical="center" wrapText="1"/>
    </xf>
    <xf numFmtId="3" fontId="24" fillId="24" borderId="17" xfId="0" applyNumberFormat="1" applyFont="1" applyFill="1" applyBorder="1" applyAlignment="1">
      <alignment horizontal="left" vertical="center" wrapText="1"/>
    </xf>
    <xf numFmtId="0" fontId="26" fillId="24" borderId="0" xfId="0" applyFont="1" applyFill="1" applyAlignment="1">
      <alignment vertical="center"/>
    </xf>
    <xf numFmtId="3" fontId="24" fillId="24" borderId="18" xfId="0" applyNumberFormat="1" applyFont="1" applyFill="1" applyBorder="1" applyAlignment="1">
      <alignment horizontal="left" vertical="center" wrapText="1"/>
    </xf>
    <xf numFmtId="3" fontId="24" fillId="24" borderId="19" xfId="0" applyNumberFormat="1" applyFont="1" applyFill="1" applyBorder="1" applyAlignment="1">
      <alignment horizontal="right" vertical="center" wrapText="1"/>
    </xf>
    <xf numFmtId="3" fontId="24" fillId="24" borderId="12" xfId="0" applyNumberFormat="1" applyFont="1" applyFill="1" applyBorder="1" applyAlignment="1">
      <alignment horizontal="left" vertical="center" wrapText="1"/>
    </xf>
    <xf numFmtId="3" fontId="21" fillId="24" borderId="14" xfId="0" applyNumberFormat="1" applyFont="1" applyFill="1" applyBorder="1" applyAlignment="1">
      <alignment horizontal="left" vertical="center" wrapText="1"/>
    </xf>
    <xf numFmtId="0" fontId="27" fillId="24" borderId="0" xfId="0" applyFont="1" applyFill="1" applyAlignment="1">
      <alignment vertical="center"/>
    </xf>
    <xf numFmtId="3" fontId="24" fillId="24" borderId="14" xfId="0" applyNumberFormat="1" applyFont="1" applyFill="1" applyBorder="1" applyAlignment="1">
      <alignment horizontal="left" vertical="center" wrapText="1"/>
    </xf>
    <xf numFmtId="3" fontId="24" fillId="24" borderId="17" xfId="0" applyNumberFormat="1" applyFont="1" applyFill="1" applyBorder="1" applyAlignment="1">
      <alignment vertical="center"/>
    </xf>
    <xf numFmtId="3" fontId="24" fillId="24" borderId="19" xfId="0" applyNumberFormat="1" applyFont="1" applyFill="1" applyBorder="1" applyAlignment="1">
      <alignment vertical="center"/>
    </xf>
    <xf numFmtId="0" fontId="24" fillId="24" borderId="20" xfId="0" applyFont="1" applyFill="1" applyBorder="1" applyAlignment="1">
      <alignment horizontal="center" vertical="center"/>
    </xf>
    <xf numFmtId="49" fontId="24" fillId="24" borderId="20" xfId="0" applyNumberFormat="1" applyFont="1" applyFill="1" applyBorder="1" applyAlignment="1">
      <alignment horizontal="center" vertical="center"/>
    </xf>
    <xf numFmtId="0" fontId="22" fillId="24" borderId="20" xfId="0" applyFont="1" applyFill="1" applyBorder="1" applyAlignment="1">
      <alignment horizontal="center" vertical="center" wrapText="1"/>
    </xf>
    <xf numFmtId="3" fontId="22" fillId="24" borderId="20" xfId="0" applyNumberFormat="1" applyFont="1" applyFill="1" applyBorder="1" applyAlignment="1">
      <alignment horizontal="center" vertical="center"/>
    </xf>
    <xf numFmtId="3" fontId="22" fillId="24" borderId="20" xfId="0" applyNumberFormat="1" applyFont="1" applyFill="1" applyBorder="1" applyAlignment="1">
      <alignment vertical="center"/>
    </xf>
    <xf numFmtId="3" fontId="24" fillId="24" borderId="20" xfId="0" applyNumberFormat="1" applyFont="1" applyFill="1" applyBorder="1" applyAlignment="1">
      <alignment horizontal="center" vertical="center"/>
    </xf>
    <xf numFmtId="0" fontId="25" fillId="24" borderId="21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/>
    </xf>
    <xf numFmtId="0" fontId="24" fillId="24" borderId="22" xfId="0" applyFont="1" applyFill="1" applyBorder="1" applyAlignment="1">
      <alignment horizontal="center" vertical="center"/>
    </xf>
    <xf numFmtId="49" fontId="24" fillId="24" borderId="22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  <xf numFmtId="3" fontId="22" fillId="24" borderId="10" xfId="0" applyNumberFormat="1" applyFont="1" applyFill="1" applyBorder="1" applyAlignment="1">
      <alignment horizontal="center" vertical="center"/>
    </xf>
    <xf numFmtId="3" fontId="22" fillId="24" borderId="10" xfId="0" applyNumberFormat="1" applyFont="1" applyFill="1" applyBorder="1" applyAlignment="1">
      <alignment vertical="center"/>
    </xf>
    <xf numFmtId="0" fontId="25" fillId="24" borderId="23" xfId="0" applyFont="1" applyFill="1" applyBorder="1" applyAlignment="1">
      <alignment horizontal="center" vertical="center" wrapText="1"/>
    </xf>
    <xf numFmtId="3" fontId="24" fillId="0" borderId="18" xfId="0" applyNumberFormat="1" applyFont="1" applyFill="1" applyBorder="1" applyAlignment="1">
      <alignment horizontal="center" vertical="center"/>
    </xf>
    <xf numFmtId="3" fontId="24" fillId="0" borderId="13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3" fontId="24" fillId="0" borderId="16" xfId="0" applyNumberFormat="1" applyFont="1" applyFill="1" applyBorder="1" applyAlignment="1">
      <alignment vertical="center" wrapText="1"/>
    </xf>
    <xf numFmtId="3" fontId="24" fillId="0" borderId="17" xfId="0" applyNumberFormat="1" applyFont="1" applyFill="1" applyBorder="1" applyAlignment="1">
      <alignment vertical="center"/>
    </xf>
    <xf numFmtId="3" fontId="24" fillId="0" borderId="18" xfId="0" applyNumberFormat="1" applyFont="1" applyFill="1" applyBorder="1" applyAlignment="1">
      <alignment horizontal="left" vertical="center" wrapText="1"/>
    </xf>
    <xf numFmtId="3" fontId="24" fillId="0" borderId="19" xfId="0" applyNumberFormat="1" applyFont="1" applyFill="1" applyBorder="1" applyAlignment="1">
      <alignment vertical="center"/>
    </xf>
    <xf numFmtId="3" fontId="24" fillId="0" borderId="12" xfId="0" applyNumberFormat="1" applyFont="1" applyFill="1" applyBorder="1" applyAlignment="1">
      <alignment horizontal="left" vertical="center" wrapText="1"/>
    </xf>
    <xf numFmtId="3" fontId="24" fillId="0" borderId="14" xfId="0" applyNumberFormat="1" applyFont="1" applyFill="1" applyBorder="1" applyAlignment="1">
      <alignment vertical="center"/>
    </xf>
    <xf numFmtId="3" fontId="24" fillId="0" borderId="17" xfId="0" applyNumberFormat="1" applyFont="1" applyFill="1" applyBorder="1" applyAlignment="1">
      <alignment horizontal="center" vertical="center" wrapText="1"/>
    </xf>
    <xf numFmtId="3" fontId="24" fillId="0" borderId="19" xfId="0" applyNumberFormat="1" applyFont="1" applyFill="1" applyBorder="1" applyAlignment="1">
      <alignment horizontal="right" vertical="center" wrapText="1"/>
    </xf>
    <xf numFmtId="3" fontId="24" fillId="0" borderId="14" xfId="0" applyNumberFormat="1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/>
    </xf>
    <xf numFmtId="3" fontId="24" fillId="0" borderId="18" xfId="0" applyNumberFormat="1" applyFont="1" applyFill="1" applyBorder="1" applyAlignment="1">
      <alignment vertical="center" wrapText="1"/>
    </xf>
    <xf numFmtId="3" fontId="24" fillId="0" borderId="19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164" fontId="21" fillId="0" borderId="1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164" fontId="21" fillId="0" borderId="25" xfId="0" applyNumberFormat="1" applyFont="1" applyFill="1" applyBorder="1" applyAlignment="1">
      <alignment vertical="center"/>
    </xf>
    <xf numFmtId="164" fontId="21" fillId="0" borderId="0" xfId="0" applyNumberFormat="1" applyFont="1" applyFill="1" applyBorder="1" applyAlignment="1">
      <alignment vertical="center"/>
    </xf>
    <xf numFmtId="164" fontId="24" fillId="0" borderId="16" xfId="0" applyNumberFormat="1" applyFont="1" applyFill="1" applyBorder="1" applyAlignment="1">
      <alignment horizontal="left" vertical="center" wrapText="1"/>
    </xf>
    <xf numFmtId="164" fontId="24" fillId="0" borderId="17" xfId="0" applyNumberFormat="1" applyFont="1" applyFill="1" applyBorder="1" applyAlignment="1">
      <alignment horizontal="left" vertical="center" wrapText="1"/>
    </xf>
    <xf numFmtId="0" fontId="28" fillId="0" borderId="0" xfId="0" applyFont="1" applyFill="1" applyAlignment="1">
      <alignment vertical="center"/>
    </xf>
    <xf numFmtId="164" fontId="24" fillId="0" borderId="19" xfId="0" applyNumberFormat="1" applyFont="1" applyFill="1" applyBorder="1" applyAlignment="1">
      <alignment horizontal="left" vertical="center" wrapText="1"/>
    </xf>
    <xf numFmtId="164" fontId="24" fillId="0" borderId="14" xfId="0" applyNumberFormat="1" applyFont="1" applyFill="1" applyBorder="1" applyAlignment="1">
      <alignment horizontal="left" vertical="center" wrapText="1"/>
    </xf>
    <xf numFmtId="164" fontId="24" fillId="24" borderId="17" xfId="0" applyNumberFormat="1" applyFont="1" applyFill="1" applyBorder="1" applyAlignment="1">
      <alignment horizontal="left" vertical="center" wrapText="1"/>
    </xf>
    <xf numFmtId="164" fontId="24" fillId="24" borderId="19" xfId="0" applyNumberFormat="1" applyFont="1" applyFill="1" applyBorder="1" applyAlignment="1">
      <alignment horizontal="left" vertical="center" wrapText="1"/>
    </xf>
    <xf numFmtId="164" fontId="30" fillId="24" borderId="14" xfId="0" applyNumberFormat="1" applyFont="1" applyFill="1" applyBorder="1" applyAlignment="1">
      <alignment horizontal="left" vertical="center" wrapText="1"/>
    </xf>
    <xf numFmtId="164" fontId="24" fillId="0" borderId="11" xfId="0" applyNumberFormat="1" applyFont="1" applyFill="1" applyBorder="1" applyAlignment="1">
      <alignment vertical="center" wrapText="1"/>
    </xf>
    <xf numFmtId="164" fontId="24" fillId="0" borderId="0" xfId="0" applyNumberFormat="1" applyFont="1" applyFill="1" applyBorder="1" applyAlignment="1">
      <alignment horizontal="left" vertical="center" wrapText="1"/>
    </xf>
    <xf numFmtId="164" fontId="24" fillId="0" borderId="13" xfId="0" applyNumberFormat="1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/>
    </xf>
    <xf numFmtId="164" fontId="19" fillId="0" borderId="0" xfId="0" applyNumberFormat="1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164" fontId="24" fillId="0" borderId="26" xfId="0" applyNumberFormat="1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center" vertical="center"/>
    </xf>
    <xf numFmtId="164" fontId="24" fillId="0" borderId="11" xfId="0" applyNumberFormat="1" applyFont="1" applyFill="1" applyBorder="1" applyAlignment="1">
      <alignment horizontal="left" vertical="center" wrapText="1"/>
    </xf>
    <xf numFmtId="0" fontId="18" fillId="0" borderId="26" xfId="0" applyFont="1" applyFill="1" applyBorder="1" applyAlignment="1">
      <alignment horizontal="left" vertical="center"/>
    </xf>
    <xf numFmtId="164" fontId="21" fillId="0" borderId="10" xfId="0" applyNumberFormat="1" applyFont="1" applyFill="1" applyBorder="1" applyAlignment="1">
      <alignment vertical="center"/>
    </xf>
    <xf numFmtId="164" fontId="21" fillId="0" borderId="11" xfId="0" applyNumberFormat="1" applyFont="1" applyFill="1" applyBorder="1" applyAlignment="1">
      <alignment vertical="center"/>
    </xf>
    <xf numFmtId="164" fontId="21" fillId="0" borderId="26" xfId="0" applyNumberFormat="1" applyFont="1" applyFill="1" applyBorder="1" applyAlignment="1">
      <alignment vertical="center"/>
    </xf>
    <xf numFmtId="164" fontId="21" fillId="24" borderId="10" xfId="0" applyNumberFormat="1" applyFont="1" applyFill="1" applyBorder="1" applyAlignment="1">
      <alignment vertical="center"/>
    </xf>
    <xf numFmtId="164" fontId="21" fillId="0" borderId="15" xfId="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164" fontId="24" fillId="0" borderId="0" xfId="0" applyNumberFormat="1" applyFont="1" applyFill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vertical="center" wrapText="1"/>
    </xf>
    <xf numFmtId="164" fontId="21" fillId="0" borderId="0" xfId="0" applyNumberFormat="1" applyFont="1" applyFill="1" applyBorder="1" applyAlignment="1">
      <alignment vertical="center" wrapText="1"/>
    </xf>
    <xf numFmtId="164" fontId="21" fillId="0" borderId="0" xfId="0" applyNumberFormat="1" applyFont="1" applyFill="1" applyBorder="1" applyAlignment="1">
      <alignment horizontal="left" vertical="center" wrapText="1"/>
    </xf>
    <xf numFmtId="164" fontId="30" fillId="0" borderId="0" xfId="0" applyNumberFormat="1" applyFont="1" applyFill="1" applyBorder="1" applyAlignment="1">
      <alignment vertical="center" wrapText="1"/>
    </xf>
    <xf numFmtId="164" fontId="30" fillId="0" borderId="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7" borderId="0" xfId="0" applyFill="1" applyAlignment="1">
      <alignment/>
    </xf>
    <xf numFmtId="3" fontId="24" fillId="0" borderId="0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164" fontId="18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 horizontal="left" vertical="center"/>
    </xf>
    <xf numFmtId="164" fontId="24" fillId="24" borderId="25" xfId="0" applyNumberFormat="1" applyFont="1" applyFill="1" applyBorder="1" applyAlignment="1">
      <alignment vertical="center" wrapText="1"/>
    </xf>
    <xf numFmtId="164" fontId="24" fillId="24" borderId="25" xfId="0" applyNumberFormat="1" applyFont="1" applyFill="1" applyBorder="1" applyAlignment="1">
      <alignment horizontal="left" vertical="center" wrapText="1"/>
    </xf>
    <xf numFmtId="164" fontId="24" fillId="24" borderId="0" xfId="0" applyNumberFormat="1" applyFont="1" applyFill="1" applyBorder="1" applyAlignment="1">
      <alignment horizontal="left" vertical="center" wrapText="1"/>
    </xf>
    <xf numFmtId="164" fontId="24" fillId="24" borderId="13" xfId="0" applyNumberFormat="1" applyFont="1" applyFill="1" applyBorder="1" applyAlignment="1">
      <alignment horizontal="left" vertical="center" wrapText="1"/>
    </xf>
    <xf numFmtId="164" fontId="24" fillId="0" borderId="25" xfId="0" applyNumberFormat="1" applyFont="1" applyFill="1" applyBorder="1" applyAlignment="1">
      <alignment vertical="center" wrapText="1"/>
    </xf>
    <xf numFmtId="164" fontId="21" fillId="24" borderId="16" xfId="0" applyNumberFormat="1" applyFont="1" applyFill="1" applyBorder="1" applyAlignment="1">
      <alignment vertical="center" wrapText="1"/>
    </xf>
    <xf numFmtId="164" fontId="21" fillId="24" borderId="17" xfId="0" applyNumberFormat="1" applyFont="1" applyFill="1" applyBorder="1" applyAlignment="1">
      <alignment horizontal="left" vertical="center" wrapText="1"/>
    </xf>
    <xf numFmtId="0" fontId="28" fillId="24" borderId="0" xfId="0" applyFont="1" applyFill="1" applyAlignment="1">
      <alignment vertical="center"/>
    </xf>
    <xf numFmtId="164" fontId="21" fillId="24" borderId="18" xfId="0" applyNumberFormat="1" applyFont="1" applyFill="1" applyBorder="1" applyAlignment="1">
      <alignment horizontal="left" vertical="center" wrapText="1"/>
    </xf>
    <xf numFmtId="164" fontId="21" fillId="24" borderId="19" xfId="0" applyNumberFormat="1" applyFont="1" applyFill="1" applyBorder="1" applyAlignment="1">
      <alignment horizontal="left" vertical="center" wrapText="1"/>
    </xf>
    <xf numFmtId="164" fontId="21" fillId="24" borderId="12" xfId="0" applyNumberFormat="1" applyFont="1" applyFill="1" applyBorder="1" applyAlignment="1">
      <alignment horizontal="left" vertical="center" wrapText="1"/>
    </xf>
    <xf numFmtId="164" fontId="35" fillId="24" borderId="14" xfId="0" applyNumberFormat="1" applyFont="1" applyFill="1" applyBorder="1" applyAlignment="1">
      <alignment horizontal="left" vertical="center" wrapText="1"/>
    </xf>
    <xf numFmtId="164" fontId="21" fillId="25" borderId="16" xfId="0" applyNumberFormat="1" applyFont="1" applyFill="1" applyBorder="1" applyAlignment="1">
      <alignment vertical="center" wrapText="1"/>
    </xf>
    <xf numFmtId="164" fontId="21" fillId="25" borderId="17" xfId="0" applyNumberFormat="1" applyFont="1" applyFill="1" applyBorder="1" applyAlignment="1">
      <alignment horizontal="left" vertical="center" wrapText="1"/>
    </xf>
    <xf numFmtId="0" fontId="28" fillId="25" borderId="0" xfId="0" applyFont="1" applyFill="1" applyAlignment="1">
      <alignment vertical="center"/>
    </xf>
    <xf numFmtId="164" fontId="21" fillId="25" borderId="18" xfId="0" applyNumberFormat="1" applyFont="1" applyFill="1" applyBorder="1" applyAlignment="1">
      <alignment horizontal="left" vertical="center" wrapText="1"/>
    </xf>
    <xf numFmtId="164" fontId="21" fillId="25" borderId="19" xfId="0" applyNumberFormat="1" applyFont="1" applyFill="1" applyBorder="1" applyAlignment="1">
      <alignment horizontal="left" vertical="center" wrapText="1"/>
    </xf>
    <xf numFmtId="164" fontId="21" fillId="25" borderId="12" xfId="0" applyNumberFormat="1" applyFont="1" applyFill="1" applyBorder="1" applyAlignment="1">
      <alignment horizontal="left" vertical="center" wrapText="1"/>
    </xf>
    <xf numFmtId="164" fontId="35" fillId="25" borderId="14" xfId="0" applyNumberFormat="1" applyFont="1" applyFill="1" applyBorder="1" applyAlignment="1">
      <alignment horizontal="left" vertical="center" wrapText="1"/>
    </xf>
    <xf numFmtId="0" fontId="26" fillId="25" borderId="0" xfId="0" applyFont="1" applyFill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164" fontId="21" fillId="0" borderId="11" xfId="0" applyNumberFormat="1" applyFont="1" applyFill="1" applyBorder="1" applyAlignment="1">
      <alignment vertical="center" wrapText="1"/>
    </xf>
    <xf numFmtId="164" fontId="21" fillId="0" borderId="26" xfId="0" applyNumberFormat="1" applyFont="1" applyFill="1" applyBorder="1" applyAlignment="1">
      <alignment horizontal="left" vertical="center" wrapText="1"/>
    </xf>
    <xf numFmtId="3" fontId="21" fillId="0" borderId="16" xfId="0" applyNumberFormat="1" applyFont="1" applyFill="1" applyBorder="1" applyAlignment="1">
      <alignment vertical="center" wrapText="1"/>
    </xf>
    <xf numFmtId="3" fontId="21" fillId="0" borderId="17" xfId="0" applyNumberFormat="1" applyFont="1" applyFill="1" applyBorder="1" applyAlignment="1">
      <alignment horizontal="center" vertical="center" wrapText="1"/>
    </xf>
    <xf numFmtId="3" fontId="21" fillId="0" borderId="18" xfId="0" applyNumberFormat="1" applyFont="1" applyFill="1" applyBorder="1" applyAlignment="1">
      <alignment horizontal="left" vertical="center" wrapText="1"/>
    </xf>
    <xf numFmtId="3" fontId="21" fillId="0" borderId="19" xfId="0" applyNumberFormat="1" applyFont="1" applyFill="1" applyBorder="1" applyAlignment="1">
      <alignment horizontal="right" vertical="center" wrapText="1"/>
    </xf>
    <xf numFmtId="3" fontId="21" fillId="0" borderId="12" xfId="0" applyNumberFormat="1" applyFont="1" applyFill="1" applyBorder="1" applyAlignment="1">
      <alignment horizontal="left" vertical="center" wrapText="1"/>
    </xf>
    <xf numFmtId="3" fontId="21" fillId="0" borderId="19" xfId="0" applyNumberFormat="1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18" fillId="24" borderId="0" xfId="0" applyFont="1" applyFill="1" applyBorder="1" applyAlignment="1">
      <alignment horizontal="left" vertical="center" wrapText="1"/>
    </xf>
    <xf numFmtId="3" fontId="24" fillId="24" borderId="16" xfId="0" applyNumberFormat="1" applyFont="1" applyFill="1" applyBorder="1" applyAlignment="1">
      <alignment horizontal="center" vertical="center"/>
    </xf>
    <xf numFmtId="0" fontId="25" fillId="24" borderId="27" xfId="0" applyFont="1" applyFill="1" applyBorder="1" applyAlignment="1">
      <alignment horizontal="center" vertical="center" wrapText="1"/>
    </xf>
    <xf numFmtId="0" fontId="18" fillId="24" borderId="0" xfId="0" applyFont="1" applyFill="1" applyBorder="1" applyAlignment="1">
      <alignment horizontal="center" vertical="center"/>
    </xf>
    <xf numFmtId="3" fontId="24" fillId="24" borderId="10" xfId="0" applyNumberFormat="1" applyFont="1" applyFill="1" applyBorder="1" applyAlignment="1">
      <alignment horizontal="center" vertical="center"/>
    </xf>
    <xf numFmtId="164" fontId="25" fillId="24" borderId="27" xfId="0" applyNumberFormat="1" applyFont="1" applyFill="1" applyBorder="1" applyAlignment="1">
      <alignment horizontal="center" vertical="center"/>
    </xf>
    <xf numFmtId="164" fontId="24" fillId="0" borderId="15" xfId="0" applyNumberFormat="1" applyFont="1" applyFill="1" applyBorder="1" applyAlignment="1">
      <alignment horizontal="center" vertical="center"/>
    </xf>
    <xf numFmtId="164" fontId="24" fillId="0" borderId="25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164" fontId="24" fillId="0" borderId="10" xfId="0" applyNumberFormat="1" applyFont="1" applyFill="1" applyBorder="1" applyAlignment="1">
      <alignment vertical="center" wrapText="1"/>
    </xf>
    <xf numFmtId="164" fontId="24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/>
    </xf>
    <xf numFmtId="0" fontId="24" fillId="24" borderId="27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49" fontId="25" fillId="24" borderId="1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/>
    </xf>
    <xf numFmtId="0" fontId="22" fillId="0" borderId="28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164" fontId="25" fillId="0" borderId="11" xfId="0" applyNumberFormat="1" applyFont="1" applyFill="1" applyBorder="1" applyAlignment="1">
      <alignment horizontal="center" vertical="center" wrapText="1"/>
    </xf>
    <xf numFmtId="164" fontId="24" fillId="0" borderId="10" xfId="0" applyNumberFormat="1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/>
    </xf>
    <xf numFmtId="49" fontId="24" fillId="24" borderId="10" xfId="0" applyNumberFormat="1" applyFont="1" applyFill="1" applyBorder="1" applyAlignment="1">
      <alignment horizontal="center" vertical="center"/>
    </xf>
    <xf numFmtId="164" fontId="24" fillId="24" borderId="10" xfId="0" applyNumberFormat="1" applyFont="1" applyFill="1" applyBorder="1" applyAlignment="1">
      <alignment horizontal="center" vertical="center"/>
    </xf>
    <xf numFmtId="164" fontId="24" fillId="0" borderId="11" xfId="0" applyNumberFormat="1" applyFont="1" applyFill="1" applyBorder="1" applyAlignment="1">
      <alignment horizontal="center" vertical="center" wrapText="1"/>
    </xf>
    <xf numFmtId="164" fontId="24" fillId="24" borderId="11" xfId="0" applyNumberFormat="1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center" vertical="center"/>
    </xf>
    <xf numFmtId="3" fontId="21" fillId="24" borderId="11" xfId="0" applyNumberFormat="1" applyFont="1" applyFill="1" applyBorder="1" applyAlignment="1">
      <alignment horizontal="center" vertical="center"/>
    </xf>
    <xf numFmtId="0" fontId="27" fillId="24" borderId="0" xfId="0" applyFont="1" applyFill="1" applyBorder="1" applyAlignment="1">
      <alignment horizontal="center" vertical="center"/>
    </xf>
    <xf numFmtId="3" fontId="24" fillId="24" borderId="11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vertical="center"/>
    </xf>
    <xf numFmtId="3" fontId="24" fillId="24" borderId="20" xfId="0" applyNumberFormat="1" applyFont="1" applyFill="1" applyBorder="1" applyAlignment="1">
      <alignment horizontal="center" vertical="center" wrapText="1"/>
    </xf>
    <xf numFmtId="3" fontId="24" fillId="24" borderId="10" xfId="0" applyNumberFormat="1" applyFont="1" applyFill="1" applyBorder="1" applyAlignment="1">
      <alignment horizontal="center" vertical="center" wrapText="1"/>
    </xf>
    <xf numFmtId="3" fontId="24" fillId="24" borderId="27" xfId="0" applyNumberFormat="1" applyFont="1" applyFill="1" applyBorder="1" applyAlignment="1">
      <alignment horizontal="center" vertical="center"/>
    </xf>
    <xf numFmtId="0" fontId="24" fillId="24" borderId="27" xfId="0" applyFont="1" applyFill="1" applyBorder="1" applyAlignment="1">
      <alignment horizontal="center" vertical="center" wrapText="1"/>
    </xf>
    <xf numFmtId="49" fontId="24" fillId="24" borderId="27" xfId="0" applyNumberFormat="1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 wrapText="1"/>
    </xf>
    <xf numFmtId="49" fontId="24" fillId="0" borderId="27" xfId="0" applyNumberFormat="1" applyFont="1" applyFill="1" applyBorder="1" applyAlignment="1">
      <alignment horizontal="center" vertical="center"/>
    </xf>
    <xf numFmtId="3" fontId="24" fillId="0" borderId="10" xfId="0" applyNumberFormat="1" applyFont="1" applyFill="1" applyBorder="1" applyAlignment="1">
      <alignment horizontal="center" vertical="center"/>
    </xf>
    <xf numFmtId="3" fontId="24" fillId="0" borderId="27" xfId="0" applyNumberFormat="1" applyFont="1" applyFill="1" applyBorder="1" applyAlignment="1">
      <alignment horizontal="center" vertical="center"/>
    </xf>
    <xf numFmtId="3" fontId="21" fillId="0" borderId="16" xfId="0" applyNumberFormat="1" applyFont="1" applyFill="1" applyBorder="1" applyAlignment="1">
      <alignment horizontal="center" vertical="center"/>
    </xf>
    <xf numFmtId="3" fontId="24" fillId="0" borderId="11" xfId="0" applyNumberFormat="1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49" fontId="24" fillId="0" borderId="24" xfId="0" applyNumberFormat="1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3" fontId="24" fillId="0" borderId="11" xfId="0" applyNumberFormat="1" applyFont="1" applyFill="1" applyBorder="1" applyAlignment="1">
      <alignment horizontal="center" vertical="center" wrapText="1"/>
    </xf>
    <xf numFmtId="3" fontId="24" fillId="0" borderId="16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 shrinkToFit="1"/>
    </xf>
    <xf numFmtId="3" fontId="21" fillId="0" borderId="12" xfId="0" applyNumberFormat="1" applyFont="1" applyFill="1" applyBorder="1" applyAlignment="1">
      <alignment horizontal="center" vertical="center"/>
    </xf>
    <xf numFmtId="3" fontId="24" fillId="0" borderId="24" xfId="0" applyNumberFormat="1" applyFont="1" applyFill="1" applyBorder="1" applyAlignment="1">
      <alignment horizontal="center" vertical="center"/>
    </xf>
    <xf numFmtId="3" fontId="21" fillId="0" borderId="16" xfId="0" applyNumberFormat="1" applyFont="1" applyFill="1" applyBorder="1" applyAlignment="1">
      <alignment horizontal="center" vertical="center" wrapText="1"/>
    </xf>
    <xf numFmtId="49" fontId="21" fillId="0" borderId="27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3" fontId="21" fillId="0" borderId="27" xfId="0" applyNumberFormat="1" applyFont="1" applyFill="1" applyBorder="1" applyAlignment="1">
      <alignment horizontal="center" vertical="center"/>
    </xf>
    <xf numFmtId="0" fontId="21" fillId="26" borderId="27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/>
    </xf>
    <xf numFmtId="164" fontId="24" fillId="0" borderId="10" xfId="0" applyNumberFormat="1" applyFont="1" applyFill="1" applyBorder="1" applyAlignment="1">
      <alignment horizontal="center" vertical="center" wrapText="1"/>
    </xf>
    <xf numFmtId="164" fontId="21" fillId="0" borderId="11" xfId="0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164" fontId="21" fillId="0" borderId="26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164" fontId="21" fillId="0" borderId="10" xfId="0" applyNumberFormat="1" applyFont="1" applyFill="1" applyBorder="1" applyAlignment="1">
      <alignment horizontal="center" vertical="center"/>
    </xf>
    <xf numFmtId="49" fontId="24" fillId="0" borderId="29" xfId="0" applyNumberFormat="1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left" vertical="center"/>
    </xf>
    <xf numFmtId="164" fontId="24" fillId="0" borderId="18" xfId="0" applyNumberFormat="1" applyFont="1" applyFill="1" applyBorder="1" applyAlignment="1">
      <alignment horizontal="center" vertical="center"/>
    </xf>
    <xf numFmtId="164" fontId="24" fillId="0" borderId="11" xfId="0" applyNumberFormat="1" applyFont="1" applyFill="1" applyBorder="1" applyAlignment="1">
      <alignment horizontal="center" vertical="center"/>
    </xf>
    <xf numFmtId="49" fontId="24" fillId="24" borderId="29" xfId="0" applyNumberFormat="1" applyFont="1" applyFill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center" vertical="center" wrapText="1"/>
    </xf>
    <xf numFmtId="164" fontId="24" fillId="24" borderId="10" xfId="0" applyNumberFormat="1" applyFont="1" applyFill="1" applyBorder="1" applyAlignment="1">
      <alignment vertical="center" wrapText="1"/>
    </xf>
    <xf numFmtId="164" fontId="24" fillId="24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164" fontId="24" fillId="24" borderId="15" xfId="0" applyNumberFormat="1" applyFont="1" applyFill="1" applyBorder="1" applyAlignment="1">
      <alignment horizontal="center" vertical="center"/>
    </xf>
    <xf numFmtId="49" fontId="24" fillId="24" borderId="10" xfId="0" applyNumberFormat="1" applyFont="1" applyFill="1" applyBorder="1" applyAlignment="1">
      <alignment horizontal="center" vertical="center" wrapText="1"/>
    </xf>
    <xf numFmtId="0" fontId="24" fillId="24" borderId="31" xfId="0" applyFont="1" applyFill="1" applyBorder="1" applyAlignment="1">
      <alignment horizontal="center" vertical="center"/>
    </xf>
    <xf numFmtId="0" fontId="24" fillId="24" borderId="32" xfId="0" applyFont="1" applyFill="1" applyBorder="1" applyAlignment="1">
      <alignment horizontal="center" vertical="center"/>
    </xf>
    <xf numFmtId="0" fontId="24" fillId="24" borderId="33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 wrapText="1"/>
    </xf>
    <xf numFmtId="164" fontId="24" fillId="24" borderId="27" xfId="0" applyNumberFormat="1" applyFont="1" applyFill="1" applyBorder="1" applyAlignment="1">
      <alignment vertical="center" wrapText="1"/>
    </xf>
    <xf numFmtId="164" fontId="24" fillId="24" borderId="16" xfId="0" applyNumberFormat="1" applyFont="1" applyFill="1" applyBorder="1" applyAlignment="1">
      <alignment vertical="center" wrapText="1"/>
    </xf>
    <xf numFmtId="164" fontId="24" fillId="24" borderId="27" xfId="0" applyNumberFormat="1" applyFont="1" applyFill="1" applyBorder="1" applyAlignment="1">
      <alignment horizontal="center" vertical="center"/>
    </xf>
    <xf numFmtId="164" fontId="24" fillId="0" borderId="11" xfId="0" applyNumberFormat="1" applyFont="1" applyFill="1" applyBorder="1" applyAlignment="1">
      <alignment vertical="center" wrapText="1"/>
    </xf>
    <xf numFmtId="164" fontId="24" fillId="0" borderId="34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wrapText="1" shrinkToFit="1"/>
    </xf>
    <xf numFmtId="0" fontId="29" fillId="0" borderId="13" xfId="0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4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164" fontId="21" fillId="0" borderId="0" xfId="0" applyNumberFormat="1" applyFont="1" applyFill="1" applyBorder="1" applyAlignment="1">
      <alignment horizontal="center" vertical="center"/>
    </xf>
    <xf numFmtId="164" fontId="30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 shrinkToFit="1"/>
    </xf>
    <xf numFmtId="49" fontId="24" fillId="0" borderId="0" xfId="0" applyNumberFormat="1" applyFont="1" applyFill="1" applyBorder="1" applyAlignment="1">
      <alignment horizontal="center" vertical="center" wrapText="1"/>
    </xf>
    <xf numFmtId="164" fontId="24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24" fillId="24" borderId="35" xfId="0" applyFont="1" applyFill="1" applyBorder="1" applyAlignment="1">
      <alignment horizontal="center" vertical="center"/>
    </xf>
    <xf numFmtId="0" fontId="24" fillId="24" borderId="36" xfId="0" applyFont="1" applyFill="1" applyBorder="1" applyAlignment="1">
      <alignment horizontal="center" vertical="center"/>
    </xf>
    <xf numFmtId="0" fontId="24" fillId="24" borderId="37" xfId="0" applyFont="1" applyFill="1" applyBorder="1" applyAlignment="1">
      <alignment horizontal="center" vertical="center"/>
    </xf>
    <xf numFmtId="0" fontId="24" fillId="24" borderId="38" xfId="0" applyFont="1" applyFill="1" applyBorder="1" applyAlignment="1">
      <alignment horizontal="center" vertical="center"/>
    </xf>
    <xf numFmtId="0" fontId="24" fillId="24" borderId="39" xfId="0" applyFont="1" applyFill="1" applyBorder="1" applyAlignment="1">
      <alignment horizontal="center" vertical="center"/>
    </xf>
    <xf numFmtId="49" fontId="24" fillId="24" borderId="26" xfId="0" applyNumberFormat="1" applyFont="1" applyFill="1" applyBorder="1" applyAlignment="1">
      <alignment horizontal="center" vertical="center" wrapText="1"/>
    </xf>
    <xf numFmtId="164" fontId="24" fillId="0" borderId="40" xfId="0" applyNumberFormat="1" applyFont="1" applyFill="1" applyBorder="1" applyAlignment="1">
      <alignment horizontal="center" vertical="center"/>
    </xf>
    <xf numFmtId="164" fontId="24" fillId="0" borderId="41" xfId="0" applyNumberFormat="1" applyFont="1" applyFill="1" applyBorder="1" applyAlignment="1">
      <alignment horizontal="center" vertical="center"/>
    </xf>
    <xf numFmtId="164" fontId="24" fillId="0" borderId="42" xfId="0" applyNumberFormat="1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/>
    </xf>
    <xf numFmtId="49" fontId="21" fillId="25" borderId="10" xfId="0" applyNumberFormat="1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164" fontId="21" fillId="25" borderId="27" xfId="0" applyNumberFormat="1" applyFont="1" applyFill="1" applyBorder="1" applyAlignment="1">
      <alignment horizontal="center" vertical="center"/>
    </xf>
    <xf numFmtId="164" fontId="21" fillId="25" borderId="27" xfId="0" applyNumberFormat="1" applyFont="1" applyFill="1" applyBorder="1" applyAlignment="1">
      <alignment vertical="center" wrapText="1"/>
    </xf>
    <xf numFmtId="164" fontId="21" fillId="25" borderId="16" xfId="0" applyNumberFormat="1" applyFont="1" applyFill="1" applyBorder="1" applyAlignment="1">
      <alignment vertical="center" wrapText="1"/>
    </xf>
    <xf numFmtId="164" fontId="21" fillId="25" borderId="10" xfId="0" applyNumberFormat="1" applyFont="1" applyFill="1" applyBorder="1" applyAlignment="1">
      <alignment horizontal="center" vertical="center"/>
    </xf>
    <xf numFmtId="164" fontId="21" fillId="25" borderId="15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0" fontId="28" fillId="25" borderId="0" xfId="0" applyFont="1" applyFill="1" applyBorder="1" applyAlignment="1">
      <alignment horizontal="center" vertical="center"/>
    </xf>
    <xf numFmtId="0" fontId="34" fillId="26" borderId="10" xfId="0" applyFont="1" applyFill="1" applyBorder="1" applyAlignment="1">
      <alignment horizontal="center" vertical="center" wrapText="1"/>
    </xf>
    <xf numFmtId="49" fontId="24" fillId="0" borderId="24" xfId="0" applyNumberFormat="1" applyFont="1" applyFill="1" applyBorder="1" applyAlignment="1">
      <alignment horizontal="center" vertical="center" wrapText="1" shrinkToFit="1"/>
    </xf>
    <xf numFmtId="164" fontId="24" fillId="0" borderId="24" xfId="0" applyNumberFormat="1" applyFont="1" applyFill="1" applyBorder="1" applyAlignment="1">
      <alignment vertical="center"/>
    </xf>
    <xf numFmtId="164" fontId="24" fillId="0" borderId="24" xfId="0" applyNumberFormat="1" applyFont="1" applyFill="1" applyBorder="1" applyAlignment="1">
      <alignment vertical="center" wrapText="1"/>
    </xf>
    <xf numFmtId="164" fontId="24" fillId="0" borderId="12" xfId="0" applyNumberFormat="1" applyFont="1" applyFill="1" applyBorder="1" applyAlignment="1">
      <alignment vertical="center" wrapText="1"/>
    </xf>
    <xf numFmtId="164" fontId="24" fillId="0" borderId="24" xfId="0" applyNumberFormat="1" applyFont="1" applyFill="1" applyBorder="1" applyAlignment="1">
      <alignment horizontal="center" vertical="center"/>
    </xf>
    <xf numFmtId="164" fontId="24" fillId="0" borderId="43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 wrapText="1"/>
    </xf>
    <xf numFmtId="164" fontId="25" fillId="24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1"/>
  <sheetViews>
    <sheetView tabSelected="1" view="pageBreakPreview" zoomScale="40" zoomScaleNormal="75" zoomScaleSheetLayoutView="40" zoomScalePageLayoutView="0" workbookViewId="0" topLeftCell="A76">
      <selection activeCell="A101" sqref="A101:M103"/>
    </sheetView>
  </sheetViews>
  <sheetFormatPr defaultColWidth="9.140625" defaultRowHeight="12.75"/>
  <cols>
    <col min="1" max="1" width="3.8515625" style="1" customWidth="1"/>
    <col min="2" max="2" width="7.140625" style="1" customWidth="1"/>
    <col min="3" max="3" width="15.28125" style="1" customWidth="1"/>
    <col min="4" max="4" width="13.140625" style="1" customWidth="1"/>
    <col min="5" max="5" width="72.28125" style="1" customWidth="1"/>
    <col min="6" max="6" width="17.7109375" style="1" customWidth="1"/>
    <col min="7" max="7" width="19.140625" style="1" customWidth="1"/>
    <col min="8" max="8" width="21.57421875" style="1" customWidth="1"/>
    <col min="9" max="9" width="20.421875" style="1" customWidth="1"/>
    <col min="10" max="10" width="4.7109375" style="1" customWidth="1"/>
    <col min="11" max="11" width="16.8515625" style="1" customWidth="1"/>
    <col min="12" max="12" width="25.28125" style="1" customWidth="1"/>
    <col min="13" max="13" width="33.00390625" style="1" customWidth="1"/>
    <col min="14" max="14" width="17.8515625" style="1" customWidth="1"/>
    <col min="15" max="15" width="13.7109375" style="1" customWidth="1"/>
    <col min="16" max="16" width="24.421875" style="1" customWidth="1"/>
    <col min="17" max="16384" width="9.140625" style="1" customWidth="1"/>
  </cols>
  <sheetData>
    <row r="1" spans="12:13" ht="23.25" customHeight="1">
      <c r="L1" s="184" t="s">
        <v>98</v>
      </c>
      <c r="M1" s="184"/>
    </row>
    <row r="2" spans="12:13" ht="15">
      <c r="L2" s="184" t="s">
        <v>99</v>
      </c>
      <c r="M2" s="184"/>
    </row>
    <row r="3" spans="1:13" ht="27.75" customHeight="1">
      <c r="A3" s="185" t="s">
        <v>0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</row>
    <row r="4" spans="1:14" ht="19.5" customHeight="1">
      <c r="A4" s="186" t="s">
        <v>1</v>
      </c>
      <c r="B4" s="186" t="s">
        <v>2</v>
      </c>
      <c r="C4" s="186" t="s">
        <v>3</v>
      </c>
      <c r="D4" s="186" t="s">
        <v>4</v>
      </c>
      <c r="E4" s="187" t="s">
        <v>5</v>
      </c>
      <c r="F4" s="189" t="s">
        <v>6</v>
      </c>
      <c r="G4" s="195" t="s">
        <v>7</v>
      </c>
      <c r="H4" s="195"/>
      <c r="I4" s="195"/>
      <c r="J4" s="195"/>
      <c r="K4" s="195"/>
      <c r="L4" s="195"/>
      <c r="M4" s="187" t="s">
        <v>8</v>
      </c>
      <c r="N4" s="188"/>
    </row>
    <row r="5" spans="1:14" ht="19.5" customHeight="1">
      <c r="A5" s="186"/>
      <c r="B5" s="186"/>
      <c r="C5" s="186"/>
      <c r="D5" s="186"/>
      <c r="E5" s="187"/>
      <c r="F5" s="187"/>
      <c r="G5" s="189" t="s">
        <v>9</v>
      </c>
      <c r="H5" s="190" t="s">
        <v>10</v>
      </c>
      <c r="I5" s="190"/>
      <c r="J5" s="190"/>
      <c r="K5" s="190"/>
      <c r="L5" s="190"/>
      <c r="M5" s="187"/>
      <c r="N5" s="188"/>
    </row>
    <row r="6" spans="1:14" ht="29.25" customHeight="1">
      <c r="A6" s="186"/>
      <c r="B6" s="186"/>
      <c r="C6" s="186"/>
      <c r="D6" s="186"/>
      <c r="E6" s="187"/>
      <c r="F6" s="187"/>
      <c r="G6" s="187"/>
      <c r="H6" s="189" t="s">
        <v>11</v>
      </c>
      <c r="I6" s="189" t="s">
        <v>12</v>
      </c>
      <c r="J6" s="191" t="s">
        <v>13</v>
      </c>
      <c r="K6" s="191"/>
      <c r="L6" s="190" t="s">
        <v>14</v>
      </c>
      <c r="M6" s="187"/>
      <c r="N6" s="188"/>
    </row>
    <row r="7" spans="1:14" ht="19.5" customHeight="1">
      <c r="A7" s="186"/>
      <c r="B7" s="186"/>
      <c r="C7" s="186"/>
      <c r="D7" s="186"/>
      <c r="E7" s="187"/>
      <c r="F7" s="187"/>
      <c r="G7" s="187"/>
      <c r="H7" s="187"/>
      <c r="I7" s="187"/>
      <c r="J7" s="191"/>
      <c r="K7" s="191"/>
      <c r="L7" s="190"/>
      <c r="M7" s="187"/>
      <c r="N7" s="188"/>
    </row>
    <row r="8" spans="1:14" ht="17.25" customHeight="1">
      <c r="A8" s="186"/>
      <c r="B8" s="186"/>
      <c r="C8" s="186"/>
      <c r="D8" s="186"/>
      <c r="E8" s="187"/>
      <c r="F8" s="189"/>
      <c r="G8" s="189"/>
      <c r="H8" s="189"/>
      <c r="I8" s="189"/>
      <c r="J8" s="191"/>
      <c r="K8" s="191"/>
      <c r="L8" s="190"/>
      <c r="M8" s="187"/>
      <c r="N8" s="188"/>
    </row>
    <row r="9" spans="1:13" ht="16.5" customHeight="1">
      <c r="A9" s="3">
        <v>1</v>
      </c>
      <c r="B9" s="3">
        <v>2</v>
      </c>
      <c r="C9" s="3">
        <v>3</v>
      </c>
      <c r="D9" s="3">
        <v>4</v>
      </c>
      <c r="E9" s="4">
        <v>5</v>
      </c>
      <c r="F9" s="3">
        <v>6</v>
      </c>
      <c r="G9" s="3">
        <v>7</v>
      </c>
      <c r="H9" s="3">
        <v>8</v>
      </c>
      <c r="I9" s="3">
        <v>9</v>
      </c>
      <c r="J9" s="196">
        <v>10</v>
      </c>
      <c r="K9" s="196"/>
      <c r="L9" s="3">
        <v>11</v>
      </c>
      <c r="M9" s="3">
        <v>12</v>
      </c>
    </row>
    <row r="10" spans="1:13" ht="16.5" customHeight="1">
      <c r="A10" s="3"/>
      <c r="B10" s="3"/>
      <c r="C10" s="197" t="s">
        <v>15</v>
      </c>
      <c r="D10" s="197"/>
      <c r="E10" s="197"/>
      <c r="F10" s="5"/>
      <c r="G10" s="6"/>
      <c r="H10" s="6"/>
      <c r="I10" s="6"/>
      <c r="J10" s="6"/>
      <c r="K10" s="6"/>
      <c r="L10" s="6"/>
      <c r="M10" s="7"/>
    </row>
    <row r="11" spans="1:13" ht="33" customHeight="1">
      <c r="A11" s="8" t="s">
        <v>16</v>
      </c>
      <c r="B11" s="192" t="s">
        <v>17</v>
      </c>
      <c r="C11" s="192"/>
      <c r="D11" s="192"/>
      <c r="E11" s="192"/>
      <c r="F11" s="193"/>
      <c r="G11" s="193"/>
      <c r="H11" s="193"/>
      <c r="I11" s="193"/>
      <c r="J11" s="193"/>
      <c r="K11" s="193"/>
      <c r="L11" s="193"/>
      <c r="M11" s="193"/>
    </row>
    <row r="12" spans="1:13" ht="33" customHeight="1">
      <c r="A12" s="8" t="s">
        <v>18</v>
      </c>
      <c r="B12" s="194" t="s">
        <v>19</v>
      </c>
      <c r="C12" s="194"/>
      <c r="D12" s="194"/>
      <c r="E12" s="194"/>
      <c r="F12" s="9"/>
      <c r="G12" s="10"/>
      <c r="H12" s="10"/>
      <c r="I12" s="10"/>
      <c r="J12" s="11"/>
      <c r="K12" s="11"/>
      <c r="L12" s="10"/>
      <c r="M12" s="12"/>
    </row>
    <row r="13" spans="1:14" ht="15" customHeight="1">
      <c r="A13" s="177">
        <v>1</v>
      </c>
      <c r="B13" s="177">
        <v>600</v>
      </c>
      <c r="C13" s="177">
        <v>60014</v>
      </c>
      <c r="D13" s="202" t="s">
        <v>20</v>
      </c>
      <c r="E13" s="201" t="s">
        <v>21</v>
      </c>
      <c r="F13" s="199">
        <v>5080013</v>
      </c>
      <c r="G13" s="200">
        <f>H13+I13+K13+K14+K15+L13</f>
        <v>2070000</v>
      </c>
      <c r="H13" s="200">
        <f>480654</f>
        <v>480654</v>
      </c>
      <c r="I13" s="200"/>
      <c r="J13" s="15" t="s">
        <v>22</v>
      </c>
      <c r="K13" s="16"/>
      <c r="L13" s="198">
        <f>1108692</f>
        <v>1108692</v>
      </c>
      <c r="M13" s="173" t="s">
        <v>23</v>
      </c>
      <c r="N13" s="174"/>
    </row>
    <row r="14" spans="1:14" ht="32.25" customHeight="1">
      <c r="A14" s="177"/>
      <c r="B14" s="177"/>
      <c r="C14" s="177"/>
      <c r="D14" s="202"/>
      <c r="E14" s="201"/>
      <c r="F14" s="199"/>
      <c r="G14" s="200"/>
      <c r="H14" s="200"/>
      <c r="I14" s="200"/>
      <c r="J14" s="17" t="s">
        <v>24</v>
      </c>
      <c r="K14" s="18">
        <v>480654</v>
      </c>
      <c r="L14" s="198"/>
      <c r="M14" s="173"/>
      <c r="N14" s="174"/>
    </row>
    <row r="15" spans="1:14" ht="17.25" customHeight="1">
      <c r="A15" s="177"/>
      <c r="B15" s="177"/>
      <c r="C15" s="177"/>
      <c r="D15" s="202"/>
      <c r="E15" s="201"/>
      <c r="F15" s="199"/>
      <c r="G15" s="200"/>
      <c r="H15" s="200"/>
      <c r="I15" s="200"/>
      <c r="J15" s="19" t="s">
        <v>25</v>
      </c>
      <c r="K15" s="20"/>
      <c r="L15" s="198"/>
      <c r="M15" s="173"/>
      <c r="N15" s="174"/>
    </row>
    <row r="16" spans="1:14" ht="18.75" customHeight="1">
      <c r="A16" s="177">
        <v>2</v>
      </c>
      <c r="B16" s="177">
        <v>600</v>
      </c>
      <c r="C16" s="177">
        <v>60014</v>
      </c>
      <c r="D16" s="202" t="s">
        <v>20</v>
      </c>
      <c r="E16" s="201" t="s">
        <v>26</v>
      </c>
      <c r="F16" s="199">
        <v>6800000</v>
      </c>
      <c r="G16" s="199">
        <f>H16+I16+K16+K18+K17+L16</f>
        <v>3280000.2199999997</v>
      </c>
      <c r="H16" s="199"/>
      <c r="I16" s="199">
        <v>1998449</v>
      </c>
      <c r="J16" s="21"/>
      <c r="K16" s="22"/>
      <c r="L16" s="205">
        <v>1281551.22</v>
      </c>
      <c r="M16" s="173" t="s">
        <v>23</v>
      </c>
      <c r="N16" s="174"/>
    </row>
    <row r="17" spans="1:14" ht="18.75" customHeight="1">
      <c r="A17" s="177"/>
      <c r="B17" s="177"/>
      <c r="C17" s="177"/>
      <c r="D17" s="202"/>
      <c r="E17" s="201"/>
      <c r="F17" s="199"/>
      <c r="G17" s="199"/>
      <c r="H17" s="199"/>
      <c r="I17" s="199"/>
      <c r="J17" s="23"/>
      <c r="K17" s="24"/>
      <c r="L17" s="205"/>
      <c r="M17" s="173"/>
      <c r="N17" s="174"/>
    </row>
    <row r="18" spans="1:14" ht="18.75" customHeight="1">
      <c r="A18" s="177"/>
      <c r="B18" s="177"/>
      <c r="C18" s="177"/>
      <c r="D18" s="202"/>
      <c r="E18" s="201"/>
      <c r="F18" s="199"/>
      <c r="G18" s="199"/>
      <c r="H18" s="199"/>
      <c r="I18" s="199"/>
      <c r="J18" s="25"/>
      <c r="K18" s="26"/>
      <c r="L18" s="205"/>
      <c r="M18" s="173"/>
      <c r="N18" s="174"/>
    </row>
    <row r="19" spans="1:13" ht="28.5" customHeight="1">
      <c r="A19" s="8" t="s">
        <v>27</v>
      </c>
      <c r="B19" s="194" t="s">
        <v>28</v>
      </c>
      <c r="C19" s="194"/>
      <c r="D19" s="194"/>
      <c r="E19" s="194"/>
      <c r="F19" s="9"/>
      <c r="G19" s="10"/>
      <c r="H19" s="10"/>
      <c r="I19" s="10"/>
      <c r="J19" s="11"/>
      <c r="K19" s="27"/>
      <c r="L19" s="10"/>
      <c r="M19" s="28"/>
    </row>
    <row r="20" spans="1:14" s="31" customFormat="1" ht="15" customHeight="1">
      <c r="A20" s="182">
        <v>3</v>
      </c>
      <c r="B20" s="182">
        <v>600</v>
      </c>
      <c r="C20" s="182">
        <v>60014</v>
      </c>
      <c r="D20" s="203" t="s">
        <v>29</v>
      </c>
      <c r="E20" s="164" t="s">
        <v>30</v>
      </c>
      <c r="F20" s="204">
        <f>G20</f>
        <v>3262998</v>
      </c>
      <c r="G20" s="206">
        <f>H20+I20+K20+K21+K22+L20+I21</f>
        <v>3262998</v>
      </c>
      <c r="H20" s="204"/>
      <c r="I20" s="204">
        <v>1153500</v>
      </c>
      <c r="J20" s="29" t="s">
        <v>22</v>
      </c>
      <c r="K20" s="30">
        <f>955000+998</f>
        <v>955998</v>
      </c>
      <c r="L20" s="206"/>
      <c r="M20" s="201" t="s">
        <v>23</v>
      </c>
      <c r="N20" s="207"/>
    </row>
    <row r="21" spans="1:14" s="31" customFormat="1" ht="24.75" customHeight="1">
      <c r="A21" s="182"/>
      <c r="B21" s="182"/>
      <c r="C21" s="182"/>
      <c r="D21" s="203"/>
      <c r="E21" s="164"/>
      <c r="F21" s="204"/>
      <c r="G21" s="206"/>
      <c r="H21" s="204"/>
      <c r="I21" s="204"/>
      <c r="J21" s="32" t="s">
        <v>24</v>
      </c>
      <c r="K21" s="33">
        <v>1153500</v>
      </c>
      <c r="L21" s="206"/>
      <c r="M21" s="201"/>
      <c r="N21" s="207"/>
    </row>
    <row r="22" spans="1:14" s="31" customFormat="1" ht="17.25" customHeight="1">
      <c r="A22" s="182"/>
      <c r="B22" s="182"/>
      <c r="C22" s="182"/>
      <c r="D22" s="203"/>
      <c r="E22" s="164"/>
      <c r="F22" s="204"/>
      <c r="G22" s="206"/>
      <c r="H22" s="204"/>
      <c r="I22" s="204"/>
      <c r="J22" s="34" t="s">
        <v>25</v>
      </c>
      <c r="K22" s="35"/>
      <c r="L22" s="206"/>
      <c r="M22" s="201"/>
      <c r="N22" s="207"/>
    </row>
    <row r="23" spans="1:14" s="31" customFormat="1" ht="17.25" customHeight="1">
      <c r="A23" s="182">
        <v>4</v>
      </c>
      <c r="B23" s="182">
        <v>600</v>
      </c>
      <c r="C23" s="182">
        <v>60014</v>
      </c>
      <c r="D23" s="203" t="s">
        <v>29</v>
      </c>
      <c r="E23" s="164" t="s">
        <v>31</v>
      </c>
      <c r="F23" s="204">
        <f>G23</f>
        <v>5139250</v>
      </c>
      <c r="G23" s="206">
        <f>H23+I23+K23+K24+K25+L23+I24</f>
        <v>5139250</v>
      </c>
      <c r="H23" s="204"/>
      <c r="I23" s="204">
        <f>1409275+1409275</f>
        <v>2818550</v>
      </c>
      <c r="J23" s="29" t="s">
        <v>22</v>
      </c>
      <c r="K23" s="30">
        <f>2798050-477350</f>
        <v>2320700</v>
      </c>
      <c r="L23" s="206"/>
      <c r="M23" s="201" t="s">
        <v>23</v>
      </c>
      <c r="N23" s="207"/>
    </row>
    <row r="24" spans="1:14" s="31" customFormat="1" ht="24.75" customHeight="1">
      <c r="A24" s="182"/>
      <c r="B24" s="182"/>
      <c r="C24" s="182"/>
      <c r="D24" s="203"/>
      <c r="E24" s="164"/>
      <c r="F24" s="204"/>
      <c r="G24" s="206"/>
      <c r="H24" s="204"/>
      <c r="I24" s="204"/>
      <c r="J24" s="32" t="s">
        <v>24</v>
      </c>
      <c r="K24" s="33"/>
      <c r="L24" s="206"/>
      <c r="M24" s="201"/>
      <c r="N24" s="207"/>
    </row>
    <row r="25" spans="1:14" s="31" customFormat="1" ht="17.25" customHeight="1">
      <c r="A25" s="182"/>
      <c r="B25" s="182"/>
      <c r="C25" s="182"/>
      <c r="D25" s="203"/>
      <c r="E25" s="164"/>
      <c r="F25" s="204"/>
      <c r="G25" s="206"/>
      <c r="H25" s="204"/>
      <c r="I25" s="204"/>
      <c r="J25" s="34" t="s">
        <v>25</v>
      </c>
      <c r="K25" s="35"/>
      <c r="L25" s="206"/>
      <c r="M25" s="201"/>
      <c r="N25" s="207"/>
    </row>
    <row r="26" spans="1:14" s="42" customFormat="1" ht="27" customHeight="1">
      <c r="A26" s="36" t="s">
        <v>32</v>
      </c>
      <c r="B26" s="212" t="s">
        <v>33</v>
      </c>
      <c r="C26" s="212"/>
      <c r="D26" s="212"/>
      <c r="E26" s="212"/>
      <c r="F26" s="37"/>
      <c r="G26" s="37"/>
      <c r="H26" s="37"/>
      <c r="I26" s="37"/>
      <c r="J26" s="38"/>
      <c r="K26" s="39"/>
      <c r="L26" s="40"/>
      <c r="M26" s="13"/>
      <c r="N26" s="41"/>
    </row>
    <row r="27" spans="1:15" s="46" customFormat="1" ht="15" customHeight="1">
      <c r="A27" s="182">
        <v>5</v>
      </c>
      <c r="B27" s="182">
        <v>600</v>
      </c>
      <c r="C27" s="164">
        <v>60014</v>
      </c>
      <c r="D27" s="183" t="s">
        <v>29</v>
      </c>
      <c r="E27" s="164" t="s">
        <v>34</v>
      </c>
      <c r="F27" s="169">
        <f>G27</f>
        <v>150000</v>
      </c>
      <c r="G27" s="169">
        <f>H27+I27+I28+K27+K28+K29+L27</f>
        <v>150000</v>
      </c>
      <c r="H27" s="169">
        <v>150000</v>
      </c>
      <c r="I27" s="169"/>
      <c r="J27" s="44"/>
      <c r="K27" s="45"/>
      <c r="L27" s="209"/>
      <c r="M27" s="164" t="s">
        <v>35</v>
      </c>
      <c r="N27" s="165"/>
      <c r="O27" s="208"/>
    </row>
    <row r="28" spans="1:15" s="46" customFormat="1" ht="15.75">
      <c r="A28" s="182"/>
      <c r="B28" s="182"/>
      <c r="C28" s="164"/>
      <c r="D28" s="183"/>
      <c r="E28" s="164"/>
      <c r="F28" s="169"/>
      <c r="G28" s="169"/>
      <c r="H28" s="169"/>
      <c r="I28" s="169"/>
      <c r="J28" s="47"/>
      <c r="K28" s="48"/>
      <c r="L28" s="209"/>
      <c r="M28" s="164"/>
      <c r="N28" s="165"/>
      <c r="O28" s="208"/>
    </row>
    <row r="29" spans="1:15" s="46" customFormat="1" ht="18" customHeight="1">
      <c r="A29" s="182"/>
      <c r="B29" s="182"/>
      <c r="C29" s="164"/>
      <c r="D29" s="183"/>
      <c r="E29" s="164"/>
      <c r="F29" s="169"/>
      <c r="G29" s="169"/>
      <c r="H29" s="169"/>
      <c r="I29" s="169"/>
      <c r="J29" s="49"/>
      <c r="K29" s="50"/>
      <c r="L29" s="209"/>
      <c r="M29" s="164"/>
      <c r="N29" s="165"/>
      <c r="O29" s="208"/>
    </row>
    <row r="30" spans="1:15" s="51" customFormat="1" ht="15" customHeight="1">
      <c r="A30" s="182">
        <v>6</v>
      </c>
      <c r="B30" s="182">
        <v>600</v>
      </c>
      <c r="C30" s="164">
        <v>60014</v>
      </c>
      <c r="D30" s="183" t="s">
        <v>36</v>
      </c>
      <c r="E30" s="164" t="s">
        <v>37</v>
      </c>
      <c r="F30" s="169">
        <f>G30</f>
        <v>335701</v>
      </c>
      <c r="G30" s="169">
        <f>H30+I30+I31+K30+K31+K32+L30</f>
        <v>335701</v>
      </c>
      <c r="H30" s="169">
        <v>335701</v>
      </c>
      <c r="I30" s="169"/>
      <c r="J30" s="44"/>
      <c r="K30" s="45"/>
      <c r="L30" s="211"/>
      <c r="M30" s="164" t="s">
        <v>38</v>
      </c>
      <c r="N30" s="165"/>
      <c r="O30" s="210"/>
    </row>
    <row r="31" spans="1:15" s="51" customFormat="1" ht="15.75">
      <c r="A31" s="182"/>
      <c r="B31" s="182"/>
      <c r="C31" s="164"/>
      <c r="D31" s="183"/>
      <c r="E31" s="164"/>
      <c r="F31" s="169"/>
      <c r="G31" s="169"/>
      <c r="H31" s="169"/>
      <c r="I31" s="169"/>
      <c r="J31" s="47"/>
      <c r="K31" s="48"/>
      <c r="L31" s="211"/>
      <c r="M31" s="164"/>
      <c r="N31" s="165"/>
      <c r="O31" s="210"/>
    </row>
    <row r="32" spans="1:15" s="51" customFormat="1" ht="19.5" customHeight="1">
      <c r="A32" s="182"/>
      <c r="B32" s="182"/>
      <c r="C32" s="164"/>
      <c r="D32" s="183"/>
      <c r="E32" s="164"/>
      <c r="F32" s="169"/>
      <c r="G32" s="169"/>
      <c r="H32" s="169"/>
      <c r="I32" s="169"/>
      <c r="J32" s="49"/>
      <c r="K32" s="52"/>
      <c r="L32" s="211"/>
      <c r="M32" s="164"/>
      <c r="N32" s="165"/>
      <c r="O32" s="210"/>
    </row>
    <row r="33" spans="1:15" s="51" customFormat="1" ht="15" customHeight="1">
      <c r="A33" s="182">
        <v>7</v>
      </c>
      <c r="B33" s="182">
        <v>600</v>
      </c>
      <c r="C33" s="164">
        <v>60014</v>
      </c>
      <c r="D33" s="183" t="s">
        <v>36</v>
      </c>
      <c r="E33" s="164" t="s">
        <v>39</v>
      </c>
      <c r="F33" s="169">
        <f>G33</f>
        <v>57000</v>
      </c>
      <c r="G33" s="169">
        <f>H33+I33+I34+K33+K34+K35+L33</f>
        <v>57000</v>
      </c>
      <c r="H33" s="169">
        <v>57000</v>
      </c>
      <c r="I33" s="169"/>
      <c r="J33" s="44"/>
      <c r="K33" s="45"/>
      <c r="L33" s="211"/>
      <c r="M33" s="164" t="s">
        <v>38</v>
      </c>
      <c r="N33" s="165"/>
      <c r="O33" s="210"/>
    </row>
    <row r="34" spans="1:15" s="51" customFormat="1" ht="15.75">
      <c r="A34" s="182"/>
      <c r="B34" s="182"/>
      <c r="C34" s="164"/>
      <c r="D34" s="183"/>
      <c r="E34" s="164"/>
      <c r="F34" s="169"/>
      <c r="G34" s="169"/>
      <c r="H34" s="169"/>
      <c r="I34" s="169"/>
      <c r="J34" s="47"/>
      <c r="K34" s="48"/>
      <c r="L34" s="211"/>
      <c r="M34" s="164"/>
      <c r="N34" s="165"/>
      <c r="O34" s="210"/>
    </row>
    <row r="35" spans="1:15" s="51" customFormat="1" ht="19.5" customHeight="1">
      <c r="A35" s="182"/>
      <c r="B35" s="182"/>
      <c r="C35" s="164"/>
      <c r="D35" s="183"/>
      <c r="E35" s="164"/>
      <c r="F35" s="169"/>
      <c r="G35" s="169"/>
      <c r="H35" s="169"/>
      <c r="I35" s="169"/>
      <c r="J35" s="49"/>
      <c r="K35" s="52"/>
      <c r="L35" s="211"/>
      <c r="M35" s="164"/>
      <c r="N35" s="165"/>
      <c r="O35" s="210"/>
    </row>
    <row r="36" spans="1:15" s="51" customFormat="1" ht="13.5" customHeight="1">
      <c r="A36" s="182">
        <v>8</v>
      </c>
      <c r="B36" s="182">
        <v>600</v>
      </c>
      <c r="C36" s="164">
        <v>60014</v>
      </c>
      <c r="D36" s="183" t="s">
        <v>36</v>
      </c>
      <c r="E36" s="164" t="s">
        <v>87</v>
      </c>
      <c r="F36" s="169">
        <f>G36</f>
        <v>650000</v>
      </c>
      <c r="G36" s="169">
        <f>H36+I36+I37+K36+K37+K38+L36</f>
        <v>650000</v>
      </c>
      <c r="H36" s="169"/>
      <c r="I36" s="169"/>
      <c r="J36" s="44" t="s">
        <v>84</v>
      </c>
      <c r="K36" s="45"/>
      <c r="L36" s="211"/>
      <c r="M36" s="164" t="s">
        <v>38</v>
      </c>
      <c r="N36" s="165"/>
      <c r="O36" s="210"/>
    </row>
    <row r="37" spans="1:15" s="51" customFormat="1" ht="15.75">
      <c r="A37" s="182"/>
      <c r="B37" s="182"/>
      <c r="C37" s="164"/>
      <c r="D37" s="183"/>
      <c r="E37" s="164"/>
      <c r="F37" s="169"/>
      <c r="G37" s="169"/>
      <c r="H37" s="169"/>
      <c r="I37" s="169"/>
      <c r="J37" s="47" t="s">
        <v>85</v>
      </c>
      <c r="K37" s="48">
        <v>650000</v>
      </c>
      <c r="L37" s="211"/>
      <c r="M37" s="164"/>
      <c r="N37" s="165"/>
      <c r="O37" s="210"/>
    </row>
    <row r="38" spans="1:15" s="51" customFormat="1" ht="19.5" customHeight="1">
      <c r="A38" s="182"/>
      <c r="B38" s="182"/>
      <c r="C38" s="164"/>
      <c r="D38" s="183"/>
      <c r="E38" s="164"/>
      <c r="F38" s="169"/>
      <c r="G38" s="169"/>
      <c r="H38" s="169"/>
      <c r="I38" s="169"/>
      <c r="J38" s="49" t="s">
        <v>25</v>
      </c>
      <c r="K38" s="52"/>
      <c r="L38" s="211"/>
      <c r="M38" s="164"/>
      <c r="N38" s="165"/>
      <c r="O38" s="210"/>
    </row>
    <row r="39" spans="1:15" s="51" customFormat="1" ht="15" customHeight="1">
      <c r="A39" s="182">
        <v>9</v>
      </c>
      <c r="B39" s="182">
        <v>600</v>
      </c>
      <c r="C39" s="164">
        <v>60014</v>
      </c>
      <c r="D39" s="183" t="s">
        <v>36</v>
      </c>
      <c r="E39" s="164" t="s">
        <v>86</v>
      </c>
      <c r="F39" s="169">
        <f>G39</f>
        <v>27000</v>
      </c>
      <c r="G39" s="169">
        <f>H39+I39+I40+K39+K40+K41+L39</f>
        <v>27000</v>
      </c>
      <c r="H39" s="169"/>
      <c r="I39" s="169"/>
      <c r="J39" s="44" t="s">
        <v>84</v>
      </c>
      <c r="K39" s="45"/>
      <c r="L39" s="211"/>
      <c r="M39" s="164" t="s">
        <v>38</v>
      </c>
      <c r="N39" s="165"/>
      <c r="O39" s="210"/>
    </row>
    <row r="40" spans="1:15" s="51" customFormat="1" ht="15.75">
      <c r="A40" s="182"/>
      <c r="B40" s="182"/>
      <c r="C40" s="164"/>
      <c r="D40" s="183"/>
      <c r="E40" s="164"/>
      <c r="F40" s="169"/>
      <c r="G40" s="169"/>
      <c r="H40" s="169"/>
      <c r="I40" s="169"/>
      <c r="J40" s="47" t="s">
        <v>85</v>
      </c>
      <c r="K40" s="48">
        <v>27000</v>
      </c>
      <c r="L40" s="211"/>
      <c r="M40" s="164"/>
      <c r="N40" s="165"/>
      <c r="O40" s="210"/>
    </row>
    <row r="41" spans="1:15" s="51" customFormat="1" ht="19.5" customHeight="1">
      <c r="A41" s="182"/>
      <c r="B41" s="182"/>
      <c r="C41" s="164"/>
      <c r="D41" s="183"/>
      <c r="E41" s="164"/>
      <c r="F41" s="169"/>
      <c r="G41" s="169"/>
      <c r="H41" s="169"/>
      <c r="I41" s="169"/>
      <c r="J41" s="49" t="s">
        <v>25</v>
      </c>
      <c r="K41" s="52"/>
      <c r="L41" s="211"/>
      <c r="M41" s="164"/>
      <c r="N41" s="165"/>
      <c r="O41" s="210"/>
    </row>
    <row r="42" spans="1:14" s="31" customFormat="1" ht="17.25" customHeight="1">
      <c r="A42" s="181">
        <v>10</v>
      </c>
      <c r="B42" s="181">
        <v>600</v>
      </c>
      <c r="C42" s="181" t="s">
        <v>40</v>
      </c>
      <c r="D42" s="217" t="s">
        <v>41</v>
      </c>
      <c r="E42" s="216" t="s">
        <v>42</v>
      </c>
      <c r="F42" s="215">
        <f>7242646+2042805</f>
        <v>9285451</v>
      </c>
      <c r="G42" s="215">
        <f>H42+I42+K43+K42+K44</f>
        <v>692701</v>
      </c>
      <c r="H42" s="215">
        <f>H45+H46</f>
        <v>692701</v>
      </c>
      <c r="I42" s="215"/>
      <c r="J42" s="44"/>
      <c r="K42" s="53"/>
      <c r="L42" s="166"/>
      <c r="M42" s="167" t="s">
        <v>23</v>
      </c>
      <c r="N42" s="168"/>
    </row>
    <row r="43" spans="1:14" s="31" customFormat="1" ht="16.5" customHeight="1">
      <c r="A43" s="181"/>
      <c r="B43" s="181"/>
      <c r="C43" s="181"/>
      <c r="D43" s="217"/>
      <c r="E43" s="216"/>
      <c r="F43" s="215"/>
      <c r="G43" s="215"/>
      <c r="H43" s="215"/>
      <c r="I43" s="215"/>
      <c r="J43" s="47"/>
      <c r="K43" s="54"/>
      <c r="L43" s="166"/>
      <c r="M43" s="167"/>
      <c r="N43" s="168"/>
    </row>
    <row r="44" spans="1:14" s="31" customFormat="1" ht="19.5" customHeight="1">
      <c r="A44" s="181"/>
      <c r="B44" s="181"/>
      <c r="C44" s="181"/>
      <c r="D44" s="217"/>
      <c r="E44" s="216"/>
      <c r="F44" s="215"/>
      <c r="G44" s="215"/>
      <c r="H44" s="215"/>
      <c r="I44" s="215"/>
      <c r="J44" s="47"/>
      <c r="K44" s="54"/>
      <c r="L44" s="166"/>
      <c r="M44" s="167"/>
      <c r="N44" s="168"/>
    </row>
    <row r="45" spans="1:14" s="31" customFormat="1" ht="26.25" customHeight="1">
      <c r="A45" s="181"/>
      <c r="B45" s="55">
        <v>600</v>
      </c>
      <c r="C45" s="55">
        <v>60013</v>
      </c>
      <c r="D45" s="56" t="s">
        <v>41</v>
      </c>
      <c r="E45" s="57" t="s">
        <v>43</v>
      </c>
      <c r="F45" s="58">
        <v>7242646</v>
      </c>
      <c r="G45" s="58">
        <f>H45</f>
        <v>182000</v>
      </c>
      <c r="H45" s="58">
        <v>182000</v>
      </c>
      <c r="I45" s="59"/>
      <c r="J45" s="213"/>
      <c r="K45" s="213"/>
      <c r="L45" s="60"/>
      <c r="M45" s="61"/>
      <c r="N45" s="62"/>
    </row>
    <row r="46" spans="1:14" s="31" customFormat="1" ht="30" customHeight="1">
      <c r="A46" s="181"/>
      <c r="B46" s="63">
        <v>600</v>
      </c>
      <c r="C46" s="63">
        <v>60014</v>
      </c>
      <c r="D46" s="64" t="s">
        <v>41</v>
      </c>
      <c r="E46" s="65" t="s">
        <v>44</v>
      </c>
      <c r="F46" s="66">
        <v>2042805</v>
      </c>
      <c r="G46" s="66">
        <f>H46</f>
        <v>510701</v>
      </c>
      <c r="H46" s="66">
        <v>510701</v>
      </c>
      <c r="I46" s="67"/>
      <c r="J46" s="214"/>
      <c r="K46" s="214"/>
      <c r="L46" s="43"/>
      <c r="M46" s="68"/>
      <c r="N46" s="62"/>
    </row>
    <row r="47" spans="1:13" ht="28.5" customHeight="1">
      <c r="A47" s="180" t="s">
        <v>45</v>
      </c>
      <c r="B47" s="180"/>
      <c r="C47" s="180"/>
      <c r="D47" s="180"/>
      <c r="E47" s="180"/>
      <c r="F47" s="69"/>
      <c r="G47" s="70"/>
      <c r="H47" s="70"/>
      <c r="I47" s="71"/>
      <c r="J47" s="72"/>
      <c r="K47" s="73"/>
      <c r="L47" s="73"/>
      <c r="M47" s="74"/>
    </row>
    <row r="48" spans="1:14" ht="17.25" customHeight="1">
      <c r="A48" s="177">
        <v>11</v>
      </c>
      <c r="B48" s="177">
        <v>600</v>
      </c>
      <c r="C48" s="177">
        <v>60014</v>
      </c>
      <c r="D48" s="202" t="s">
        <v>29</v>
      </c>
      <c r="E48" s="201" t="s">
        <v>46</v>
      </c>
      <c r="F48" s="220">
        <f>G48</f>
        <v>100000</v>
      </c>
      <c r="G48" s="220">
        <f>H48+I48+I49+K48+K49+K50+L48</f>
        <v>100000</v>
      </c>
      <c r="H48" s="220"/>
      <c r="I48" s="220">
        <v>50000</v>
      </c>
      <c r="J48" s="75" t="s">
        <v>22</v>
      </c>
      <c r="K48" s="76"/>
      <c r="L48" s="223"/>
      <c r="M48" s="201" t="s">
        <v>35</v>
      </c>
      <c r="N48" s="174"/>
    </row>
    <row r="49" spans="1:14" ht="25.5" customHeight="1">
      <c r="A49" s="177"/>
      <c r="B49" s="177"/>
      <c r="C49" s="177"/>
      <c r="D49" s="202"/>
      <c r="E49" s="201"/>
      <c r="F49" s="220"/>
      <c r="G49" s="220"/>
      <c r="H49" s="220"/>
      <c r="I49" s="220"/>
      <c r="J49" s="77" t="s">
        <v>24</v>
      </c>
      <c r="K49" s="78">
        <v>50000</v>
      </c>
      <c r="L49" s="223"/>
      <c r="M49" s="201"/>
      <c r="N49" s="174"/>
    </row>
    <row r="50" spans="1:14" ht="25.5" customHeight="1">
      <c r="A50" s="177"/>
      <c r="B50" s="177"/>
      <c r="C50" s="177"/>
      <c r="D50" s="202"/>
      <c r="E50" s="201"/>
      <c r="F50" s="220"/>
      <c r="G50" s="220"/>
      <c r="H50" s="220"/>
      <c r="I50" s="220"/>
      <c r="J50" s="79" t="s">
        <v>25</v>
      </c>
      <c r="K50" s="80"/>
      <c r="L50" s="223"/>
      <c r="M50" s="201"/>
      <c r="N50" s="174"/>
    </row>
    <row r="51" spans="1:14" s="42" customFormat="1" ht="15" customHeight="1">
      <c r="A51" s="163">
        <v>12</v>
      </c>
      <c r="B51" s="163">
        <v>600</v>
      </c>
      <c r="C51" s="218">
        <v>60014</v>
      </c>
      <c r="D51" s="219" t="s">
        <v>29</v>
      </c>
      <c r="E51" s="218" t="s">
        <v>47</v>
      </c>
      <c r="F51" s="221">
        <f>G51</f>
        <v>200000</v>
      </c>
      <c r="G51" s="221">
        <f>H51+I51+I52+K51+K52+K53+L51</f>
        <v>200000</v>
      </c>
      <c r="H51" s="221"/>
      <c r="I51" s="221">
        <v>100000</v>
      </c>
      <c r="J51" s="75" t="s">
        <v>22</v>
      </c>
      <c r="K51" s="76"/>
      <c r="L51" s="222"/>
      <c r="M51" s="218" t="s">
        <v>35</v>
      </c>
      <c r="N51" s="227"/>
    </row>
    <row r="52" spans="1:14" s="42" customFormat="1" ht="15.75">
      <c r="A52" s="163"/>
      <c r="B52" s="163"/>
      <c r="C52" s="218"/>
      <c r="D52" s="219"/>
      <c r="E52" s="218"/>
      <c r="F52" s="221"/>
      <c r="G52" s="221"/>
      <c r="H52" s="221"/>
      <c r="I52" s="221"/>
      <c r="J52" s="77" t="s">
        <v>24</v>
      </c>
      <c r="K52" s="78">
        <v>100000</v>
      </c>
      <c r="L52" s="222"/>
      <c r="M52" s="218"/>
      <c r="N52" s="227"/>
    </row>
    <row r="53" spans="1:14" s="42" customFormat="1" ht="15.75">
      <c r="A53" s="163"/>
      <c r="B53" s="163"/>
      <c r="C53" s="218"/>
      <c r="D53" s="219"/>
      <c r="E53" s="218"/>
      <c r="F53" s="221"/>
      <c r="G53" s="221"/>
      <c r="H53" s="221"/>
      <c r="I53" s="221"/>
      <c r="J53" s="77" t="s">
        <v>25</v>
      </c>
      <c r="K53" s="78"/>
      <c r="L53" s="222"/>
      <c r="M53" s="218"/>
      <c r="N53" s="227"/>
    </row>
    <row r="54" spans="1:14" ht="15" customHeight="1">
      <c r="A54" s="177">
        <v>13</v>
      </c>
      <c r="B54" s="177">
        <v>600</v>
      </c>
      <c r="C54" s="177">
        <v>60014</v>
      </c>
      <c r="D54" s="202" t="s">
        <v>29</v>
      </c>
      <c r="E54" s="201" t="s">
        <v>48</v>
      </c>
      <c r="F54" s="220">
        <f>G54</f>
        <v>200000</v>
      </c>
      <c r="G54" s="220">
        <f>H54+I54+K54+K56+K55</f>
        <v>200000</v>
      </c>
      <c r="H54" s="220"/>
      <c r="I54" s="220">
        <v>200000</v>
      </c>
      <c r="J54" s="75"/>
      <c r="K54" s="81"/>
      <c r="L54" s="228"/>
      <c r="M54" s="201" t="s">
        <v>35</v>
      </c>
      <c r="N54" s="174"/>
    </row>
    <row r="55" spans="1:14" ht="15.75">
      <c r="A55" s="177"/>
      <c r="B55" s="177"/>
      <c r="C55" s="177"/>
      <c r="D55" s="202"/>
      <c r="E55" s="201"/>
      <c r="F55" s="220"/>
      <c r="G55" s="220"/>
      <c r="H55" s="220"/>
      <c r="I55" s="220"/>
      <c r="J55" s="77"/>
      <c r="K55" s="82"/>
      <c r="L55" s="228"/>
      <c r="M55" s="201"/>
      <c r="N55" s="174"/>
    </row>
    <row r="56" spans="1:14" ht="15.75">
      <c r="A56" s="177"/>
      <c r="B56" s="177"/>
      <c r="C56" s="177"/>
      <c r="D56" s="202"/>
      <c r="E56" s="201"/>
      <c r="F56" s="220"/>
      <c r="G56" s="220"/>
      <c r="H56" s="220"/>
      <c r="I56" s="220"/>
      <c r="J56" s="79"/>
      <c r="K56" s="83"/>
      <c r="L56" s="228"/>
      <c r="M56" s="201"/>
      <c r="N56" s="174"/>
    </row>
    <row r="57" spans="1:14" s="42" customFormat="1" ht="17.25" customHeight="1">
      <c r="A57" s="224">
        <v>14</v>
      </c>
      <c r="B57" s="224">
        <v>600</v>
      </c>
      <c r="C57" s="224">
        <v>60014</v>
      </c>
      <c r="D57" s="225" t="s">
        <v>29</v>
      </c>
      <c r="E57" s="226" t="s">
        <v>91</v>
      </c>
      <c r="F57" s="232">
        <f>G57</f>
        <v>27060</v>
      </c>
      <c r="G57" s="232">
        <f>H57+I57+I58+K57+K58+K59+L57</f>
        <v>27060</v>
      </c>
      <c r="H57" s="232"/>
      <c r="I57" s="232">
        <v>27060</v>
      </c>
      <c r="J57" s="85"/>
      <c r="K57" s="78"/>
      <c r="L57" s="231"/>
      <c r="M57" s="226" t="s">
        <v>35</v>
      </c>
      <c r="N57" s="227"/>
    </row>
    <row r="58" spans="1:14" s="42" customFormat="1" ht="15.75">
      <c r="A58" s="224"/>
      <c r="B58" s="224"/>
      <c r="C58" s="224"/>
      <c r="D58" s="225"/>
      <c r="E58" s="226"/>
      <c r="F58" s="232"/>
      <c r="G58" s="232"/>
      <c r="H58" s="232"/>
      <c r="I58" s="232"/>
      <c r="J58" s="77"/>
      <c r="K58" s="78"/>
      <c r="L58" s="231"/>
      <c r="M58" s="226"/>
      <c r="N58" s="227"/>
    </row>
    <row r="59" spans="1:14" s="42" customFormat="1" ht="15.75">
      <c r="A59" s="224"/>
      <c r="B59" s="224"/>
      <c r="C59" s="224"/>
      <c r="D59" s="225"/>
      <c r="E59" s="226"/>
      <c r="F59" s="232"/>
      <c r="G59" s="232"/>
      <c r="H59" s="232"/>
      <c r="I59" s="232"/>
      <c r="J59" s="79"/>
      <c r="K59" s="80"/>
      <c r="L59" s="231"/>
      <c r="M59" s="226"/>
      <c r="N59" s="227"/>
    </row>
    <row r="60" spans="1:14" ht="15" customHeight="1">
      <c r="A60" s="177">
        <v>15</v>
      </c>
      <c r="B60" s="163">
        <v>600</v>
      </c>
      <c r="C60" s="230">
        <v>60014</v>
      </c>
      <c r="D60" s="219" t="s">
        <v>29</v>
      </c>
      <c r="E60" s="201" t="s">
        <v>49</v>
      </c>
      <c r="F60" s="221">
        <f>G60</f>
        <v>100000</v>
      </c>
      <c r="G60" s="220">
        <f>H60+I60+K60+K61+K62+L60</f>
        <v>100000</v>
      </c>
      <c r="H60" s="220"/>
      <c r="I60" s="221">
        <v>50000</v>
      </c>
      <c r="J60" s="75" t="s">
        <v>22</v>
      </c>
      <c r="K60" s="81"/>
      <c r="L60" s="229"/>
      <c r="M60" s="201" t="s">
        <v>35</v>
      </c>
      <c r="N60" s="174"/>
    </row>
    <row r="61" spans="1:14" ht="15" customHeight="1">
      <c r="A61" s="177"/>
      <c r="B61" s="163"/>
      <c r="C61" s="230"/>
      <c r="D61" s="219"/>
      <c r="E61" s="201"/>
      <c r="F61" s="221"/>
      <c r="G61" s="220"/>
      <c r="H61" s="220"/>
      <c r="I61" s="221"/>
      <c r="J61" s="77" t="s">
        <v>24</v>
      </c>
      <c r="K61" s="82">
        <v>50000</v>
      </c>
      <c r="L61" s="229"/>
      <c r="M61" s="201"/>
      <c r="N61" s="174"/>
    </row>
    <row r="62" spans="1:14" ht="15.75" customHeight="1">
      <c r="A62" s="177"/>
      <c r="B62" s="163"/>
      <c r="C62" s="230"/>
      <c r="D62" s="219"/>
      <c r="E62" s="201"/>
      <c r="F62" s="221"/>
      <c r="G62" s="220"/>
      <c r="H62" s="220"/>
      <c r="I62" s="221"/>
      <c r="J62" s="79" t="s">
        <v>25</v>
      </c>
      <c r="K62" s="86"/>
      <c r="L62" s="229"/>
      <c r="M62" s="201"/>
      <c r="N62" s="174"/>
    </row>
    <row r="63" spans="1:14" ht="15" customHeight="1">
      <c r="A63" s="177">
        <v>16</v>
      </c>
      <c r="B63" s="177">
        <v>600</v>
      </c>
      <c r="C63" s="177">
        <v>60014</v>
      </c>
      <c r="D63" s="219" t="s">
        <v>29</v>
      </c>
      <c r="E63" s="218" t="s">
        <v>50</v>
      </c>
      <c r="F63" s="221">
        <f>G63</f>
        <v>150000</v>
      </c>
      <c r="G63" s="220">
        <f>H63+I63+K63+K65+L63+K64</f>
        <v>150000</v>
      </c>
      <c r="H63" s="221"/>
      <c r="I63" s="221">
        <v>150000</v>
      </c>
      <c r="J63" s="75"/>
      <c r="K63" s="81"/>
      <c r="L63" s="229"/>
      <c r="M63" s="201" t="s">
        <v>35</v>
      </c>
      <c r="N63" s="174"/>
    </row>
    <row r="64" spans="1:14" ht="15.75">
      <c r="A64" s="177"/>
      <c r="B64" s="177"/>
      <c r="C64" s="177"/>
      <c r="D64" s="219"/>
      <c r="E64" s="218"/>
      <c r="F64" s="221"/>
      <c r="G64" s="221"/>
      <c r="H64" s="221"/>
      <c r="I64" s="221"/>
      <c r="J64" s="77"/>
      <c r="K64" s="82"/>
      <c r="L64" s="229"/>
      <c r="M64" s="201"/>
      <c r="N64" s="174"/>
    </row>
    <row r="65" spans="1:14" ht="15.75">
      <c r="A65" s="177"/>
      <c r="B65" s="177"/>
      <c r="C65" s="177"/>
      <c r="D65" s="219"/>
      <c r="E65" s="218"/>
      <c r="F65" s="221"/>
      <c r="G65" s="220"/>
      <c r="H65" s="221"/>
      <c r="I65" s="221"/>
      <c r="J65" s="79"/>
      <c r="K65" s="86"/>
      <c r="L65" s="229"/>
      <c r="M65" s="201"/>
      <c r="N65" s="174"/>
    </row>
    <row r="66" spans="1:14" s="94" customFormat="1" ht="15" customHeight="1">
      <c r="A66" s="186">
        <v>17</v>
      </c>
      <c r="B66" s="186">
        <v>600</v>
      </c>
      <c r="C66" s="186">
        <v>60014</v>
      </c>
      <c r="D66" s="234" t="s">
        <v>29</v>
      </c>
      <c r="E66" s="237" t="s">
        <v>97</v>
      </c>
      <c r="F66" s="236">
        <f>G66</f>
        <v>22140</v>
      </c>
      <c r="G66" s="238">
        <f>H66+I66+K66+K68+L66+K67</f>
        <v>22140</v>
      </c>
      <c r="H66" s="236">
        <v>22140</v>
      </c>
      <c r="I66" s="236"/>
      <c r="J66" s="157"/>
      <c r="K66" s="158"/>
      <c r="L66" s="233"/>
      <c r="M66" s="187" t="s">
        <v>35</v>
      </c>
      <c r="N66" s="235"/>
    </row>
    <row r="67" spans="1:14" s="94" customFormat="1" ht="15.75">
      <c r="A67" s="186"/>
      <c r="B67" s="186"/>
      <c r="C67" s="186"/>
      <c r="D67" s="234"/>
      <c r="E67" s="237"/>
      <c r="F67" s="236"/>
      <c r="G67" s="236"/>
      <c r="H67" s="236"/>
      <c r="I67" s="236"/>
      <c r="J67" s="159"/>
      <c r="K67" s="160"/>
      <c r="L67" s="233"/>
      <c r="M67" s="187"/>
      <c r="N67" s="235"/>
    </row>
    <row r="68" spans="1:14" s="94" customFormat="1" ht="15.75">
      <c r="A68" s="186"/>
      <c r="B68" s="186"/>
      <c r="C68" s="186"/>
      <c r="D68" s="234"/>
      <c r="E68" s="237"/>
      <c r="F68" s="236"/>
      <c r="G68" s="238"/>
      <c r="H68" s="236"/>
      <c r="I68" s="236"/>
      <c r="J68" s="161"/>
      <c r="K68" s="162"/>
      <c r="L68" s="233"/>
      <c r="M68" s="187"/>
      <c r="N68" s="235"/>
    </row>
    <row r="69" spans="1:13" s="89" customFormat="1" ht="18" customHeight="1">
      <c r="A69" s="244" t="s">
        <v>51</v>
      </c>
      <c r="B69" s="244"/>
      <c r="C69" s="244"/>
      <c r="D69" s="244"/>
      <c r="E69" s="244"/>
      <c r="F69" s="245">
        <f>SUM(F13:F68)-F45-F46</f>
        <v>31586613</v>
      </c>
      <c r="G69" s="245">
        <f>SUM(G13:G68)-G45-G46</f>
        <v>16463850.219999999</v>
      </c>
      <c r="H69" s="245">
        <f>SUM(H13:H68)-H45-H46</f>
        <v>1738196</v>
      </c>
      <c r="I69" s="245">
        <f>SUM(I13:I68)-I45-I46</f>
        <v>6547559</v>
      </c>
      <c r="J69" s="240"/>
      <c r="K69" s="243">
        <f>SUM(K13:K68)-K45-K46</f>
        <v>5787852</v>
      </c>
      <c r="L69" s="240">
        <f>SUM(L13:L68)-L45-L46</f>
        <v>2390243.2199999997</v>
      </c>
      <c r="M69" s="239"/>
    </row>
    <row r="70" spans="1:13" s="42" customFormat="1" ht="19.5" customHeight="1">
      <c r="A70" s="244"/>
      <c r="B70" s="244"/>
      <c r="C70" s="244"/>
      <c r="D70" s="244"/>
      <c r="E70" s="244"/>
      <c r="F70" s="245"/>
      <c r="G70" s="245"/>
      <c r="H70" s="245"/>
      <c r="I70" s="245"/>
      <c r="J70" s="240"/>
      <c r="K70" s="243"/>
      <c r="L70" s="240"/>
      <c r="M70" s="239"/>
    </row>
    <row r="71" spans="1:13" s="42" customFormat="1" ht="19.5" customHeight="1">
      <c r="A71" s="241" t="s">
        <v>52</v>
      </c>
      <c r="B71" s="241"/>
      <c r="C71" s="241"/>
      <c r="D71" s="241"/>
      <c r="E71" s="241"/>
      <c r="F71" s="90"/>
      <c r="G71" s="90"/>
      <c r="H71" s="90"/>
      <c r="I71" s="90"/>
      <c r="J71" s="90"/>
      <c r="K71" s="90"/>
      <c r="L71" s="90"/>
      <c r="M71" s="91"/>
    </row>
    <row r="72" spans="1:13" ht="39.75" customHeight="1">
      <c r="A72" s="8" t="s">
        <v>16</v>
      </c>
      <c r="B72" s="242" t="s">
        <v>53</v>
      </c>
      <c r="C72" s="242"/>
      <c r="D72" s="242"/>
      <c r="E72" s="242"/>
      <c r="F72" s="91"/>
      <c r="G72" s="91"/>
      <c r="H72" s="91"/>
      <c r="I72" s="91"/>
      <c r="J72" s="91"/>
      <c r="K72" s="91"/>
      <c r="L72" s="91"/>
      <c r="M72" s="91"/>
    </row>
    <row r="73" spans="1:14" s="94" customFormat="1" ht="15" customHeight="1">
      <c r="A73" s="177">
        <v>17</v>
      </c>
      <c r="B73" s="177">
        <v>851</v>
      </c>
      <c r="C73" s="177">
        <v>85111</v>
      </c>
      <c r="D73" s="246" t="s">
        <v>83</v>
      </c>
      <c r="E73" s="247" t="s">
        <v>54</v>
      </c>
      <c r="F73" s="199">
        <v>6944936</v>
      </c>
      <c r="G73" s="199">
        <f>H73+I73+K73+K74+K75+L73</f>
        <v>5417905</v>
      </c>
      <c r="H73" s="199">
        <v>2905</v>
      </c>
      <c r="I73" s="199">
        <f>821000</f>
        <v>821000</v>
      </c>
      <c r="J73" s="92"/>
      <c r="K73" s="93"/>
      <c r="L73" s="199">
        <f>4594000</f>
        <v>4594000</v>
      </c>
      <c r="M73" s="173" t="s">
        <v>23</v>
      </c>
      <c r="N73" s="235"/>
    </row>
    <row r="74" spans="1:14" s="94" customFormat="1" ht="15.75">
      <c r="A74" s="177"/>
      <c r="B74" s="177"/>
      <c r="C74" s="177"/>
      <c r="D74" s="246"/>
      <c r="E74" s="247"/>
      <c r="F74" s="199"/>
      <c r="G74" s="199"/>
      <c r="H74" s="199"/>
      <c r="I74" s="199"/>
      <c r="J74" s="23"/>
      <c r="K74" s="95"/>
      <c r="L74" s="199"/>
      <c r="M74" s="173"/>
      <c r="N74" s="235"/>
    </row>
    <row r="75" spans="1:14" s="94" customFormat="1" ht="15.75">
      <c r="A75" s="177"/>
      <c r="B75" s="177"/>
      <c r="C75" s="177"/>
      <c r="D75" s="246"/>
      <c r="E75" s="247"/>
      <c r="F75" s="199"/>
      <c r="G75" s="199"/>
      <c r="H75" s="199"/>
      <c r="I75" s="199"/>
      <c r="J75" s="25"/>
      <c r="K75" s="96"/>
      <c r="L75" s="199"/>
      <c r="M75" s="173"/>
      <c r="N75" s="235"/>
    </row>
    <row r="76" spans="1:13" ht="18.75">
      <c r="A76" s="84"/>
      <c r="B76" s="84"/>
      <c r="C76" s="248" t="s">
        <v>55</v>
      </c>
      <c r="D76" s="248"/>
      <c r="E76" s="248"/>
      <c r="F76" s="249"/>
      <c r="G76" s="249"/>
      <c r="H76" s="249"/>
      <c r="I76" s="249"/>
      <c r="J76" s="249"/>
      <c r="K76" s="249"/>
      <c r="L76" s="249"/>
      <c r="M76" s="249"/>
    </row>
    <row r="77" spans="1:14" ht="15" customHeight="1">
      <c r="A77" s="177">
        <v>18</v>
      </c>
      <c r="B77" s="177">
        <v>801</v>
      </c>
      <c r="C77" s="177">
        <v>80120</v>
      </c>
      <c r="D77" s="202" t="s">
        <v>29</v>
      </c>
      <c r="E77" s="179" t="s">
        <v>56</v>
      </c>
      <c r="F77" s="199">
        <f>1984417+H77</f>
        <v>2410417</v>
      </c>
      <c r="G77" s="252">
        <f>H77+I77+K77+K78+K79+L77</f>
        <v>426000</v>
      </c>
      <c r="H77" s="239">
        <v>426000</v>
      </c>
      <c r="I77" s="252"/>
      <c r="J77" s="21"/>
      <c r="K77" s="93"/>
      <c r="L77" s="250"/>
      <c r="M77" s="173" t="s">
        <v>57</v>
      </c>
      <c r="N77" s="174"/>
    </row>
    <row r="78" spans="1:14" ht="15.75">
      <c r="A78" s="177"/>
      <c r="B78" s="177"/>
      <c r="C78" s="177"/>
      <c r="D78" s="202"/>
      <c r="E78" s="179"/>
      <c r="F78" s="199"/>
      <c r="G78" s="252"/>
      <c r="H78" s="239"/>
      <c r="I78" s="252"/>
      <c r="J78" s="23"/>
      <c r="K78" s="95"/>
      <c r="L78" s="250"/>
      <c r="M78" s="173"/>
      <c r="N78" s="174"/>
    </row>
    <row r="79" spans="1:14" ht="21" customHeight="1">
      <c r="A79" s="177"/>
      <c r="B79" s="177"/>
      <c r="C79" s="177"/>
      <c r="D79" s="202"/>
      <c r="E79" s="179"/>
      <c r="F79" s="199"/>
      <c r="G79" s="252"/>
      <c r="H79" s="239"/>
      <c r="I79" s="252"/>
      <c r="J79" s="25"/>
      <c r="K79" s="96"/>
      <c r="L79" s="250"/>
      <c r="M79" s="173"/>
      <c r="N79" s="174"/>
    </row>
    <row r="80" spans="1:14" s="89" customFormat="1" ht="20.25" customHeight="1">
      <c r="A80" s="177">
        <v>19</v>
      </c>
      <c r="B80" s="163">
        <v>801</v>
      </c>
      <c r="C80" s="163">
        <v>80120</v>
      </c>
      <c r="D80" s="251" t="s">
        <v>29</v>
      </c>
      <c r="E80" s="179" t="s">
        <v>58</v>
      </c>
      <c r="F80" s="199">
        <f>20000+G80</f>
        <v>504500</v>
      </c>
      <c r="G80" s="253">
        <f>H80+I80+K81+K80+K82+L80</f>
        <v>484500</v>
      </c>
      <c r="H80" s="253"/>
      <c r="I80" s="254">
        <v>484500</v>
      </c>
      <c r="J80" s="134"/>
      <c r="K80" s="135"/>
      <c r="L80" s="206"/>
      <c r="M80" s="173" t="s">
        <v>23</v>
      </c>
      <c r="N80" s="255"/>
    </row>
    <row r="81" spans="1:14" s="89" customFormat="1" ht="20.25" customHeight="1">
      <c r="A81" s="177"/>
      <c r="B81" s="177"/>
      <c r="C81" s="177"/>
      <c r="D81" s="251"/>
      <c r="E81" s="179"/>
      <c r="F81" s="199"/>
      <c r="G81" s="253"/>
      <c r="H81" s="253"/>
      <c r="I81" s="254"/>
      <c r="J81" s="136"/>
      <c r="K81" s="136"/>
      <c r="L81" s="206"/>
      <c r="M81" s="173"/>
      <c r="N81" s="255"/>
    </row>
    <row r="82" spans="1:14" s="89" customFormat="1" ht="18.75" customHeight="1">
      <c r="A82" s="177"/>
      <c r="B82" s="163"/>
      <c r="C82" s="163"/>
      <c r="D82" s="251"/>
      <c r="E82" s="179"/>
      <c r="F82" s="199"/>
      <c r="G82" s="253"/>
      <c r="H82" s="253"/>
      <c r="I82" s="254"/>
      <c r="J82" s="137"/>
      <c r="K82" s="137"/>
      <c r="L82" s="206"/>
      <c r="M82" s="173"/>
      <c r="N82" s="255"/>
    </row>
    <row r="83" spans="1:14" ht="15" customHeight="1">
      <c r="A83" s="177">
        <v>20</v>
      </c>
      <c r="B83" s="177">
        <v>851</v>
      </c>
      <c r="C83" s="177">
        <v>85111</v>
      </c>
      <c r="D83" s="178" t="s">
        <v>59</v>
      </c>
      <c r="E83" s="179" t="s">
        <v>60</v>
      </c>
      <c r="F83" s="176">
        <f>10000000</f>
        <v>10000000</v>
      </c>
      <c r="G83" s="175">
        <f>H83+I83+K83+K84+K85+L83</f>
        <v>7231000</v>
      </c>
      <c r="H83" s="176"/>
      <c r="I83" s="170">
        <f>5000000+2200000-200000+231000</f>
        <v>7231000</v>
      </c>
      <c r="J83" s="92"/>
      <c r="K83" s="93"/>
      <c r="L83" s="171"/>
      <c r="M83" s="173" t="s">
        <v>57</v>
      </c>
      <c r="N83" s="174"/>
    </row>
    <row r="84" spans="1:14" ht="15.75">
      <c r="A84" s="177"/>
      <c r="B84" s="177"/>
      <c r="C84" s="177"/>
      <c r="D84" s="178"/>
      <c r="E84" s="179"/>
      <c r="F84" s="176"/>
      <c r="G84" s="175"/>
      <c r="H84" s="176"/>
      <c r="I84" s="170"/>
      <c r="J84" s="23"/>
      <c r="K84" s="95"/>
      <c r="L84" s="171"/>
      <c r="M84" s="173"/>
      <c r="N84" s="174"/>
    </row>
    <row r="85" spans="1:14" ht="19.5" customHeight="1">
      <c r="A85" s="177"/>
      <c r="B85" s="177"/>
      <c r="C85" s="177"/>
      <c r="D85" s="178"/>
      <c r="E85" s="179"/>
      <c r="F85" s="176"/>
      <c r="G85" s="175"/>
      <c r="H85" s="176"/>
      <c r="I85" s="170"/>
      <c r="J85" s="23"/>
      <c r="K85" s="95"/>
      <c r="L85" s="171"/>
      <c r="M85" s="173"/>
      <c r="N85" s="174"/>
    </row>
    <row r="86" spans="1:14" s="31" customFormat="1" ht="15" customHeight="1">
      <c r="A86" s="182">
        <v>21</v>
      </c>
      <c r="B86" s="182">
        <v>852</v>
      </c>
      <c r="C86" s="182">
        <v>85201</v>
      </c>
      <c r="D86" s="257" t="s">
        <v>29</v>
      </c>
      <c r="E86" s="164" t="s">
        <v>61</v>
      </c>
      <c r="F86" s="264">
        <f>G86</f>
        <v>15000</v>
      </c>
      <c r="G86" s="262">
        <f>H86+I86+K86+K87+K88+L86</f>
        <v>15000</v>
      </c>
      <c r="H86" s="263">
        <v>15000</v>
      </c>
      <c r="I86" s="204"/>
      <c r="J86" s="29"/>
      <c r="K86" s="97"/>
      <c r="L86" s="256"/>
      <c r="M86" s="173" t="s">
        <v>62</v>
      </c>
      <c r="N86" s="168"/>
    </row>
    <row r="87" spans="1:14" s="31" customFormat="1" ht="16.5" customHeight="1">
      <c r="A87" s="182"/>
      <c r="B87" s="182"/>
      <c r="C87" s="182"/>
      <c r="D87" s="257"/>
      <c r="E87" s="164"/>
      <c r="F87" s="264"/>
      <c r="G87" s="262"/>
      <c r="H87" s="263"/>
      <c r="I87" s="204"/>
      <c r="J87" s="32"/>
      <c r="K87" s="98"/>
      <c r="L87" s="256"/>
      <c r="M87" s="173"/>
      <c r="N87" s="168"/>
    </row>
    <row r="88" spans="1:14" s="51" customFormat="1" ht="16.5" customHeight="1">
      <c r="A88" s="182"/>
      <c r="B88" s="182"/>
      <c r="C88" s="182"/>
      <c r="D88" s="257"/>
      <c r="E88" s="164"/>
      <c r="F88" s="264"/>
      <c r="G88" s="262"/>
      <c r="H88" s="263"/>
      <c r="I88" s="204"/>
      <c r="J88" s="34"/>
      <c r="K88" s="99"/>
      <c r="L88" s="256"/>
      <c r="M88" s="173"/>
      <c r="N88" s="168"/>
    </row>
    <row r="89" spans="1:14" s="141" customFormat="1" ht="15" customHeight="1">
      <c r="A89" s="292">
        <v>22</v>
      </c>
      <c r="B89" s="292">
        <v>852</v>
      </c>
      <c r="C89" s="292">
        <v>85201</v>
      </c>
      <c r="D89" s="293" t="s">
        <v>29</v>
      </c>
      <c r="E89" s="294" t="s">
        <v>92</v>
      </c>
      <c r="F89" s="295">
        <f>G89</f>
        <v>65000</v>
      </c>
      <c r="G89" s="296">
        <f>H89+I89+K89+K90+K91+L89</f>
        <v>65000</v>
      </c>
      <c r="H89" s="297">
        <v>65000</v>
      </c>
      <c r="I89" s="298"/>
      <c r="J89" s="139"/>
      <c r="K89" s="140"/>
      <c r="L89" s="299"/>
      <c r="M89" s="300" t="s">
        <v>23</v>
      </c>
      <c r="N89" s="301"/>
    </row>
    <row r="90" spans="1:14" s="141" customFormat="1" ht="16.5" customHeight="1">
      <c r="A90" s="292"/>
      <c r="B90" s="292"/>
      <c r="C90" s="292"/>
      <c r="D90" s="293"/>
      <c r="E90" s="294"/>
      <c r="F90" s="295"/>
      <c r="G90" s="296"/>
      <c r="H90" s="297"/>
      <c r="I90" s="298"/>
      <c r="J90" s="142"/>
      <c r="K90" s="143"/>
      <c r="L90" s="299"/>
      <c r="M90" s="300"/>
      <c r="N90" s="301"/>
    </row>
    <row r="91" spans="1:14" s="46" customFormat="1" ht="16.5" customHeight="1">
      <c r="A91" s="292"/>
      <c r="B91" s="292"/>
      <c r="C91" s="292"/>
      <c r="D91" s="293"/>
      <c r="E91" s="294"/>
      <c r="F91" s="295"/>
      <c r="G91" s="296"/>
      <c r="H91" s="297"/>
      <c r="I91" s="298"/>
      <c r="J91" s="144"/>
      <c r="K91" s="145"/>
      <c r="L91" s="299"/>
      <c r="M91" s="300"/>
      <c r="N91" s="301"/>
    </row>
    <row r="92" spans="1:14" s="148" customFormat="1" ht="15" customHeight="1">
      <c r="A92" s="292">
        <v>23</v>
      </c>
      <c r="B92" s="292">
        <v>852</v>
      </c>
      <c r="C92" s="292">
        <v>85201</v>
      </c>
      <c r="D92" s="293" t="s">
        <v>29</v>
      </c>
      <c r="E92" s="294" t="s">
        <v>95</v>
      </c>
      <c r="F92" s="295">
        <f>G92</f>
        <v>6424</v>
      </c>
      <c r="G92" s="296">
        <f>H92+I92+K92+K93+K94+L92</f>
        <v>6424</v>
      </c>
      <c r="H92" s="297">
        <v>6424</v>
      </c>
      <c r="I92" s="298"/>
      <c r="J92" s="146"/>
      <c r="K92" s="147"/>
      <c r="L92" s="299"/>
      <c r="M92" s="302" t="s">
        <v>93</v>
      </c>
      <c r="N92" s="301"/>
    </row>
    <row r="93" spans="1:14" s="148" customFormat="1" ht="16.5" customHeight="1">
      <c r="A93" s="292"/>
      <c r="B93" s="292"/>
      <c r="C93" s="292"/>
      <c r="D93" s="293"/>
      <c r="E93" s="294"/>
      <c r="F93" s="295"/>
      <c r="G93" s="296"/>
      <c r="H93" s="297"/>
      <c r="I93" s="298"/>
      <c r="J93" s="149"/>
      <c r="K93" s="150"/>
      <c r="L93" s="299"/>
      <c r="M93" s="302"/>
      <c r="N93" s="301"/>
    </row>
    <row r="94" spans="1:14" s="153" customFormat="1" ht="16.5" customHeight="1">
      <c r="A94" s="292"/>
      <c r="B94" s="292"/>
      <c r="C94" s="292"/>
      <c r="D94" s="293"/>
      <c r="E94" s="294"/>
      <c r="F94" s="295"/>
      <c r="G94" s="296"/>
      <c r="H94" s="297"/>
      <c r="I94" s="298"/>
      <c r="J94" s="151"/>
      <c r="K94" s="152"/>
      <c r="L94" s="299"/>
      <c r="M94" s="302"/>
      <c r="N94" s="301"/>
    </row>
    <row r="95" spans="1:14" s="141" customFormat="1" ht="15" customHeight="1">
      <c r="A95" s="292">
        <v>24</v>
      </c>
      <c r="B95" s="292">
        <v>852</v>
      </c>
      <c r="C95" s="292">
        <v>85201</v>
      </c>
      <c r="D95" s="293" t="s">
        <v>29</v>
      </c>
      <c r="E95" s="294" t="s">
        <v>94</v>
      </c>
      <c r="F95" s="295">
        <f>G95</f>
        <v>250000</v>
      </c>
      <c r="G95" s="296">
        <f>H95+I95+K95+K96+K97+L95</f>
        <v>250000</v>
      </c>
      <c r="H95" s="297">
        <f>200000+50000</f>
        <v>250000</v>
      </c>
      <c r="I95" s="298"/>
      <c r="J95" s="139"/>
      <c r="K95" s="140"/>
      <c r="L95" s="299"/>
      <c r="M95" s="300" t="s">
        <v>23</v>
      </c>
      <c r="N95" s="301"/>
    </row>
    <row r="96" spans="1:14" s="141" customFormat="1" ht="16.5" customHeight="1">
      <c r="A96" s="292"/>
      <c r="B96" s="292"/>
      <c r="C96" s="292"/>
      <c r="D96" s="293"/>
      <c r="E96" s="294"/>
      <c r="F96" s="295"/>
      <c r="G96" s="296"/>
      <c r="H96" s="297"/>
      <c r="I96" s="298"/>
      <c r="J96" s="142"/>
      <c r="K96" s="143"/>
      <c r="L96" s="299"/>
      <c r="M96" s="300"/>
      <c r="N96" s="301"/>
    </row>
    <row r="97" spans="1:14" s="46" customFormat="1" ht="16.5" customHeight="1">
      <c r="A97" s="292"/>
      <c r="B97" s="292"/>
      <c r="C97" s="292"/>
      <c r="D97" s="293"/>
      <c r="E97" s="294"/>
      <c r="F97" s="295"/>
      <c r="G97" s="296"/>
      <c r="H97" s="297"/>
      <c r="I97" s="298"/>
      <c r="J97" s="144"/>
      <c r="K97" s="145"/>
      <c r="L97" s="299"/>
      <c r="M97" s="300"/>
      <c r="N97" s="301"/>
    </row>
    <row r="98" spans="1:14" ht="15" customHeight="1">
      <c r="A98" s="258">
        <v>25</v>
      </c>
      <c r="B98" s="283">
        <v>852</v>
      </c>
      <c r="C98" s="285">
        <v>85202</v>
      </c>
      <c r="D98" s="288" t="s">
        <v>29</v>
      </c>
      <c r="E98" s="164" t="s">
        <v>90</v>
      </c>
      <c r="F98" s="204">
        <v>2642180</v>
      </c>
      <c r="G98" s="254">
        <f>H98+I98+K98+K99+K100</f>
        <v>1325000</v>
      </c>
      <c r="H98" s="169"/>
      <c r="I98" s="199"/>
      <c r="J98" s="21" t="s">
        <v>84</v>
      </c>
      <c r="K98" s="138"/>
      <c r="L98" s="289"/>
      <c r="M98" s="261" t="s">
        <v>57</v>
      </c>
      <c r="N98" s="174"/>
    </row>
    <row r="99" spans="1:14" ht="18" customHeight="1">
      <c r="A99" s="259"/>
      <c r="B99" s="181"/>
      <c r="C99" s="286"/>
      <c r="D99" s="288"/>
      <c r="E99" s="164"/>
      <c r="F99" s="204"/>
      <c r="G99" s="254"/>
      <c r="H99" s="169"/>
      <c r="I99" s="199"/>
      <c r="J99" s="23" t="s">
        <v>85</v>
      </c>
      <c r="K99" s="101">
        <v>1325000</v>
      </c>
      <c r="L99" s="290"/>
      <c r="M99" s="261"/>
      <c r="N99" s="174"/>
    </row>
    <row r="100" spans="1:14" ht="18" customHeight="1">
      <c r="A100" s="260"/>
      <c r="B100" s="284"/>
      <c r="C100" s="287"/>
      <c r="D100" s="288"/>
      <c r="E100" s="164"/>
      <c r="F100" s="204"/>
      <c r="G100" s="254"/>
      <c r="H100" s="169"/>
      <c r="I100" s="199"/>
      <c r="J100" s="25" t="s">
        <v>25</v>
      </c>
      <c r="K100" s="102"/>
      <c r="L100" s="291"/>
      <c r="M100" s="261"/>
      <c r="N100" s="174"/>
    </row>
    <row r="101" spans="1:14" ht="15" customHeight="1">
      <c r="A101" s="177">
        <v>26</v>
      </c>
      <c r="B101" s="177">
        <v>853</v>
      </c>
      <c r="C101" s="177">
        <v>85311</v>
      </c>
      <c r="D101" s="178" t="s">
        <v>29</v>
      </c>
      <c r="E101" s="179" t="s">
        <v>89</v>
      </c>
      <c r="F101" s="176">
        <f>H101</f>
        <v>8500</v>
      </c>
      <c r="G101" s="175">
        <f>H101+I101+K101+K102+K103+L101</f>
        <v>8500</v>
      </c>
      <c r="H101" s="176">
        <v>8500</v>
      </c>
      <c r="I101" s="170"/>
      <c r="J101" s="92"/>
      <c r="K101" s="93"/>
      <c r="L101" s="171"/>
      <c r="M101" s="173" t="s">
        <v>57</v>
      </c>
      <c r="N101" s="174"/>
    </row>
    <row r="102" spans="1:14" ht="15.75">
      <c r="A102" s="177"/>
      <c r="B102" s="177"/>
      <c r="C102" s="177"/>
      <c r="D102" s="178"/>
      <c r="E102" s="179"/>
      <c r="F102" s="176"/>
      <c r="G102" s="175"/>
      <c r="H102" s="176"/>
      <c r="I102" s="170"/>
      <c r="J102" s="23"/>
      <c r="K102" s="95"/>
      <c r="L102" s="171"/>
      <c r="M102" s="173"/>
      <c r="N102" s="174"/>
    </row>
    <row r="103" spans="1:14" ht="19.5" customHeight="1">
      <c r="A103" s="177"/>
      <c r="B103" s="177"/>
      <c r="C103" s="177"/>
      <c r="D103" s="178"/>
      <c r="E103" s="179"/>
      <c r="F103" s="176"/>
      <c r="G103" s="175"/>
      <c r="H103" s="176"/>
      <c r="I103" s="310"/>
      <c r="J103" s="25"/>
      <c r="K103" s="96"/>
      <c r="L103" s="171"/>
      <c r="M103" s="173"/>
      <c r="N103" s="174"/>
    </row>
    <row r="104" spans="1:14" ht="15" customHeight="1">
      <c r="A104" s="224">
        <v>27</v>
      </c>
      <c r="B104" s="224">
        <v>900</v>
      </c>
      <c r="C104" s="224">
        <v>90019</v>
      </c>
      <c r="D104" s="303" t="s">
        <v>29</v>
      </c>
      <c r="E104" s="226" t="s">
        <v>63</v>
      </c>
      <c r="F104" s="304">
        <f>G104</f>
        <v>90560</v>
      </c>
      <c r="G104" s="305">
        <f>H104</f>
        <v>90560</v>
      </c>
      <c r="H104" s="306">
        <v>90560</v>
      </c>
      <c r="I104" s="307"/>
      <c r="J104" s="101"/>
      <c r="K104" s="101"/>
      <c r="L104" s="308"/>
      <c r="M104" s="309" t="s">
        <v>57</v>
      </c>
      <c r="N104" s="174"/>
    </row>
    <row r="105" spans="1:14" ht="15.75">
      <c r="A105" s="177"/>
      <c r="B105" s="177"/>
      <c r="C105" s="177"/>
      <c r="D105" s="267"/>
      <c r="E105" s="201"/>
      <c r="F105" s="176"/>
      <c r="G105" s="175"/>
      <c r="H105" s="265"/>
      <c r="I105" s="199"/>
      <c r="J105" s="101"/>
      <c r="K105" s="101"/>
      <c r="L105" s="266"/>
      <c r="M105" s="261"/>
      <c r="N105" s="174"/>
    </row>
    <row r="106" spans="1:14" ht="15.75">
      <c r="A106" s="177"/>
      <c r="B106" s="177"/>
      <c r="C106" s="177"/>
      <c r="D106" s="267"/>
      <c r="E106" s="201"/>
      <c r="F106" s="176"/>
      <c r="G106" s="175"/>
      <c r="H106" s="265"/>
      <c r="I106" s="199"/>
      <c r="J106" s="102"/>
      <c r="K106" s="102"/>
      <c r="L106" s="266"/>
      <c r="M106" s="261"/>
      <c r="N106" s="174"/>
    </row>
    <row r="107" spans="1:13" ht="18.75">
      <c r="A107" s="84"/>
      <c r="B107" s="84"/>
      <c r="C107" s="248" t="s">
        <v>64</v>
      </c>
      <c r="D107" s="248"/>
      <c r="E107" s="248"/>
      <c r="F107" s="249"/>
      <c r="G107" s="249"/>
      <c r="H107" s="249"/>
      <c r="I107" s="249"/>
      <c r="J107" s="249"/>
      <c r="K107" s="249"/>
      <c r="L107" s="249"/>
      <c r="M107" s="249"/>
    </row>
    <row r="108" spans="1:14" ht="15" customHeight="1">
      <c r="A108" s="181">
        <v>28</v>
      </c>
      <c r="B108" s="181">
        <v>750</v>
      </c>
      <c r="C108" s="181">
        <v>75020</v>
      </c>
      <c r="D108" s="257" t="s">
        <v>29</v>
      </c>
      <c r="E108" s="164" t="s">
        <v>88</v>
      </c>
      <c r="F108" s="204">
        <f>G108</f>
        <v>42000</v>
      </c>
      <c r="G108" s="254">
        <f>H108+I108</f>
        <v>42000</v>
      </c>
      <c r="H108" s="169">
        <f>42000</f>
        <v>42000</v>
      </c>
      <c r="I108" s="199"/>
      <c r="J108" s="21"/>
      <c r="K108" s="22"/>
      <c r="L108" s="172"/>
      <c r="M108" s="173" t="s">
        <v>57</v>
      </c>
      <c r="N108" s="174"/>
    </row>
    <row r="109" spans="1:14" ht="18" customHeight="1">
      <c r="A109" s="181"/>
      <c r="B109" s="181"/>
      <c r="C109" s="181"/>
      <c r="D109" s="257"/>
      <c r="E109" s="164"/>
      <c r="F109" s="204"/>
      <c r="G109" s="254"/>
      <c r="H109" s="169"/>
      <c r="I109" s="199"/>
      <c r="J109" s="23"/>
      <c r="K109" s="95"/>
      <c r="L109" s="172"/>
      <c r="M109" s="173"/>
      <c r="N109" s="174"/>
    </row>
    <row r="110" spans="1:14" ht="30.75" customHeight="1">
      <c r="A110" s="181"/>
      <c r="B110" s="181"/>
      <c r="C110" s="181"/>
      <c r="D110" s="257"/>
      <c r="E110" s="164"/>
      <c r="F110" s="204"/>
      <c r="G110" s="254"/>
      <c r="H110" s="169"/>
      <c r="I110" s="199"/>
      <c r="J110" s="25"/>
      <c r="K110" s="96"/>
      <c r="L110" s="172"/>
      <c r="M110" s="173"/>
      <c r="N110" s="174"/>
    </row>
    <row r="111" spans="1:14" ht="15" customHeight="1">
      <c r="A111" s="181">
        <v>29</v>
      </c>
      <c r="B111" s="181">
        <v>852</v>
      </c>
      <c r="C111" s="181">
        <v>85202</v>
      </c>
      <c r="D111" s="257" t="s">
        <v>29</v>
      </c>
      <c r="E111" s="164" t="s">
        <v>65</v>
      </c>
      <c r="F111" s="204">
        <f>G111</f>
        <v>64575</v>
      </c>
      <c r="G111" s="254">
        <f>H111+I111</f>
        <v>64575</v>
      </c>
      <c r="H111" s="169"/>
      <c r="I111" s="199">
        <v>64575</v>
      </c>
      <c r="J111" s="21"/>
      <c r="K111" s="22"/>
      <c r="L111" s="172"/>
      <c r="M111" s="173" t="s">
        <v>57</v>
      </c>
      <c r="N111" s="174"/>
    </row>
    <row r="112" spans="1:14" ht="18" customHeight="1">
      <c r="A112" s="181"/>
      <c r="B112" s="181"/>
      <c r="C112" s="181"/>
      <c r="D112" s="257"/>
      <c r="E112" s="164"/>
      <c r="F112" s="204"/>
      <c r="G112" s="254"/>
      <c r="H112" s="169"/>
      <c r="I112" s="199"/>
      <c r="J112" s="23"/>
      <c r="K112" s="95"/>
      <c r="L112" s="172"/>
      <c r="M112" s="173"/>
      <c r="N112" s="174"/>
    </row>
    <row r="113" spans="1:14" ht="18" customHeight="1">
      <c r="A113" s="181"/>
      <c r="B113" s="181"/>
      <c r="C113" s="181"/>
      <c r="D113" s="257"/>
      <c r="E113" s="164"/>
      <c r="F113" s="204"/>
      <c r="G113" s="254"/>
      <c r="H113" s="169"/>
      <c r="I113" s="199"/>
      <c r="J113" s="25"/>
      <c r="K113" s="96"/>
      <c r="L113" s="172"/>
      <c r="M113" s="173"/>
      <c r="N113" s="174"/>
    </row>
    <row r="114" spans="1:14" s="94" customFormat="1" ht="15" customHeight="1">
      <c r="A114" s="181">
        <v>30</v>
      </c>
      <c r="B114" s="181">
        <v>854</v>
      </c>
      <c r="C114" s="181">
        <v>85403</v>
      </c>
      <c r="D114" s="257" t="s">
        <v>29</v>
      </c>
      <c r="E114" s="164" t="s">
        <v>66</v>
      </c>
      <c r="F114" s="204">
        <f>G114</f>
        <v>138990</v>
      </c>
      <c r="G114" s="254">
        <f>H114+I114</f>
        <v>138990</v>
      </c>
      <c r="H114" s="169">
        <f>70000+30000+38990</f>
        <v>138990</v>
      </c>
      <c r="I114" s="199"/>
      <c r="J114" s="21"/>
      <c r="K114" s="22"/>
      <c r="L114" s="171"/>
      <c r="M114" s="173" t="s">
        <v>57</v>
      </c>
      <c r="N114" s="235"/>
    </row>
    <row r="115" spans="1:14" s="94" customFormat="1" ht="18" customHeight="1">
      <c r="A115" s="181"/>
      <c r="B115" s="181"/>
      <c r="C115" s="181"/>
      <c r="D115" s="257"/>
      <c r="E115" s="164"/>
      <c r="F115" s="204"/>
      <c r="G115" s="254"/>
      <c r="H115" s="169"/>
      <c r="I115" s="199"/>
      <c r="J115" s="23"/>
      <c r="K115" s="95"/>
      <c r="L115" s="171"/>
      <c r="M115" s="173"/>
      <c r="N115" s="235"/>
    </row>
    <row r="116" spans="1:14" s="94" customFormat="1" ht="18" customHeight="1">
      <c r="A116" s="181"/>
      <c r="B116" s="181"/>
      <c r="C116" s="181"/>
      <c r="D116" s="257"/>
      <c r="E116" s="164"/>
      <c r="F116" s="204"/>
      <c r="G116" s="254"/>
      <c r="H116" s="169"/>
      <c r="I116" s="199"/>
      <c r="J116" s="25"/>
      <c r="K116" s="96"/>
      <c r="L116" s="171"/>
      <c r="M116" s="173"/>
      <c r="N116" s="235"/>
    </row>
    <row r="117" spans="1:13" ht="12.75" customHeight="1">
      <c r="A117" s="244" t="s">
        <v>67</v>
      </c>
      <c r="B117" s="244"/>
      <c r="C117" s="244"/>
      <c r="D117" s="244"/>
      <c r="E117" s="244"/>
      <c r="F117" s="245">
        <f>F69+539763+6944936+1470992+SUM(F77:F116)</f>
        <v>56780450</v>
      </c>
      <c r="G117" s="245">
        <f>SUM(G69:G116)</f>
        <v>32029304.22</v>
      </c>
      <c r="H117" s="245">
        <f>SUM(H69:H116)</f>
        <v>2783575</v>
      </c>
      <c r="I117" s="245">
        <f>SUM(I69:I116)</f>
        <v>15148634</v>
      </c>
      <c r="J117" s="240"/>
      <c r="K117" s="243">
        <f>SUM(K69:K116)</f>
        <v>7112852</v>
      </c>
      <c r="L117" s="245">
        <f>SUM(L69:L116)</f>
        <v>6984243.22</v>
      </c>
      <c r="M117" s="199"/>
    </row>
    <row r="118" spans="1:13" ht="26.25" customHeight="1">
      <c r="A118" s="244"/>
      <c r="B118" s="244"/>
      <c r="C118" s="244"/>
      <c r="D118" s="244"/>
      <c r="E118" s="244"/>
      <c r="F118" s="245"/>
      <c r="G118" s="245"/>
      <c r="H118" s="245"/>
      <c r="I118" s="245"/>
      <c r="J118" s="240"/>
      <c r="K118" s="243"/>
      <c r="L118" s="245"/>
      <c r="M118" s="199"/>
    </row>
    <row r="119" spans="1:13" s="105" customFormat="1" ht="17.25" customHeight="1">
      <c r="A119" s="103"/>
      <c r="B119" s="103"/>
      <c r="C119" s="103"/>
      <c r="D119" s="103"/>
      <c r="E119" s="103"/>
      <c r="F119" s="104"/>
      <c r="G119" s="104"/>
      <c r="H119" s="104"/>
      <c r="I119" s="104"/>
      <c r="J119" s="104"/>
      <c r="K119" s="104"/>
      <c r="L119" s="104"/>
      <c r="M119" s="104"/>
    </row>
    <row r="120" spans="1:13" ht="28.5" customHeight="1">
      <c r="A120" s="268" t="s">
        <v>68</v>
      </c>
      <c r="B120" s="268"/>
      <c r="C120" s="268"/>
      <c r="D120" s="268"/>
      <c r="E120" s="268"/>
      <c r="F120" s="268"/>
      <c r="G120" s="268"/>
      <c r="H120" s="268"/>
      <c r="I120" s="268"/>
      <c r="J120" s="268"/>
      <c r="K120" s="268"/>
      <c r="L120" s="268"/>
      <c r="M120" s="268"/>
    </row>
    <row r="121" spans="1:14" ht="34.5" customHeight="1">
      <c r="A121" s="8">
        <v>1</v>
      </c>
      <c r="B121" s="8">
        <v>600</v>
      </c>
      <c r="C121" s="8">
        <v>60014</v>
      </c>
      <c r="D121" s="8">
        <v>6060</v>
      </c>
      <c r="E121" s="13" t="s">
        <v>69</v>
      </c>
      <c r="F121" s="14">
        <f aca="true" t="shared" si="0" ref="F121:F126">G121</f>
        <v>52000</v>
      </c>
      <c r="G121" s="14">
        <f>H121+I121+K121+L121</f>
        <v>52000</v>
      </c>
      <c r="H121" s="14">
        <f>45000+7000</f>
        <v>52000</v>
      </c>
      <c r="I121" s="8"/>
      <c r="J121" s="100"/>
      <c r="K121" s="106"/>
      <c r="L121" s="2"/>
      <c r="M121" s="107" t="s">
        <v>35</v>
      </c>
      <c r="N121" s="108"/>
    </row>
    <row r="122" spans="1:13" ht="34.5" customHeight="1">
      <c r="A122" s="8">
        <v>2</v>
      </c>
      <c r="B122" s="8">
        <v>700</v>
      </c>
      <c r="C122" s="8">
        <v>70005</v>
      </c>
      <c r="D122" s="8">
        <v>6060</v>
      </c>
      <c r="E122" s="13" t="s">
        <v>70</v>
      </c>
      <c r="F122" s="14">
        <f t="shared" si="0"/>
        <v>32000</v>
      </c>
      <c r="G122" s="14">
        <f>H122+I122+K122+L122</f>
        <v>32000</v>
      </c>
      <c r="H122" s="14">
        <f>37000-5000</f>
        <v>32000</v>
      </c>
      <c r="I122" s="8"/>
      <c r="J122" s="100"/>
      <c r="K122" s="106"/>
      <c r="L122" s="109"/>
      <c r="M122" s="13" t="s">
        <v>57</v>
      </c>
    </row>
    <row r="123" spans="1:13" ht="34.5" customHeight="1">
      <c r="A123" s="8">
        <v>3</v>
      </c>
      <c r="B123" s="8">
        <v>750</v>
      </c>
      <c r="C123" s="8">
        <v>75020</v>
      </c>
      <c r="D123" s="8">
        <v>6060</v>
      </c>
      <c r="E123" s="13" t="s">
        <v>71</v>
      </c>
      <c r="F123" s="14">
        <f t="shared" si="0"/>
        <v>15000</v>
      </c>
      <c r="G123" s="14">
        <v>15000</v>
      </c>
      <c r="H123" s="14">
        <v>15000</v>
      </c>
      <c r="I123" s="8"/>
      <c r="J123" s="100"/>
      <c r="K123" s="106"/>
      <c r="L123" s="109"/>
      <c r="M123" s="13" t="s">
        <v>57</v>
      </c>
    </row>
    <row r="124" spans="1:13" s="94" customFormat="1" ht="34.5" customHeight="1">
      <c r="A124" s="2">
        <v>4</v>
      </c>
      <c r="B124" s="2">
        <v>750</v>
      </c>
      <c r="C124" s="2">
        <v>75020</v>
      </c>
      <c r="D124" s="2">
        <v>6060</v>
      </c>
      <c r="E124" s="154" t="s">
        <v>96</v>
      </c>
      <c r="F124" s="88">
        <f t="shared" si="0"/>
        <v>30500</v>
      </c>
      <c r="G124" s="88">
        <f>H124</f>
        <v>30500</v>
      </c>
      <c r="H124" s="88">
        <v>30500</v>
      </c>
      <c r="I124" s="2"/>
      <c r="J124" s="155"/>
      <c r="K124" s="156"/>
      <c r="L124" s="109"/>
      <c r="M124" s="154" t="s">
        <v>57</v>
      </c>
    </row>
    <row r="125" spans="1:13" ht="34.5" customHeight="1">
      <c r="A125" s="8">
        <v>5</v>
      </c>
      <c r="B125" s="8">
        <v>750</v>
      </c>
      <c r="C125" s="8">
        <v>75020</v>
      </c>
      <c r="D125" s="8">
        <v>6060</v>
      </c>
      <c r="E125" s="13" t="s">
        <v>72</v>
      </c>
      <c r="F125" s="14">
        <f t="shared" si="0"/>
        <v>73000</v>
      </c>
      <c r="G125" s="14">
        <f>H125</f>
        <v>73000</v>
      </c>
      <c r="H125" s="14">
        <f>120000-47000</f>
        <v>73000</v>
      </c>
      <c r="I125" s="8"/>
      <c r="J125" s="100"/>
      <c r="K125" s="106"/>
      <c r="L125" s="109"/>
      <c r="M125" s="13" t="s">
        <v>57</v>
      </c>
    </row>
    <row r="126" spans="1:14" ht="34.5" customHeight="1">
      <c r="A126" s="8">
        <v>6</v>
      </c>
      <c r="B126" s="8">
        <v>852</v>
      </c>
      <c r="C126" s="8">
        <v>85218</v>
      </c>
      <c r="D126" s="8">
        <v>6060</v>
      </c>
      <c r="E126" s="13" t="s">
        <v>73</v>
      </c>
      <c r="F126" s="14">
        <f t="shared" si="0"/>
        <v>10000</v>
      </c>
      <c r="G126" s="14">
        <f>H126+I126+K126+L126</f>
        <v>10000</v>
      </c>
      <c r="H126" s="14">
        <f>10000</f>
        <v>10000</v>
      </c>
      <c r="I126" s="8"/>
      <c r="J126" s="110"/>
      <c r="K126" s="106"/>
      <c r="L126" s="36"/>
      <c r="M126" s="8" t="s">
        <v>74</v>
      </c>
      <c r="N126" s="111"/>
    </row>
    <row r="127" spans="1:13" ht="28.5" customHeight="1">
      <c r="A127" s="244" t="s">
        <v>75</v>
      </c>
      <c r="B127" s="244"/>
      <c r="C127" s="244"/>
      <c r="D127" s="244"/>
      <c r="E127" s="244"/>
      <c r="F127" s="88">
        <f>SUM(F121:F126)</f>
        <v>212500</v>
      </c>
      <c r="G127" s="88">
        <f>SUM(G121:G126)</f>
        <v>212500</v>
      </c>
      <c r="H127" s="88">
        <f>SUM(H121:H126)</f>
        <v>212500</v>
      </c>
      <c r="I127" s="112"/>
      <c r="J127" s="113"/>
      <c r="K127" s="114"/>
      <c r="L127" s="113"/>
      <c r="M127" s="88"/>
    </row>
    <row r="128" spans="1:13" ht="23.25" customHeight="1">
      <c r="A128" s="244" t="s">
        <v>76</v>
      </c>
      <c r="B128" s="244"/>
      <c r="C128" s="244"/>
      <c r="D128" s="244"/>
      <c r="E128" s="244"/>
      <c r="F128" s="112">
        <v>500000</v>
      </c>
      <c r="G128" s="112">
        <f>H128</f>
        <v>420955</v>
      </c>
      <c r="H128" s="115">
        <f>500000-15000-8500-2905-30500-22140</f>
        <v>420955</v>
      </c>
      <c r="I128" s="112"/>
      <c r="J128" s="116"/>
      <c r="K128" s="114"/>
      <c r="L128" s="116"/>
      <c r="M128" s="13" t="s">
        <v>57</v>
      </c>
    </row>
    <row r="129" spans="1:13" ht="38.25" customHeight="1">
      <c r="A129" s="87"/>
      <c r="B129" s="242" t="s">
        <v>77</v>
      </c>
      <c r="C129" s="242"/>
      <c r="D129" s="242"/>
      <c r="E129" s="242"/>
      <c r="F129" s="112">
        <f>G129</f>
        <v>200000</v>
      </c>
      <c r="G129" s="112">
        <f>H129</f>
        <v>200000</v>
      </c>
      <c r="H129" s="112">
        <f>200000</f>
        <v>200000</v>
      </c>
      <c r="I129" s="112"/>
      <c r="J129" s="116"/>
      <c r="K129" s="114"/>
      <c r="L129" s="116"/>
      <c r="M129" s="13" t="s">
        <v>57</v>
      </c>
    </row>
    <row r="130" spans="1:13" ht="30" customHeight="1">
      <c r="A130" s="244" t="s">
        <v>78</v>
      </c>
      <c r="B130" s="244"/>
      <c r="C130" s="244"/>
      <c r="D130" s="244"/>
      <c r="E130" s="244"/>
      <c r="F130" s="112">
        <f>F117+F127+F128+F129</f>
        <v>57692950</v>
      </c>
      <c r="G130" s="112">
        <f>G117+G127+G128+G129</f>
        <v>32862759.22</v>
      </c>
      <c r="H130" s="112">
        <f>H117+H127+H128+H129</f>
        <v>3617030</v>
      </c>
      <c r="I130" s="112">
        <f>I117+I127+I128+I129</f>
        <v>15148634</v>
      </c>
      <c r="J130" s="113"/>
      <c r="K130" s="114">
        <f>K117+K127+K128+K129</f>
        <v>7112852</v>
      </c>
      <c r="L130" s="113">
        <f>L117+L127+L128+L129</f>
        <v>6984243.22</v>
      </c>
      <c r="M130" s="8"/>
    </row>
    <row r="131" spans="1:13" ht="15.75">
      <c r="A131" s="117" t="s">
        <v>79</v>
      </c>
      <c r="B131" s="117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</row>
    <row r="132" spans="1:13" ht="15.75">
      <c r="A132" s="117" t="s">
        <v>80</v>
      </c>
      <c r="B132" s="117"/>
      <c r="C132" s="117"/>
      <c r="D132" s="117"/>
      <c r="E132" s="117"/>
      <c r="F132" s="117"/>
      <c r="G132" s="117"/>
      <c r="H132" s="118"/>
      <c r="I132" s="117"/>
      <c r="J132" s="117"/>
      <c r="K132" s="117"/>
      <c r="L132" s="117"/>
      <c r="M132" s="117" t="s">
        <v>81</v>
      </c>
    </row>
    <row r="133" spans="1:13" ht="15.75">
      <c r="A133" s="274" t="s">
        <v>82</v>
      </c>
      <c r="B133" s="274"/>
      <c r="C133" s="274"/>
      <c r="D133" s="274"/>
      <c r="E133" s="274"/>
      <c r="F133" s="274"/>
      <c r="G133" s="274"/>
      <c r="H133" s="274"/>
      <c r="I133" s="117"/>
      <c r="J133" s="117"/>
      <c r="K133" s="117"/>
      <c r="L133" s="117"/>
      <c r="M133" s="117"/>
    </row>
    <row r="134" spans="1:13" ht="16.5">
      <c r="A134" s="275"/>
      <c r="B134" s="275"/>
      <c r="C134" s="275"/>
      <c r="D134" s="275"/>
      <c r="E134" s="275"/>
      <c r="F134" s="119"/>
      <c r="G134" s="119"/>
      <c r="H134" s="119"/>
      <c r="I134" s="117"/>
      <c r="J134" s="117"/>
      <c r="K134" s="117"/>
      <c r="L134" s="117"/>
      <c r="M134" s="117"/>
    </row>
    <row r="135" spans="1:13" ht="20.25">
      <c r="A135" s="270"/>
      <c r="B135" s="270"/>
      <c r="C135" s="270"/>
      <c r="D135" s="270"/>
      <c r="E135" s="270"/>
      <c r="F135" s="270"/>
      <c r="G135" s="270"/>
      <c r="H135" s="270"/>
      <c r="I135" s="270"/>
      <c r="J135" s="270"/>
      <c r="K135" s="270"/>
      <c r="L135" s="270"/>
      <c r="M135" s="270"/>
    </row>
    <row r="136" spans="1:13" ht="15" customHeight="1">
      <c r="A136" s="271"/>
      <c r="B136" s="271"/>
      <c r="C136" s="271"/>
      <c r="D136" s="273"/>
      <c r="E136" s="272"/>
      <c r="F136" s="269"/>
      <c r="G136" s="269"/>
      <c r="H136" s="269"/>
      <c r="I136" s="269"/>
      <c r="J136" s="121"/>
      <c r="K136" s="121"/>
      <c r="L136" s="269"/>
      <c r="M136" s="272"/>
    </row>
    <row r="137" spans="1:13" ht="15.75">
      <c r="A137" s="271"/>
      <c r="B137" s="271"/>
      <c r="C137" s="271"/>
      <c r="D137" s="273"/>
      <c r="E137" s="272"/>
      <c r="F137" s="269"/>
      <c r="G137" s="269"/>
      <c r="H137" s="269"/>
      <c r="I137" s="269"/>
      <c r="J137" s="101"/>
      <c r="K137" s="121"/>
      <c r="L137" s="269"/>
      <c r="M137" s="272"/>
    </row>
    <row r="138" spans="1:13" ht="15.75">
      <c r="A138" s="271"/>
      <c r="B138" s="271"/>
      <c r="C138" s="271"/>
      <c r="D138" s="273"/>
      <c r="E138" s="272"/>
      <c r="F138" s="269"/>
      <c r="G138" s="269"/>
      <c r="H138" s="269"/>
      <c r="I138" s="269"/>
      <c r="J138" s="101"/>
      <c r="K138" s="121"/>
      <c r="L138" s="269"/>
      <c r="M138" s="272"/>
    </row>
    <row r="139" spans="1:13" s="94" customFormat="1" ht="15" customHeight="1">
      <c r="A139" s="271"/>
      <c r="B139" s="271"/>
      <c r="C139" s="271"/>
      <c r="D139" s="273"/>
      <c r="E139" s="272"/>
      <c r="F139" s="269"/>
      <c r="G139" s="269"/>
      <c r="H139" s="269"/>
      <c r="I139" s="276"/>
      <c r="J139" s="122"/>
      <c r="K139" s="122"/>
      <c r="L139" s="276"/>
      <c r="M139" s="272"/>
    </row>
    <row r="140" spans="1:13" s="94" customFormat="1" ht="15.75">
      <c r="A140" s="271"/>
      <c r="B140" s="271"/>
      <c r="C140" s="271"/>
      <c r="D140" s="273"/>
      <c r="E140" s="272"/>
      <c r="F140" s="269"/>
      <c r="G140" s="269"/>
      <c r="H140" s="269"/>
      <c r="I140" s="276"/>
      <c r="J140" s="123"/>
      <c r="K140" s="122"/>
      <c r="L140" s="276"/>
      <c r="M140" s="272"/>
    </row>
    <row r="141" spans="1:13" s="94" customFormat="1" ht="15.75">
      <c r="A141" s="271"/>
      <c r="B141" s="271"/>
      <c r="C141" s="271"/>
      <c r="D141" s="273"/>
      <c r="E141" s="272"/>
      <c r="F141" s="269"/>
      <c r="G141" s="269"/>
      <c r="H141" s="269"/>
      <c r="I141" s="276"/>
      <c r="J141" s="123"/>
      <c r="K141" s="122"/>
      <c r="L141" s="276"/>
      <c r="M141" s="272"/>
    </row>
    <row r="142" spans="1:13" s="89" customFormat="1" ht="15" customHeight="1">
      <c r="A142" s="271"/>
      <c r="B142" s="271"/>
      <c r="C142" s="271"/>
      <c r="D142" s="273"/>
      <c r="E142" s="272"/>
      <c r="F142" s="269"/>
      <c r="G142" s="269"/>
      <c r="H142" s="269"/>
      <c r="I142" s="277"/>
      <c r="J142" s="124"/>
      <c r="K142" s="124"/>
      <c r="L142" s="277"/>
      <c r="M142" s="272"/>
    </row>
    <row r="143" spans="1:13" s="126" customFormat="1" ht="15.75">
      <c r="A143" s="271"/>
      <c r="B143" s="271"/>
      <c r="C143" s="271"/>
      <c r="D143" s="273"/>
      <c r="E143" s="272"/>
      <c r="F143" s="269"/>
      <c r="G143" s="269"/>
      <c r="H143" s="269"/>
      <c r="I143" s="277"/>
      <c r="J143" s="125"/>
      <c r="K143" s="124"/>
      <c r="L143" s="277"/>
      <c r="M143" s="272"/>
    </row>
    <row r="144" spans="1:13" s="127" customFormat="1" ht="15.75">
      <c r="A144" s="271"/>
      <c r="B144" s="271"/>
      <c r="C144" s="271"/>
      <c r="D144" s="273"/>
      <c r="E144" s="272"/>
      <c r="F144" s="269"/>
      <c r="G144" s="269"/>
      <c r="H144" s="269"/>
      <c r="I144" s="277"/>
      <c r="J144" s="125"/>
      <c r="K144" s="124"/>
      <c r="L144" s="277"/>
      <c r="M144" s="272"/>
    </row>
    <row r="145" spans="1:13" s="94" customFormat="1" ht="15" customHeight="1">
      <c r="A145" s="271"/>
      <c r="B145" s="271"/>
      <c r="C145" s="271"/>
      <c r="D145" s="273"/>
      <c r="E145" s="272"/>
      <c r="F145" s="269"/>
      <c r="G145" s="269"/>
      <c r="H145" s="269"/>
      <c r="I145" s="269"/>
      <c r="J145" s="121"/>
      <c r="K145" s="121"/>
      <c r="L145" s="269"/>
      <c r="M145" s="272"/>
    </row>
    <row r="146" spans="1:13" s="94" customFormat="1" ht="15.75">
      <c r="A146" s="271"/>
      <c r="B146" s="271"/>
      <c r="C146" s="271"/>
      <c r="D146" s="273"/>
      <c r="E146" s="272"/>
      <c r="F146" s="269"/>
      <c r="G146" s="269"/>
      <c r="H146" s="269"/>
      <c r="I146" s="269"/>
      <c r="J146" s="101"/>
      <c r="K146" s="101"/>
      <c r="L146" s="269"/>
      <c r="M146" s="272"/>
    </row>
    <row r="147" spans="1:13" s="94" customFormat="1" ht="15.75" customHeight="1">
      <c r="A147" s="271"/>
      <c r="B147" s="271"/>
      <c r="C147" s="271"/>
      <c r="D147" s="273"/>
      <c r="E147" s="272"/>
      <c r="F147" s="269"/>
      <c r="G147" s="269"/>
      <c r="H147" s="269"/>
      <c r="I147" s="269"/>
      <c r="J147" s="101"/>
      <c r="K147" s="101"/>
      <c r="L147" s="269"/>
      <c r="M147" s="272"/>
    </row>
    <row r="148" spans="1:255" ht="16.5" customHeight="1">
      <c r="A148" s="271"/>
      <c r="B148" s="271"/>
      <c r="C148" s="271"/>
      <c r="D148" s="273"/>
      <c r="E148" s="272"/>
      <c r="F148" s="269"/>
      <c r="G148" s="269"/>
      <c r="H148" s="278"/>
      <c r="I148" s="269"/>
      <c r="J148" s="121"/>
      <c r="K148" s="120"/>
      <c r="L148" s="271"/>
      <c r="M148" s="272"/>
      <c r="N148" s="128"/>
      <c r="O148" s="128"/>
      <c r="P148" s="12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</row>
    <row r="149" spans="1:255" ht="15.75">
      <c r="A149" s="271"/>
      <c r="B149" s="271"/>
      <c r="C149" s="271"/>
      <c r="D149" s="273"/>
      <c r="E149" s="272"/>
      <c r="F149" s="269"/>
      <c r="G149" s="269"/>
      <c r="H149" s="278"/>
      <c r="I149" s="269"/>
      <c r="J149" s="101"/>
      <c r="K149" s="71"/>
      <c r="L149" s="271"/>
      <c r="M149" s="272"/>
      <c r="N149" s="128"/>
      <c r="O149" s="128"/>
      <c r="P149" s="128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</row>
    <row r="150" spans="1:255" ht="15.75">
      <c r="A150" s="271"/>
      <c r="B150" s="271"/>
      <c r="C150" s="271"/>
      <c r="D150" s="273"/>
      <c r="E150" s="272"/>
      <c r="F150" s="269"/>
      <c r="G150" s="269"/>
      <c r="H150" s="278"/>
      <c r="I150" s="269"/>
      <c r="J150" s="101"/>
      <c r="K150" s="101"/>
      <c r="L150" s="271"/>
      <c r="M150" s="272"/>
      <c r="N150" s="128"/>
      <c r="O150" s="128"/>
      <c r="P150" s="128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</row>
    <row r="151" spans="1:16" s="129" customFormat="1" ht="15.75">
      <c r="A151" s="271"/>
      <c r="B151" s="271"/>
      <c r="C151" s="271"/>
      <c r="D151" s="273"/>
      <c r="E151" s="272"/>
      <c r="F151" s="269"/>
      <c r="G151" s="269"/>
      <c r="H151" s="278"/>
      <c r="I151" s="269"/>
      <c r="J151" s="121"/>
      <c r="K151" s="101"/>
      <c r="L151" s="271"/>
      <c r="M151" s="272"/>
      <c r="N151" s="128"/>
      <c r="O151" s="128"/>
      <c r="P151" s="128"/>
    </row>
    <row r="152" spans="1:16" s="129" customFormat="1" ht="15.75">
      <c r="A152" s="271"/>
      <c r="B152" s="271"/>
      <c r="C152" s="271"/>
      <c r="D152" s="273"/>
      <c r="E152" s="272"/>
      <c r="F152" s="269"/>
      <c r="G152" s="269"/>
      <c r="H152" s="278"/>
      <c r="I152" s="269"/>
      <c r="J152" s="101"/>
      <c r="K152" s="101"/>
      <c r="L152" s="271"/>
      <c r="M152" s="272"/>
      <c r="N152" s="128"/>
      <c r="O152" s="128"/>
      <c r="P152" s="128"/>
    </row>
    <row r="153" spans="1:16" s="129" customFormat="1" ht="15.75">
      <c r="A153" s="271"/>
      <c r="B153" s="271"/>
      <c r="C153" s="271"/>
      <c r="D153" s="273"/>
      <c r="E153" s="272"/>
      <c r="F153" s="269"/>
      <c r="G153" s="269"/>
      <c r="H153" s="278"/>
      <c r="I153" s="269"/>
      <c r="J153" s="101"/>
      <c r="K153" s="101"/>
      <c r="L153" s="271"/>
      <c r="M153" s="272"/>
      <c r="N153" s="128"/>
      <c r="O153" s="128"/>
      <c r="P153" s="128"/>
    </row>
    <row r="154" spans="1:255" ht="15.75">
      <c r="A154" s="271"/>
      <c r="B154" s="271"/>
      <c r="C154" s="279"/>
      <c r="D154" s="273"/>
      <c r="E154" s="272"/>
      <c r="F154" s="278"/>
      <c r="G154" s="278"/>
      <c r="H154" s="278"/>
      <c r="I154" s="278"/>
      <c r="J154" s="130"/>
      <c r="K154" s="71"/>
      <c r="L154" s="278"/>
      <c r="M154" s="272"/>
      <c r="N154" s="128"/>
      <c r="O154" s="128"/>
      <c r="P154" s="128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</row>
    <row r="155" spans="1:255" ht="15.75">
      <c r="A155" s="271"/>
      <c r="B155" s="271"/>
      <c r="C155" s="279"/>
      <c r="D155" s="273"/>
      <c r="E155" s="272"/>
      <c r="F155" s="278"/>
      <c r="G155" s="278"/>
      <c r="H155" s="278"/>
      <c r="I155" s="278"/>
      <c r="J155" s="72"/>
      <c r="K155" s="71"/>
      <c r="L155" s="278"/>
      <c r="M155" s="272"/>
      <c r="N155" s="128"/>
      <c r="O155" s="128"/>
      <c r="P155" s="128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</row>
    <row r="156" spans="1:255" ht="15.75">
      <c r="A156" s="271"/>
      <c r="B156" s="271"/>
      <c r="C156" s="279"/>
      <c r="D156" s="273"/>
      <c r="E156" s="272"/>
      <c r="F156" s="278"/>
      <c r="G156" s="278"/>
      <c r="H156" s="278"/>
      <c r="I156" s="278"/>
      <c r="J156" s="72"/>
      <c r="K156" s="72"/>
      <c r="L156" s="278"/>
      <c r="M156" s="272"/>
      <c r="N156" s="128"/>
      <c r="O156" s="128"/>
      <c r="P156" s="128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</row>
    <row r="157" spans="1:255" ht="15.75">
      <c r="A157" s="271"/>
      <c r="B157" s="271"/>
      <c r="C157" s="271"/>
      <c r="D157" s="273"/>
      <c r="E157" s="272"/>
      <c r="F157" s="278"/>
      <c r="G157" s="278"/>
      <c r="H157" s="278"/>
      <c r="I157" s="278"/>
      <c r="J157" s="130"/>
      <c r="K157" s="71"/>
      <c r="L157" s="278"/>
      <c r="M157" s="272"/>
      <c r="N157" s="128"/>
      <c r="O157" s="128"/>
      <c r="P157" s="128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</row>
    <row r="158" spans="1:255" ht="15.75">
      <c r="A158" s="271"/>
      <c r="B158" s="271"/>
      <c r="C158" s="271"/>
      <c r="D158" s="273"/>
      <c r="E158" s="272"/>
      <c r="F158" s="278"/>
      <c r="G158" s="278"/>
      <c r="H158" s="278"/>
      <c r="I158" s="278"/>
      <c r="J158" s="72"/>
      <c r="K158" s="71"/>
      <c r="L158" s="278"/>
      <c r="M158" s="272"/>
      <c r="N158" s="128"/>
      <c r="O158" s="128"/>
      <c r="P158" s="12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</row>
    <row r="159" spans="1:255" ht="15.75">
      <c r="A159" s="271"/>
      <c r="B159" s="271"/>
      <c r="C159" s="271"/>
      <c r="D159" s="273"/>
      <c r="E159" s="272"/>
      <c r="F159" s="278"/>
      <c r="G159" s="278"/>
      <c r="H159" s="278"/>
      <c r="I159" s="278"/>
      <c r="J159" s="72"/>
      <c r="K159" s="72"/>
      <c r="L159" s="278"/>
      <c r="M159" s="272"/>
      <c r="N159" s="128"/>
      <c r="O159" s="128"/>
      <c r="P159" s="128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</row>
    <row r="160" spans="1:255" ht="15.75" customHeight="1">
      <c r="A160" s="271"/>
      <c r="B160" s="271"/>
      <c r="C160" s="271"/>
      <c r="D160" s="273"/>
      <c r="E160" s="271"/>
      <c r="F160" s="278"/>
      <c r="G160" s="278"/>
      <c r="H160" s="278"/>
      <c r="I160" s="278"/>
      <c r="J160" s="130"/>
      <c r="K160" s="71"/>
      <c r="L160" s="278"/>
      <c r="M160" s="272"/>
      <c r="N160" s="128"/>
      <c r="O160" s="128"/>
      <c r="P160" s="128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</row>
    <row r="161" spans="1:255" ht="15.75">
      <c r="A161" s="271"/>
      <c r="B161" s="271"/>
      <c r="C161" s="271"/>
      <c r="D161" s="273"/>
      <c r="E161" s="271"/>
      <c r="F161" s="278"/>
      <c r="G161" s="278"/>
      <c r="H161" s="278"/>
      <c r="I161" s="278"/>
      <c r="J161" s="72"/>
      <c r="K161" s="71"/>
      <c r="L161" s="278"/>
      <c r="M161" s="272"/>
      <c r="N161" s="128"/>
      <c r="O161" s="128"/>
      <c r="P161" s="128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</row>
    <row r="162" spans="1:255" ht="15.75">
      <c r="A162" s="271"/>
      <c r="B162" s="271"/>
      <c r="C162" s="271"/>
      <c r="D162" s="273"/>
      <c r="E162" s="271"/>
      <c r="F162" s="278"/>
      <c r="G162" s="278"/>
      <c r="H162" s="278"/>
      <c r="I162" s="278"/>
      <c r="J162" s="72"/>
      <c r="K162" s="72"/>
      <c r="L162" s="278"/>
      <c r="M162" s="272"/>
      <c r="N162" s="128"/>
      <c r="O162" s="128"/>
      <c r="P162" s="128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</row>
    <row r="163" spans="1:255" ht="15.75" customHeight="1">
      <c r="A163" s="271"/>
      <c r="B163" s="271"/>
      <c r="C163" s="271"/>
      <c r="D163" s="273"/>
      <c r="E163" s="271"/>
      <c r="F163" s="278"/>
      <c r="G163" s="278"/>
      <c r="H163" s="278"/>
      <c r="I163" s="278"/>
      <c r="J163" s="130"/>
      <c r="K163" s="71"/>
      <c r="L163" s="278"/>
      <c r="M163" s="272"/>
      <c r="N163" s="128"/>
      <c r="O163" s="128"/>
      <c r="P163" s="128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</row>
    <row r="164" spans="1:255" ht="15.75">
      <c r="A164" s="271"/>
      <c r="B164" s="271"/>
      <c r="C164" s="271"/>
      <c r="D164" s="273"/>
      <c r="E164" s="271"/>
      <c r="F164" s="278"/>
      <c r="G164" s="278"/>
      <c r="H164" s="278"/>
      <c r="I164" s="278"/>
      <c r="J164" s="72"/>
      <c r="K164" s="71"/>
      <c r="L164" s="278"/>
      <c r="M164" s="272"/>
      <c r="N164" s="128"/>
      <c r="O164" s="128"/>
      <c r="P164" s="128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</row>
    <row r="165" spans="1:255" ht="15.75">
      <c r="A165" s="271"/>
      <c r="B165" s="271"/>
      <c r="C165" s="271"/>
      <c r="D165" s="273"/>
      <c r="E165" s="271"/>
      <c r="F165" s="278"/>
      <c r="G165" s="278"/>
      <c r="H165" s="278"/>
      <c r="I165" s="278"/>
      <c r="J165" s="72"/>
      <c r="K165" s="72"/>
      <c r="L165" s="278"/>
      <c r="M165" s="272"/>
      <c r="N165" s="128"/>
      <c r="O165" s="128"/>
      <c r="P165" s="128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</row>
    <row r="166" spans="1:13" s="131" customFormat="1" ht="15" customHeight="1">
      <c r="A166" s="271"/>
      <c r="B166" s="271"/>
      <c r="C166" s="271"/>
      <c r="D166" s="273"/>
      <c r="E166" s="272"/>
      <c r="F166" s="278"/>
      <c r="G166" s="278"/>
      <c r="H166" s="278"/>
      <c r="I166" s="278"/>
      <c r="J166" s="130"/>
      <c r="K166" s="130"/>
      <c r="L166" s="278"/>
      <c r="M166" s="272"/>
    </row>
    <row r="167" spans="1:13" s="131" customFormat="1" ht="18" customHeight="1">
      <c r="A167" s="271"/>
      <c r="B167" s="271"/>
      <c r="C167" s="271"/>
      <c r="D167" s="273"/>
      <c r="E167" s="272"/>
      <c r="F167" s="278"/>
      <c r="G167" s="278"/>
      <c r="H167" s="278"/>
      <c r="I167" s="278"/>
      <c r="J167" s="72"/>
      <c r="K167" s="130"/>
      <c r="L167" s="278"/>
      <c r="M167" s="272"/>
    </row>
    <row r="168" spans="1:15" s="131" customFormat="1" ht="18" customHeight="1">
      <c r="A168" s="271"/>
      <c r="B168" s="271"/>
      <c r="C168" s="271"/>
      <c r="D168" s="273"/>
      <c r="E168" s="272"/>
      <c r="F168" s="278"/>
      <c r="G168" s="278"/>
      <c r="H168" s="278"/>
      <c r="I168" s="278"/>
      <c r="J168" s="72"/>
      <c r="K168" s="130"/>
      <c r="L168" s="278"/>
      <c r="M168" s="272"/>
      <c r="O168" s="132"/>
    </row>
    <row r="169" spans="1:255" ht="15.75" customHeight="1">
      <c r="A169" s="271"/>
      <c r="B169" s="271"/>
      <c r="C169" s="271"/>
      <c r="D169" s="273"/>
      <c r="E169" s="271"/>
      <c r="F169" s="278"/>
      <c r="G169" s="278"/>
      <c r="H169" s="278"/>
      <c r="I169" s="278"/>
      <c r="J169" s="130"/>
      <c r="K169" s="71"/>
      <c r="L169" s="278"/>
      <c r="M169" s="272"/>
      <c r="N169" s="128"/>
      <c r="O169" s="128"/>
      <c r="P169" s="128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</row>
    <row r="170" spans="1:255" ht="15.75">
      <c r="A170" s="271"/>
      <c r="B170" s="271"/>
      <c r="C170" s="271"/>
      <c r="D170" s="273"/>
      <c r="E170" s="271"/>
      <c r="F170" s="278"/>
      <c r="G170" s="278"/>
      <c r="H170" s="278"/>
      <c r="I170" s="278"/>
      <c r="J170" s="72"/>
      <c r="K170" s="71"/>
      <c r="L170" s="278"/>
      <c r="M170" s="272"/>
      <c r="N170" s="128"/>
      <c r="O170" s="128"/>
      <c r="P170" s="128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</row>
    <row r="171" spans="1:255" ht="15.75">
      <c r="A171" s="271"/>
      <c r="B171" s="271"/>
      <c r="C171" s="271"/>
      <c r="D171" s="273"/>
      <c r="E171" s="271"/>
      <c r="F171" s="278"/>
      <c r="G171" s="278"/>
      <c r="H171" s="278"/>
      <c r="I171" s="278"/>
      <c r="J171" s="72"/>
      <c r="K171" s="72"/>
      <c r="L171" s="278"/>
      <c r="M171" s="272"/>
      <c r="N171" s="128"/>
      <c r="O171" s="128"/>
      <c r="P171" s="128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</row>
    <row r="172" spans="1:13" s="131" customFormat="1" ht="15" customHeight="1">
      <c r="A172" s="271"/>
      <c r="B172" s="271"/>
      <c r="C172" s="271"/>
      <c r="D172" s="273"/>
      <c r="E172" s="272"/>
      <c r="F172" s="278"/>
      <c r="G172" s="278"/>
      <c r="H172" s="278"/>
      <c r="I172" s="278"/>
      <c r="J172" s="130"/>
      <c r="K172" s="130"/>
      <c r="L172" s="278"/>
      <c r="M172" s="272"/>
    </row>
    <row r="173" spans="1:13" s="131" customFormat="1" ht="18" customHeight="1">
      <c r="A173" s="271"/>
      <c r="B173" s="271"/>
      <c r="C173" s="271"/>
      <c r="D173" s="273"/>
      <c r="E173" s="272"/>
      <c r="F173" s="278"/>
      <c r="G173" s="278"/>
      <c r="H173" s="278"/>
      <c r="I173" s="278"/>
      <c r="J173" s="72"/>
      <c r="K173" s="130"/>
      <c r="L173" s="278"/>
      <c r="M173" s="272"/>
    </row>
    <row r="174" spans="1:15" s="131" customFormat="1" ht="18" customHeight="1">
      <c r="A174" s="271"/>
      <c r="B174" s="271"/>
      <c r="C174" s="271"/>
      <c r="D174" s="273"/>
      <c r="E174" s="272"/>
      <c r="F174" s="278"/>
      <c r="G174" s="278"/>
      <c r="H174" s="278"/>
      <c r="I174" s="278"/>
      <c r="J174" s="72"/>
      <c r="K174" s="130"/>
      <c r="L174" s="278"/>
      <c r="M174" s="272"/>
      <c r="O174" s="132"/>
    </row>
    <row r="175" spans="1:15" s="131" customFormat="1" ht="15" customHeight="1">
      <c r="A175" s="271"/>
      <c r="B175" s="271"/>
      <c r="C175" s="271"/>
      <c r="D175" s="273"/>
      <c r="E175" s="272"/>
      <c r="F175" s="278"/>
      <c r="G175" s="278"/>
      <c r="H175" s="278"/>
      <c r="I175" s="278"/>
      <c r="J175" s="130"/>
      <c r="K175" s="130"/>
      <c r="L175" s="278"/>
      <c r="M175" s="272"/>
      <c r="O175" s="132"/>
    </row>
    <row r="176" spans="1:13" s="131" customFormat="1" ht="15.75">
      <c r="A176" s="271"/>
      <c r="B176" s="271"/>
      <c r="C176" s="271"/>
      <c r="D176" s="273"/>
      <c r="E176" s="272"/>
      <c r="F176" s="278"/>
      <c r="G176" s="278"/>
      <c r="H176" s="278"/>
      <c r="I176" s="278"/>
      <c r="J176" s="72"/>
      <c r="K176" s="130"/>
      <c r="L176" s="278"/>
      <c r="M176" s="272"/>
    </row>
    <row r="177" spans="1:13" ht="15.75">
      <c r="A177" s="271"/>
      <c r="B177" s="271"/>
      <c r="C177" s="271"/>
      <c r="D177" s="273"/>
      <c r="E177" s="272"/>
      <c r="F177" s="278"/>
      <c r="G177" s="278"/>
      <c r="H177" s="278"/>
      <c r="I177" s="278"/>
      <c r="J177" s="72"/>
      <c r="K177" s="130"/>
      <c r="L177" s="278"/>
      <c r="M177" s="272"/>
    </row>
    <row r="178" spans="1:13" ht="15" customHeight="1">
      <c r="A178" s="271"/>
      <c r="B178" s="271"/>
      <c r="C178" s="279"/>
      <c r="D178" s="273"/>
      <c r="E178" s="272"/>
      <c r="F178" s="269"/>
      <c r="G178" s="269"/>
      <c r="H178" s="269"/>
      <c r="I178" s="269"/>
      <c r="J178" s="121"/>
      <c r="K178" s="121"/>
      <c r="L178" s="269"/>
      <c r="M178" s="272"/>
    </row>
    <row r="179" spans="1:13" ht="15.75">
      <c r="A179" s="271"/>
      <c r="B179" s="271"/>
      <c r="C179" s="279"/>
      <c r="D179" s="273"/>
      <c r="E179" s="272"/>
      <c r="F179" s="269"/>
      <c r="G179" s="269"/>
      <c r="H179" s="269"/>
      <c r="I179" s="269"/>
      <c r="J179" s="101"/>
      <c r="K179" s="121"/>
      <c r="L179" s="269"/>
      <c r="M179" s="272"/>
    </row>
    <row r="180" spans="1:13" ht="15.75">
      <c r="A180" s="271"/>
      <c r="B180" s="271"/>
      <c r="C180" s="279"/>
      <c r="D180" s="273"/>
      <c r="E180" s="272"/>
      <c r="F180" s="269"/>
      <c r="G180" s="269"/>
      <c r="H180" s="269"/>
      <c r="I180" s="269"/>
      <c r="J180" s="101"/>
      <c r="K180" s="121"/>
      <c r="L180" s="269"/>
      <c r="M180" s="272"/>
    </row>
    <row r="181" spans="1:13" s="94" customFormat="1" ht="15" customHeight="1">
      <c r="A181" s="271"/>
      <c r="B181" s="271"/>
      <c r="C181" s="271"/>
      <c r="D181" s="280"/>
      <c r="E181" s="272"/>
      <c r="F181" s="269"/>
      <c r="G181" s="281"/>
      <c r="H181" s="278"/>
      <c r="I181" s="276"/>
      <c r="J181" s="121"/>
      <c r="K181" s="121"/>
      <c r="L181" s="269"/>
      <c r="M181" s="272"/>
    </row>
    <row r="182" spans="1:13" s="94" customFormat="1" ht="15.75">
      <c r="A182" s="271"/>
      <c r="B182" s="271"/>
      <c r="C182" s="271"/>
      <c r="D182" s="280"/>
      <c r="E182" s="272"/>
      <c r="F182" s="269"/>
      <c r="G182" s="281"/>
      <c r="H182" s="278"/>
      <c r="I182" s="276"/>
      <c r="J182" s="101"/>
      <c r="K182" s="101"/>
      <c r="L182" s="269"/>
      <c r="M182" s="272"/>
    </row>
    <row r="183" spans="1:13" s="94" customFormat="1" ht="15.75">
      <c r="A183" s="271"/>
      <c r="B183" s="271"/>
      <c r="C183" s="271"/>
      <c r="D183" s="280"/>
      <c r="E183" s="272"/>
      <c r="F183" s="269"/>
      <c r="G183" s="281"/>
      <c r="H183" s="278"/>
      <c r="I183" s="276"/>
      <c r="J183" s="101"/>
      <c r="K183" s="101"/>
      <c r="L183" s="269"/>
      <c r="M183" s="272"/>
    </row>
    <row r="184" spans="1:13" s="94" customFormat="1" ht="15" customHeight="1">
      <c r="A184" s="271"/>
      <c r="B184" s="271"/>
      <c r="C184" s="271"/>
      <c r="D184" s="280"/>
      <c r="E184" s="272"/>
      <c r="F184" s="269"/>
      <c r="G184" s="269"/>
      <c r="H184" s="278"/>
      <c r="I184" s="276"/>
      <c r="J184" s="121"/>
      <c r="K184" s="121"/>
      <c r="L184" s="269"/>
      <c r="M184" s="272"/>
    </row>
    <row r="185" spans="1:13" s="94" customFormat="1" ht="15.75">
      <c r="A185" s="271"/>
      <c r="B185" s="271"/>
      <c r="C185" s="271"/>
      <c r="D185" s="280"/>
      <c r="E185" s="272"/>
      <c r="F185" s="269"/>
      <c r="G185" s="269"/>
      <c r="H185" s="278"/>
      <c r="I185" s="276"/>
      <c r="J185" s="101"/>
      <c r="K185" s="101"/>
      <c r="L185" s="269"/>
      <c r="M185" s="272"/>
    </row>
    <row r="186" spans="1:13" s="94" customFormat="1" ht="15.75">
      <c r="A186" s="271"/>
      <c r="B186" s="271"/>
      <c r="C186" s="271"/>
      <c r="D186" s="280"/>
      <c r="E186" s="272"/>
      <c r="F186" s="269"/>
      <c r="G186" s="269"/>
      <c r="H186" s="278"/>
      <c r="I186" s="276"/>
      <c r="J186" s="101"/>
      <c r="K186" s="101"/>
      <c r="L186" s="269"/>
      <c r="M186" s="272"/>
    </row>
    <row r="187" spans="1:13" s="94" customFormat="1" ht="15" customHeight="1">
      <c r="A187" s="271"/>
      <c r="B187" s="271"/>
      <c r="C187" s="272"/>
      <c r="D187" s="280"/>
      <c r="E187" s="272"/>
      <c r="F187" s="269"/>
      <c r="G187" s="269"/>
      <c r="H187" s="278"/>
      <c r="I187" s="276"/>
      <c r="J187" s="121"/>
      <c r="K187" s="121"/>
      <c r="L187" s="269"/>
      <c r="M187" s="272"/>
    </row>
    <row r="188" spans="1:13" s="94" customFormat="1" ht="15.75">
      <c r="A188" s="271"/>
      <c r="B188" s="271"/>
      <c r="C188" s="272"/>
      <c r="D188" s="280"/>
      <c r="E188" s="272"/>
      <c r="F188" s="269"/>
      <c r="G188" s="269"/>
      <c r="H188" s="278"/>
      <c r="I188" s="276"/>
      <c r="J188" s="101"/>
      <c r="K188" s="101"/>
      <c r="L188" s="269"/>
      <c r="M188" s="272"/>
    </row>
    <row r="189" spans="1:13" s="94" customFormat="1" ht="15.75">
      <c r="A189" s="271"/>
      <c r="B189" s="271"/>
      <c r="C189" s="272"/>
      <c r="D189" s="280"/>
      <c r="E189" s="272"/>
      <c r="F189" s="269"/>
      <c r="G189" s="269"/>
      <c r="H189" s="278"/>
      <c r="I189" s="276"/>
      <c r="J189" s="101"/>
      <c r="K189" s="101"/>
      <c r="L189" s="269"/>
      <c r="M189" s="272"/>
    </row>
    <row r="190" spans="1:13" s="94" customFormat="1" ht="15" customHeight="1">
      <c r="A190" s="271"/>
      <c r="B190" s="271"/>
      <c r="C190" s="272"/>
      <c r="D190" s="280"/>
      <c r="E190" s="272"/>
      <c r="F190" s="269"/>
      <c r="G190" s="269"/>
      <c r="H190" s="278"/>
      <c r="I190" s="276"/>
      <c r="J190" s="121"/>
      <c r="K190" s="121"/>
      <c r="L190" s="269"/>
      <c r="M190" s="272"/>
    </row>
    <row r="191" spans="1:13" s="94" customFormat="1" ht="15.75">
      <c r="A191" s="271"/>
      <c r="B191" s="271"/>
      <c r="C191" s="272"/>
      <c r="D191" s="280"/>
      <c r="E191" s="272"/>
      <c r="F191" s="269"/>
      <c r="G191" s="269"/>
      <c r="H191" s="278"/>
      <c r="I191" s="276"/>
      <c r="J191" s="101"/>
      <c r="K191" s="101"/>
      <c r="L191" s="269"/>
      <c r="M191" s="272"/>
    </row>
    <row r="192" spans="1:13" s="94" customFormat="1" ht="46.5" customHeight="1">
      <c r="A192" s="271"/>
      <c r="B192" s="271"/>
      <c r="C192" s="272"/>
      <c r="D192" s="280"/>
      <c r="E192" s="272"/>
      <c r="F192" s="269"/>
      <c r="G192" s="269"/>
      <c r="H192" s="278"/>
      <c r="I192" s="276"/>
      <c r="J192" s="101"/>
      <c r="K192" s="101"/>
      <c r="L192" s="269"/>
      <c r="M192" s="272"/>
    </row>
    <row r="193" spans="1:13" s="94" customFormat="1" ht="15" customHeight="1">
      <c r="A193" s="271"/>
      <c r="B193" s="271"/>
      <c r="C193" s="272"/>
      <c r="D193" s="280"/>
      <c r="E193" s="272"/>
      <c r="F193" s="269"/>
      <c r="G193" s="269"/>
      <c r="H193" s="278"/>
      <c r="I193" s="276"/>
      <c r="J193" s="121"/>
      <c r="K193" s="121"/>
      <c r="L193" s="269"/>
      <c r="M193" s="272"/>
    </row>
    <row r="194" spans="1:13" s="94" customFormat="1" ht="15.75">
      <c r="A194" s="271"/>
      <c r="B194" s="271"/>
      <c r="C194" s="272"/>
      <c r="D194" s="280"/>
      <c r="E194" s="272"/>
      <c r="F194" s="269"/>
      <c r="G194" s="269"/>
      <c r="H194" s="278"/>
      <c r="I194" s="276"/>
      <c r="J194" s="101"/>
      <c r="K194" s="101"/>
      <c r="L194" s="269"/>
      <c r="M194" s="272"/>
    </row>
    <row r="195" spans="1:13" s="94" customFormat="1" ht="15.75">
      <c r="A195" s="271"/>
      <c r="B195" s="271"/>
      <c r="C195" s="272"/>
      <c r="D195" s="280"/>
      <c r="E195" s="272"/>
      <c r="F195" s="269"/>
      <c r="G195" s="269"/>
      <c r="H195" s="278"/>
      <c r="I195" s="276"/>
      <c r="J195" s="101"/>
      <c r="K195" s="101"/>
      <c r="L195" s="269"/>
      <c r="M195" s="272"/>
    </row>
    <row r="196" spans="1:13" s="94" customFormat="1" ht="15" customHeight="1">
      <c r="A196" s="271"/>
      <c r="B196" s="271"/>
      <c r="C196" s="271"/>
      <c r="D196" s="280"/>
      <c r="E196" s="272"/>
      <c r="F196" s="269"/>
      <c r="G196" s="269"/>
      <c r="H196" s="278"/>
      <c r="I196" s="276"/>
      <c r="J196" s="121"/>
      <c r="K196" s="121"/>
      <c r="L196" s="269"/>
      <c r="M196" s="272"/>
    </row>
    <row r="197" spans="1:13" s="94" customFormat="1" ht="15.75">
      <c r="A197" s="271"/>
      <c r="B197" s="271"/>
      <c r="C197" s="271"/>
      <c r="D197" s="280"/>
      <c r="E197" s="272"/>
      <c r="F197" s="269"/>
      <c r="G197" s="269"/>
      <c r="H197" s="278"/>
      <c r="I197" s="276"/>
      <c r="J197" s="101"/>
      <c r="K197" s="101"/>
      <c r="L197" s="269"/>
      <c r="M197" s="272"/>
    </row>
    <row r="198" spans="1:13" s="94" customFormat="1" ht="15.75">
      <c r="A198" s="271"/>
      <c r="B198" s="271"/>
      <c r="C198" s="271"/>
      <c r="D198" s="280"/>
      <c r="E198" s="272"/>
      <c r="F198" s="269"/>
      <c r="G198" s="269"/>
      <c r="H198" s="278"/>
      <c r="I198" s="276"/>
      <c r="J198" s="101"/>
      <c r="K198" s="101"/>
      <c r="L198" s="269"/>
      <c r="M198" s="272"/>
    </row>
    <row r="199" spans="1:13" s="94" customFormat="1" ht="15" customHeight="1">
      <c r="A199" s="271"/>
      <c r="B199" s="271"/>
      <c r="C199" s="271"/>
      <c r="D199" s="280"/>
      <c r="E199" s="271"/>
      <c r="F199" s="269"/>
      <c r="G199" s="269"/>
      <c r="H199" s="278"/>
      <c r="I199" s="276"/>
      <c r="J199" s="121"/>
      <c r="K199" s="121"/>
      <c r="L199" s="269"/>
      <c r="M199" s="272"/>
    </row>
    <row r="200" spans="1:13" s="94" customFormat="1" ht="11.25" customHeight="1">
      <c r="A200" s="271"/>
      <c r="B200" s="271"/>
      <c r="C200" s="271"/>
      <c r="D200" s="280"/>
      <c r="E200" s="271"/>
      <c r="F200" s="269"/>
      <c r="G200" s="269"/>
      <c r="H200" s="278"/>
      <c r="I200" s="276"/>
      <c r="J200" s="101"/>
      <c r="K200" s="101"/>
      <c r="L200" s="269"/>
      <c r="M200" s="272"/>
    </row>
    <row r="201" spans="1:13" s="94" customFormat="1" ht="15" customHeight="1">
      <c r="A201" s="271"/>
      <c r="B201" s="271"/>
      <c r="C201" s="271"/>
      <c r="D201" s="280"/>
      <c r="E201" s="271"/>
      <c r="F201" s="269"/>
      <c r="G201" s="269"/>
      <c r="H201" s="278"/>
      <c r="I201" s="276"/>
      <c r="J201" s="121"/>
      <c r="K201" s="121"/>
      <c r="L201" s="269"/>
      <c r="M201" s="272"/>
    </row>
    <row r="202" spans="1:13" s="94" customFormat="1" ht="11.25" customHeight="1">
      <c r="A202" s="271"/>
      <c r="B202" s="271"/>
      <c r="C202" s="271"/>
      <c r="D202" s="280"/>
      <c r="E202" s="271"/>
      <c r="F202" s="269"/>
      <c r="G202" s="269"/>
      <c r="H202" s="278"/>
      <c r="I202" s="276"/>
      <c r="J202" s="101"/>
      <c r="K202" s="101"/>
      <c r="L202" s="269"/>
      <c r="M202" s="272"/>
    </row>
    <row r="203" spans="1:13" s="94" customFormat="1" ht="15" customHeight="1">
      <c r="A203" s="271"/>
      <c r="B203" s="271"/>
      <c r="C203" s="271"/>
      <c r="D203" s="280"/>
      <c r="E203" s="272"/>
      <c r="F203" s="269"/>
      <c r="G203" s="269"/>
      <c r="H203" s="278"/>
      <c r="I203" s="276"/>
      <c r="J203" s="121"/>
      <c r="K203" s="121"/>
      <c r="L203" s="269"/>
      <c r="M203" s="272"/>
    </row>
    <row r="204" spans="1:13" s="94" customFormat="1" ht="15.75">
      <c r="A204" s="271"/>
      <c r="B204" s="271"/>
      <c r="C204" s="271"/>
      <c r="D204" s="280"/>
      <c r="E204" s="272"/>
      <c r="F204" s="269"/>
      <c r="G204" s="269"/>
      <c r="H204" s="278"/>
      <c r="I204" s="276"/>
      <c r="J204" s="101"/>
      <c r="K204" s="101"/>
      <c r="L204" s="269"/>
      <c r="M204" s="272"/>
    </row>
    <row r="205" spans="1:13" s="94" customFormat="1" ht="15" customHeight="1">
      <c r="A205" s="271"/>
      <c r="B205" s="271"/>
      <c r="C205" s="271"/>
      <c r="D205" s="280"/>
      <c r="E205" s="272"/>
      <c r="F205" s="269"/>
      <c r="G205" s="269"/>
      <c r="H205" s="278"/>
      <c r="I205" s="276"/>
      <c r="J205" s="121"/>
      <c r="K205" s="121"/>
      <c r="L205" s="269"/>
      <c r="M205" s="272"/>
    </row>
    <row r="206" spans="1:13" s="94" customFormat="1" ht="15.75">
      <c r="A206" s="271"/>
      <c r="B206" s="271"/>
      <c r="C206" s="271"/>
      <c r="D206" s="280"/>
      <c r="E206" s="272"/>
      <c r="F206" s="269"/>
      <c r="G206" s="269"/>
      <c r="H206" s="278"/>
      <c r="I206" s="276"/>
      <c r="J206" s="101"/>
      <c r="K206" s="101"/>
      <c r="L206" s="269"/>
      <c r="M206" s="272"/>
    </row>
    <row r="207" spans="1:13" s="94" customFormat="1" ht="27" customHeight="1">
      <c r="A207" s="271"/>
      <c r="B207" s="271"/>
      <c r="C207" s="271"/>
      <c r="D207" s="280"/>
      <c r="E207" s="272"/>
      <c r="F207" s="269"/>
      <c r="G207" s="269"/>
      <c r="H207" s="278"/>
      <c r="I207" s="276"/>
      <c r="J207" s="101"/>
      <c r="K207" s="101"/>
      <c r="L207" s="269"/>
      <c r="M207" s="272"/>
    </row>
    <row r="208" spans="1:13" s="94" customFormat="1" ht="15" customHeight="1">
      <c r="A208" s="271"/>
      <c r="B208" s="271"/>
      <c r="C208" s="272"/>
      <c r="D208" s="280"/>
      <c r="E208" s="272"/>
      <c r="F208" s="269"/>
      <c r="G208" s="269"/>
      <c r="H208" s="278"/>
      <c r="I208" s="276"/>
      <c r="J208" s="121"/>
      <c r="K208" s="121"/>
      <c r="L208" s="269"/>
      <c r="M208" s="272"/>
    </row>
    <row r="209" spans="1:13" s="94" customFormat="1" ht="15.75">
      <c r="A209" s="271"/>
      <c r="B209" s="271"/>
      <c r="C209" s="272"/>
      <c r="D209" s="280"/>
      <c r="E209" s="272"/>
      <c r="F209" s="269"/>
      <c r="G209" s="269"/>
      <c r="H209" s="278"/>
      <c r="I209" s="276"/>
      <c r="J209" s="101"/>
      <c r="K209" s="101"/>
      <c r="L209" s="269"/>
      <c r="M209" s="272"/>
    </row>
    <row r="210" spans="1:13" s="94" customFormat="1" ht="33.75" customHeight="1">
      <c r="A210" s="271"/>
      <c r="B210" s="271"/>
      <c r="C210" s="272"/>
      <c r="D210" s="280"/>
      <c r="E210" s="272"/>
      <c r="F210" s="269"/>
      <c r="G210" s="269"/>
      <c r="H210" s="278"/>
      <c r="I210" s="276"/>
      <c r="J210" s="101"/>
      <c r="K210" s="101"/>
      <c r="L210" s="269"/>
      <c r="M210" s="272"/>
    </row>
    <row r="211" spans="1:13" s="94" customFormat="1" ht="15" customHeight="1">
      <c r="A211" s="271"/>
      <c r="B211" s="271"/>
      <c r="C211" s="271"/>
      <c r="D211" s="280"/>
      <c r="E211" s="272"/>
      <c r="F211" s="269"/>
      <c r="G211" s="269"/>
      <c r="H211" s="278"/>
      <c r="I211" s="276"/>
      <c r="J211" s="121"/>
      <c r="K211" s="121"/>
      <c r="L211" s="269"/>
      <c r="M211" s="272"/>
    </row>
    <row r="212" spans="1:13" s="94" customFormat="1" ht="15.75">
      <c r="A212" s="271"/>
      <c r="B212" s="271"/>
      <c r="C212" s="271"/>
      <c r="D212" s="280"/>
      <c r="E212" s="272"/>
      <c r="F212" s="269"/>
      <c r="G212" s="269"/>
      <c r="H212" s="278"/>
      <c r="I212" s="276"/>
      <c r="J212" s="101"/>
      <c r="K212" s="101"/>
      <c r="L212" s="269"/>
      <c r="M212" s="272"/>
    </row>
    <row r="213" spans="1:13" s="94" customFormat="1" ht="30" customHeight="1">
      <c r="A213" s="271"/>
      <c r="B213" s="271"/>
      <c r="C213" s="271"/>
      <c r="D213" s="280"/>
      <c r="E213" s="272"/>
      <c r="F213" s="269"/>
      <c r="G213" s="269"/>
      <c r="H213" s="278"/>
      <c r="I213" s="276"/>
      <c r="J213" s="101"/>
      <c r="K213" s="101"/>
      <c r="L213" s="269"/>
      <c r="M213" s="272"/>
    </row>
    <row r="214" spans="1:13" s="94" customFormat="1" ht="15" customHeight="1">
      <c r="A214" s="271"/>
      <c r="B214" s="271"/>
      <c r="C214" s="272"/>
      <c r="D214" s="280"/>
      <c r="E214" s="272"/>
      <c r="F214" s="269"/>
      <c r="G214" s="269"/>
      <c r="H214" s="278"/>
      <c r="I214" s="276"/>
      <c r="J214" s="121"/>
      <c r="K214" s="121"/>
      <c r="L214" s="269"/>
      <c r="M214" s="272"/>
    </row>
    <row r="215" spans="1:13" s="94" customFormat="1" ht="15.75">
      <c r="A215" s="271"/>
      <c r="B215" s="271"/>
      <c r="C215" s="272"/>
      <c r="D215" s="280"/>
      <c r="E215" s="272"/>
      <c r="F215" s="269"/>
      <c r="G215" s="269"/>
      <c r="H215" s="278"/>
      <c r="I215" s="276"/>
      <c r="J215" s="101"/>
      <c r="K215" s="101"/>
      <c r="L215" s="269"/>
      <c r="M215" s="272"/>
    </row>
    <row r="216" spans="1:13" s="94" customFormat="1" ht="48.75" customHeight="1">
      <c r="A216" s="271"/>
      <c r="B216" s="271"/>
      <c r="C216" s="272"/>
      <c r="D216" s="280"/>
      <c r="E216" s="272"/>
      <c r="F216" s="269"/>
      <c r="G216" s="269"/>
      <c r="H216" s="278"/>
      <c r="I216" s="276"/>
      <c r="J216" s="101"/>
      <c r="K216" s="101"/>
      <c r="L216" s="269"/>
      <c r="M216" s="272"/>
    </row>
    <row r="217" spans="1:13" s="94" customFormat="1" ht="15" customHeight="1">
      <c r="A217" s="271"/>
      <c r="B217" s="271"/>
      <c r="C217" s="271"/>
      <c r="D217" s="280"/>
      <c r="E217" s="272"/>
      <c r="F217" s="269"/>
      <c r="G217" s="269"/>
      <c r="H217" s="278"/>
      <c r="I217" s="276"/>
      <c r="J217" s="121"/>
      <c r="K217" s="121"/>
      <c r="L217" s="269"/>
      <c r="M217" s="272"/>
    </row>
    <row r="218" spans="1:13" s="94" customFormat="1" ht="15.75">
      <c r="A218" s="271"/>
      <c r="B218" s="271"/>
      <c r="C218" s="271"/>
      <c r="D218" s="280"/>
      <c r="E218" s="272"/>
      <c r="F218" s="269"/>
      <c r="G218" s="269"/>
      <c r="H218" s="278"/>
      <c r="I218" s="276"/>
      <c r="J218" s="101"/>
      <c r="K218" s="101"/>
      <c r="L218" s="269"/>
      <c r="M218" s="272"/>
    </row>
    <row r="219" spans="1:13" s="94" customFormat="1" ht="15.75">
      <c r="A219" s="271"/>
      <c r="B219" s="271"/>
      <c r="C219" s="271"/>
      <c r="D219" s="280"/>
      <c r="E219" s="272"/>
      <c r="F219" s="269"/>
      <c r="G219" s="269"/>
      <c r="H219" s="278"/>
      <c r="I219" s="276"/>
      <c r="J219" s="101"/>
      <c r="K219" s="101"/>
      <c r="L219" s="269"/>
      <c r="M219" s="272"/>
    </row>
    <row r="220" spans="1:13" s="94" customFormat="1" ht="15" customHeight="1">
      <c r="A220" s="271"/>
      <c r="B220" s="271"/>
      <c r="C220" s="271"/>
      <c r="D220" s="280"/>
      <c r="E220" s="272"/>
      <c r="F220" s="269"/>
      <c r="G220" s="269"/>
      <c r="H220" s="278"/>
      <c r="I220" s="276"/>
      <c r="J220" s="121"/>
      <c r="K220" s="121"/>
      <c r="L220" s="269"/>
      <c r="M220" s="272"/>
    </row>
    <row r="221" spans="1:13" s="94" customFormat="1" ht="15.75">
      <c r="A221" s="271"/>
      <c r="B221" s="271"/>
      <c r="C221" s="271"/>
      <c r="D221" s="280"/>
      <c r="E221" s="272"/>
      <c r="F221" s="269"/>
      <c r="G221" s="269"/>
      <c r="H221" s="278"/>
      <c r="I221" s="276"/>
      <c r="J221" s="101"/>
      <c r="K221" s="101"/>
      <c r="L221" s="269"/>
      <c r="M221" s="272"/>
    </row>
    <row r="222" spans="1:13" s="94" customFormat="1" ht="49.5" customHeight="1">
      <c r="A222" s="271"/>
      <c r="B222" s="271"/>
      <c r="C222" s="271"/>
      <c r="D222" s="280"/>
      <c r="E222" s="272"/>
      <c r="F222" s="269"/>
      <c r="G222" s="269"/>
      <c r="H222" s="278"/>
      <c r="I222" s="276"/>
      <c r="J222" s="101"/>
      <c r="K222" s="101"/>
      <c r="L222" s="269"/>
      <c r="M222" s="272"/>
    </row>
    <row r="223" spans="1:13" s="94" customFormat="1" ht="15" customHeight="1">
      <c r="A223" s="271"/>
      <c r="B223" s="271"/>
      <c r="C223" s="271"/>
      <c r="D223" s="280"/>
      <c r="E223" s="272"/>
      <c r="F223" s="269"/>
      <c r="G223" s="269"/>
      <c r="H223" s="278"/>
      <c r="I223" s="276"/>
      <c r="J223" s="121"/>
      <c r="K223" s="121"/>
      <c r="L223" s="269"/>
      <c r="M223" s="272"/>
    </row>
    <row r="224" spans="1:13" s="94" customFormat="1" ht="15.75">
      <c r="A224" s="271"/>
      <c r="B224" s="271"/>
      <c r="C224" s="271"/>
      <c r="D224" s="280"/>
      <c r="E224" s="272"/>
      <c r="F224" s="269"/>
      <c r="G224" s="269"/>
      <c r="H224" s="278"/>
      <c r="I224" s="276"/>
      <c r="J224" s="101"/>
      <c r="K224" s="101"/>
      <c r="L224" s="269"/>
      <c r="M224" s="272"/>
    </row>
    <row r="225" spans="1:13" s="94" customFormat="1" ht="48.75" customHeight="1">
      <c r="A225" s="271"/>
      <c r="B225" s="271"/>
      <c r="C225" s="271"/>
      <c r="D225" s="280"/>
      <c r="E225" s="272"/>
      <c r="F225" s="269"/>
      <c r="G225" s="269"/>
      <c r="H225" s="278"/>
      <c r="I225" s="276"/>
      <c r="J225" s="101"/>
      <c r="K225" s="101"/>
      <c r="L225" s="269"/>
      <c r="M225" s="272"/>
    </row>
    <row r="226" spans="1:13" s="94" customFormat="1" ht="15" customHeight="1">
      <c r="A226" s="271"/>
      <c r="B226" s="271"/>
      <c r="C226" s="272"/>
      <c r="D226" s="280"/>
      <c r="E226" s="272"/>
      <c r="F226" s="269"/>
      <c r="G226" s="269"/>
      <c r="H226" s="278"/>
      <c r="I226" s="276"/>
      <c r="J226" s="121"/>
      <c r="K226" s="121"/>
      <c r="L226" s="269"/>
      <c r="M226" s="272"/>
    </row>
    <row r="227" spans="1:13" s="94" customFormat="1" ht="15.75">
      <c r="A227" s="271"/>
      <c r="B227" s="271"/>
      <c r="C227" s="272"/>
      <c r="D227" s="280"/>
      <c r="E227" s="272"/>
      <c r="F227" s="269"/>
      <c r="G227" s="269"/>
      <c r="H227" s="278"/>
      <c r="I227" s="276"/>
      <c r="J227" s="101"/>
      <c r="K227" s="101"/>
      <c r="L227" s="269"/>
      <c r="M227" s="272"/>
    </row>
    <row r="228" spans="1:13" s="94" customFormat="1" ht="27" customHeight="1">
      <c r="A228" s="271"/>
      <c r="B228" s="271"/>
      <c r="C228" s="272"/>
      <c r="D228" s="280"/>
      <c r="E228" s="272"/>
      <c r="F228" s="269"/>
      <c r="G228" s="269"/>
      <c r="H228" s="278"/>
      <c r="I228" s="276"/>
      <c r="J228" s="101"/>
      <c r="K228" s="101"/>
      <c r="L228" s="269"/>
      <c r="M228" s="272"/>
    </row>
    <row r="229" spans="1:13" s="94" customFormat="1" ht="15" customHeight="1">
      <c r="A229" s="271"/>
      <c r="B229" s="271"/>
      <c r="C229" s="272"/>
      <c r="D229" s="280"/>
      <c r="E229" s="272"/>
      <c r="F229" s="269"/>
      <c r="G229" s="269"/>
      <c r="H229" s="278"/>
      <c r="I229" s="276"/>
      <c r="J229" s="121"/>
      <c r="K229" s="121"/>
      <c r="L229" s="269"/>
      <c r="M229" s="272"/>
    </row>
    <row r="230" spans="1:13" s="94" customFormat="1" ht="15.75">
      <c r="A230" s="271"/>
      <c r="B230" s="271"/>
      <c r="C230" s="272"/>
      <c r="D230" s="280"/>
      <c r="E230" s="272"/>
      <c r="F230" s="269"/>
      <c r="G230" s="269"/>
      <c r="H230" s="278"/>
      <c r="I230" s="276"/>
      <c r="J230" s="101"/>
      <c r="K230" s="101"/>
      <c r="L230" s="269"/>
      <c r="M230" s="272"/>
    </row>
    <row r="231" spans="1:13" s="94" customFormat="1" ht="33.75" customHeight="1">
      <c r="A231" s="271"/>
      <c r="B231" s="271"/>
      <c r="C231" s="272"/>
      <c r="D231" s="280"/>
      <c r="E231" s="272"/>
      <c r="F231" s="269"/>
      <c r="G231" s="269"/>
      <c r="H231" s="278"/>
      <c r="I231" s="276"/>
      <c r="J231" s="101"/>
      <c r="K231" s="101"/>
      <c r="L231" s="269"/>
      <c r="M231" s="272"/>
    </row>
    <row r="232" spans="1:13" s="94" customFormat="1" ht="15" customHeight="1">
      <c r="A232" s="271"/>
      <c r="B232" s="271"/>
      <c r="C232" s="271"/>
      <c r="D232" s="280"/>
      <c r="E232" s="272"/>
      <c r="F232" s="269"/>
      <c r="G232" s="269"/>
      <c r="H232" s="278"/>
      <c r="I232" s="276"/>
      <c r="J232" s="121"/>
      <c r="K232" s="121"/>
      <c r="L232" s="269"/>
      <c r="M232" s="272"/>
    </row>
    <row r="233" spans="1:13" s="94" customFormat="1" ht="15.75">
      <c r="A233" s="271"/>
      <c r="B233" s="271"/>
      <c r="C233" s="271"/>
      <c r="D233" s="280"/>
      <c r="E233" s="272"/>
      <c r="F233" s="269"/>
      <c r="G233" s="269"/>
      <c r="H233" s="278"/>
      <c r="I233" s="276"/>
      <c r="J233" s="101"/>
      <c r="K233" s="101"/>
      <c r="L233" s="269"/>
      <c r="M233" s="272"/>
    </row>
    <row r="234" spans="1:13" s="94" customFormat="1" ht="15.75">
      <c r="A234" s="271"/>
      <c r="B234" s="271"/>
      <c r="C234" s="271"/>
      <c r="D234" s="280"/>
      <c r="E234" s="272"/>
      <c r="F234" s="269"/>
      <c r="G234" s="269"/>
      <c r="H234" s="278"/>
      <c r="I234" s="276"/>
      <c r="J234" s="101"/>
      <c r="K234" s="101"/>
      <c r="L234" s="269"/>
      <c r="M234" s="272"/>
    </row>
    <row r="235" spans="1:13" ht="18.75">
      <c r="A235" s="282"/>
      <c r="B235" s="282"/>
      <c r="C235" s="282"/>
      <c r="D235" s="282"/>
      <c r="E235" s="282"/>
      <c r="F235" s="91"/>
      <c r="G235" s="91"/>
      <c r="H235" s="91"/>
      <c r="I235" s="91"/>
      <c r="J235" s="91"/>
      <c r="K235" s="91"/>
      <c r="L235" s="91"/>
      <c r="M235" s="74"/>
    </row>
    <row r="236" spans="1:13" ht="12.75">
      <c r="A236" s="131"/>
      <c r="B236" s="131"/>
      <c r="C236" s="131"/>
      <c r="D236" s="131"/>
      <c r="E236" s="131"/>
      <c r="F236" s="131"/>
      <c r="G236" s="131"/>
      <c r="H236" s="131"/>
      <c r="I236" s="131"/>
      <c r="J236" s="131"/>
      <c r="K236" s="131"/>
      <c r="L236" s="131"/>
      <c r="M236" s="131"/>
    </row>
    <row r="237" spans="1:13" ht="12.75">
      <c r="A237" s="131"/>
      <c r="B237" s="131"/>
      <c r="C237" s="131"/>
      <c r="D237" s="131"/>
      <c r="E237" s="131"/>
      <c r="F237" s="131"/>
      <c r="G237" s="131"/>
      <c r="H237" s="131"/>
      <c r="I237" s="131"/>
      <c r="J237" s="131"/>
      <c r="K237" s="131"/>
      <c r="L237" s="131"/>
      <c r="M237" s="131"/>
    </row>
    <row r="238" spans="1:13" ht="12.75">
      <c r="A238" s="131"/>
      <c r="B238" s="131"/>
      <c r="C238" s="131"/>
      <c r="D238" s="131"/>
      <c r="E238" s="131"/>
      <c r="F238" s="131"/>
      <c r="G238" s="131"/>
      <c r="H238" s="131"/>
      <c r="I238" s="131"/>
      <c r="J238" s="131"/>
      <c r="K238" s="131"/>
      <c r="L238" s="131"/>
      <c r="M238" s="131"/>
    </row>
    <row r="239" spans="1:13" ht="12.75">
      <c r="A239" s="131"/>
      <c r="B239" s="131"/>
      <c r="C239" s="131"/>
      <c r="D239" s="131"/>
      <c r="E239" s="131"/>
      <c r="F239" s="131"/>
      <c r="G239" s="131"/>
      <c r="H239" s="131"/>
      <c r="I239" s="131"/>
      <c r="J239" s="131"/>
      <c r="K239" s="131"/>
      <c r="L239" s="131"/>
      <c r="M239" s="131"/>
    </row>
    <row r="240" spans="1:13" ht="12.75">
      <c r="A240" s="131"/>
      <c r="B240" s="131"/>
      <c r="C240" s="131"/>
      <c r="D240" s="131"/>
      <c r="E240" s="131"/>
      <c r="F240" s="131"/>
      <c r="G240" s="131"/>
      <c r="H240" s="131"/>
      <c r="I240" s="131"/>
      <c r="J240" s="131"/>
      <c r="K240" s="131"/>
      <c r="L240" s="131"/>
      <c r="M240" s="131"/>
    </row>
    <row r="241" spans="1:13" ht="12.75">
      <c r="A241" s="131"/>
      <c r="B241" s="131"/>
      <c r="C241" s="131"/>
      <c r="D241" s="131"/>
      <c r="E241" s="131"/>
      <c r="F241" s="131"/>
      <c r="G241" s="131"/>
      <c r="H241" s="131"/>
      <c r="I241" s="131"/>
      <c r="J241" s="131"/>
      <c r="K241" s="131"/>
      <c r="L241" s="131"/>
      <c r="M241" s="131"/>
    </row>
    <row r="242" spans="1:13" ht="12.75">
      <c r="A242" s="131"/>
      <c r="B242" s="131"/>
      <c r="C242" s="131"/>
      <c r="D242" s="131"/>
      <c r="E242" s="131"/>
      <c r="F242" s="131"/>
      <c r="G242" s="131"/>
      <c r="H242" s="131"/>
      <c r="I242" s="131"/>
      <c r="J242" s="131"/>
      <c r="K242" s="131"/>
      <c r="L242" s="131"/>
      <c r="M242" s="131"/>
    </row>
    <row r="243" spans="1:13" ht="12.75">
      <c r="A243" s="131"/>
      <c r="B243" s="131"/>
      <c r="C243" s="131"/>
      <c r="D243" s="131"/>
      <c r="E243" s="131"/>
      <c r="F243" s="131"/>
      <c r="G243" s="131"/>
      <c r="H243" s="131"/>
      <c r="I243" s="131"/>
      <c r="J243" s="131"/>
      <c r="K243" s="131"/>
      <c r="L243" s="131"/>
      <c r="M243" s="131"/>
    </row>
    <row r="244" spans="1:13" ht="12.75">
      <c r="A244" s="131"/>
      <c r="B244" s="131"/>
      <c r="C244" s="131"/>
      <c r="D244" s="131"/>
      <c r="E244" s="131"/>
      <c r="F244" s="131"/>
      <c r="G244" s="131"/>
      <c r="H244" s="131"/>
      <c r="I244" s="131"/>
      <c r="J244" s="131"/>
      <c r="K244" s="131"/>
      <c r="L244" s="131"/>
      <c r="M244" s="131"/>
    </row>
    <row r="245" spans="1:13" ht="12.75">
      <c r="A245" s="131"/>
      <c r="B245" s="131"/>
      <c r="C245" s="131"/>
      <c r="D245" s="131"/>
      <c r="E245" s="131"/>
      <c r="F245" s="131"/>
      <c r="G245" s="131"/>
      <c r="H245" s="131"/>
      <c r="I245" s="131"/>
      <c r="J245" s="131"/>
      <c r="K245" s="131"/>
      <c r="L245" s="131"/>
      <c r="M245" s="131"/>
    </row>
    <row r="246" spans="1:13" ht="12.75">
      <c r="A246" s="131"/>
      <c r="B246" s="131"/>
      <c r="C246" s="131"/>
      <c r="D246" s="131"/>
      <c r="E246" s="131"/>
      <c r="F246" s="131"/>
      <c r="G246" s="131"/>
      <c r="H246" s="131"/>
      <c r="I246" s="131"/>
      <c r="J246" s="131"/>
      <c r="K246" s="131"/>
      <c r="L246" s="131"/>
      <c r="M246" s="131"/>
    </row>
    <row r="247" spans="1:13" ht="12.75">
      <c r="A247" s="131"/>
      <c r="B247" s="131"/>
      <c r="C247" s="131"/>
      <c r="D247" s="131"/>
      <c r="E247" s="131"/>
      <c r="F247" s="131"/>
      <c r="G247" s="131"/>
      <c r="H247" s="131"/>
      <c r="I247" s="131"/>
      <c r="J247" s="131"/>
      <c r="K247" s="131"/>
      <c r="L247" s="131"/>
      <c r="M247" s="131"/>
    </row>
    <row r="248" spans="1:13" ht="12.75">
      <c r="A248" s="131"/>
      <c r="B248" s="131"/>
      <c r="C248" s="131"/>
      <c r="D248" s="131"/>
      <c r="E248" s="131"/>
      <c r="F248" s="131"/>
      <c r="G248" s="131"/>
      <c r="H248" s="131"/>
      <c r="I248" s="131"/>
      <c r="J248" s="131"/>
      <c r="K248" s="131"/>
      <c r="L248" s="131"/>
      <c r="M248" s="131"/>
    </row>
    <row r="249" spans="1:256" ht="12.75">
      <c r="A249" s="131"/>
      <c r="B249" s="131"/>
      <c r="C249" s="131"/>
      <c r="D249" s="131"/>
      <c r="E249" s="131"/>
      <c r="F249" s="131"/>
      <c r="G249" s="131"/>
      <c r="H249" s="131"/>
      <c r="I249" s="131"/>
      <c r="J249" s="131"/>
      <c r="K249" s="131"/>
      <c r="L249" s="131"/>
      <c r="M249" s="131"/>
      <c r="IV249" s="133"/>
    </row>
    <row r="250" spans="1:256" ht="12.75">
      <c r="A250" s="131"/>
      <c r="B250" s="131"/>
      <c r="C250" s="131"/>
      <c r="D250" s="131"/>
      <c r="E250" s="131"/>
      <c r="F250" s="131"/>
      <c r="G250" s="131"/>
      <c r="H250" s="131"/>
      <c r="I250" s="131"/>
      <c r="J250" s="131"/>
      <c r="K250" s="131"/>
      <c r="L250" s="131"/>
      <c r="M250" s="131"/>
      <c r="IV250" s="133"/>
    </row>
    <row r="251" spans="1:256" ht="12.75">
      <c r="A251" s="131"/>
      <c r="B251" s="131"/>
      <c r="C251" s="131"/>
      <c r="D251" s="131"/>
      <c r="E251" s="131"/>
      <c r="F251" s="131"/>
      <c r="G251" s="131"/>
      <c r="H251" s="131"/>
      <c r="I251" s="131"/>
      <c r="J251" s="131"/>
      <c r="K251" s="131"/>
      <c r="L251" s="131"/>
      <c r="M251" s="131"/>
      <c r="IV251" s="133"/>
    </row>
    <row r="252" spans="1:256" ht="12.75">
      <c r="A252" s="131"/>
      <c r="B252" s="131"/>
      <c r="C252" s="131"/>
      <c r="D252" s="131"/>
      <c r="E252" s="131"/>
      <c r="F252" s="131"/>
      <c r="G252" s="131"/>
      <c r="H252" s="131"/>
      <c r="I252" s="131"/>
      <c r="J252" s="131"/>
      <c r="K252" s="131"/>
      <c r="L252" s="131"/>
      <c r="M252" s="131"/>
      <c r="IV252" s="133"/>
    </row>
    <row r="253" spans="1:256" ht="12.75">
      <c r="A253" s="131"/>
      <c r="B253" s="131"/>
      <c r="C253" s="131"/>
      <c r="D253" s="131"/>
      <c r="E253" s="131"/>
      <c r="F253" s="131"/>
      <c r="G253" s="131"/>
      <c r="H253" s="131"/>
      <c r="I253" s="131"/>
      <c r="J253" s="131"/>
      <c r="K253" s="131"/>
      <c r="L253" s="131"/>
      <c r="M253" s="131"/>
      <c r="IV253" s="133"/>
    </row>
    <row r="254" spans="1:256" ht="12.75">
      <c r="A254" s="131"/>
      <c r="B254" s="131"/>
      <c r="C254" s="131"/>
      <c r="D254" s="131"/>
      <c r="E254" s="131"/>
      <c r="F254" s="131"/>
      <c r="G254" s="131"/>
      <c r="H254" s="131"/>
      <c r="I254" s="131"/>
      <c r="J254" s="131"/>
      <c r="K254" s="131"/>
      <c r="L254" s="131"/>
      <c r="M254" s="131"/>
      <c r="IV254" s="133"/>
    </row>
    <row r="255" spans="1:256" ht="12.75">
      <c r="A255" s="131"/>
      <c r="B255" s="131"/>
      <c r="C255" s="131"/>
      <c r="D255" s="131"/>
      <c r="E255" s="131"/>
      <c r="F255" s="131"/>
      <c r="G255" s="131"/>
      <c r="H255" s="131"/>
      <c r="I255" s="131"/>
      <c r="J255" s="131"/>
      <c r="K255" s="131"/>
      <c r="L255" s="131"/>
      <c r="M255" s="131"/>
      <c r="IV255" s="133"/>
    </row>
    <row r="256" spans="1:256" ht="12.75">
      <c r="A256" s="131"/>
      <c r="B256" s="131"/>
      <c r="C256" s="131"/>
      <c r="D256" s="131"/>
      <c r="E256" s="131"/>
      <c r="F256" s="131"/>
      <c r="G256" s="131"/>
      <c r="H256" s="131"/>
      <c r="I256" s="131"/>
      <c r="J256" s="131"/>
      <c r="K256" s="131"/>
      <c r="L256" s="131"/>
      <c r="M256" s="131"/>
      <c r="IV256" s="133"/>
    </row>
    <row r="257" spans="1:256" ht="12.75">
      <c r="A257" s="131"/>
      <c r="B257" s="131"/>
      <c r="C257" s="131"/>
      <c r="D257" s="131"/>
      <c r="E257" s="131"/>
      <c r="F257" s="131"/>
      <c r="G257" s="131"/>
      <c r="H257" s="131"/>
      <c r="I257" s="131"/>
      <c r="J257" s="131"/>
      <c r="K257" s="131"/>
      <c r="L257" s="131"/>
      <c r="M257" s="131"/>
      <c r="IV257" s="133"/>
    </row>
    <row r="258" spans="1:256" ht="12.75">
      <c r="A258" s="131"/>
      <c r="B258" s="131"/>
      <c r="C258" s="131"/>
      <c r="D258" s="131"/>
      <c r="E258" s="131"/>
      <c r="F258" s="131"/>
      <c r="G258" s="131"/>
      <c r="H258" s="131"/>
      <c r="I258" s="131"/>
      <c r="J258" s="131"/>
      <c r="K258" s="131"/>
      <c r="L258" s="131"/>
      <c r="M258" s="131"/>
      <c r="IV258" s="133"/>
    </row>
    <row r="259" spans="1:256" ht="12.75">
      <c r="A259" s="131"/>
      <c r="B259" s="131"/>
      <c r="C259" s="131"/>
      <c r="D259" s="131"/>
      <c r="E259" s="131"/>
      <c r="F259" s="131"/>
      <c r="G259" s="131"/>
      <c r="H259" s="131"/>
      <c r="I259" s="131"/>
      <c r="J259" s="131"/>
      <c r="K259" s="131"/>
      <c r="L259" s="131"/>
      <c r="M259" s="131"/>
      <c r="IV259" s="133"/>
    </row>
    <row r="260" spans="1:256" ht="12.75">
      <c r="A260" s="131"/>
      <c r="B260" s="131"/>
      <c r="C260" s="131"/>
      <c r="D260" s="131"/>
      <c r="E260" s="131"/>
      <c r="F260" s="131"/>
      <c r="G260" s="131"/>
      <c r="H260" s="131"/>
      <c r="I260" s="131"/>
      <c r="J260" s="131"/>
      <c r="K260" s="131"/>
      <c r="L260" s="131"/>
      <c r="M260" s="131"/>
      <c r="IV260" s="133"/>
    </row>
    <row r="261" spans="1:256" ht="12.75">
      <c r="A261" s="131"/>
      <c r="B261" s="131"/>
      <c r="C261" s="131"/>
      <c r="D261" s="131"/>
      <c r="E261" s="131"/>
      <c r="F261" s="131"/>
      <c r="G261" s="131"/>
      <c r="H261" s="131"/>
      <c r="I261" s="131"/>
      <c r="J261" s="131"/>
      <c r="K261" s="131"/>
      <c r="L261" s="131"/>
      <c r="M261" s="131"/>
      <c r="IV261" s="133"/>
    </row>
  </sheetData>
  <sheetProtection/>
  <mergeCells count="812">
    <mergeCell ref="G63:G65"/>
    <mergeCell ref="H63:H65"/>
    <mergeCell ref="I63:I65"/>
    <mergeCell ref="L63:L65"/>
    <mergeCell ref="M63:M65"/>
    <mergeCell ref="N63:N65"/>
    <mergeCell ref="A63:A65"/>
    <mergeCell ref="B63:B65"/>
    <mergeCell ref="C63:C65"/>
    <mergeCell ref="D63:D65"/>
    <mergeCell ref="E63:E65"/>
    <mergeCell ref="F63:F65"/>
    <mergeCell ref="G92:G94"/>
    <mergeCell ref="H92:H94"/>
    <mergeCell ref="I92:I94"/>
    <mergeCell ref="L92:L94"/>
    <mergeCell ref="M92:M94"/>
    <mergeCell ref="N92:N94"/>
    <mergeCell ref="A92:A94"/>
    <mergeCell ref="B92:B94"/>
    <mergeCell ref="C92:C94"/>
    <mergeCell ref="D92:D94"/>
    <mergeCell ref="E92:E94"/>
    <mergeCell ref="F92:F94"/>
    <mergeCell ref="G89:G91"/>
    <mergeCell ref="H89:H91"/>
    <mergeCell ref="I89:I91"/>
    <mergeCell ref="L89:L91"/>
    <mergeCell ref="M89:M91"/>
    <mergeCell ref="N89:N91"/>
    <mergeCell ref="A89:A91"/>
    <mergeCell ref="B89:B91"/>
    <mergeCell ref="C89:C91"/>
    <mergeCell ref="D89:D91"/>
    <mergeCell ref="E89:E91"/>
    <mergeCell ref="F89:F91"/>
    <mergeCell ref="G95:G97"/>
    <mergeCell ref="H95:H97"/>
    <mergeCell ref="I95:I97"/>
    <mergeCell ref="L95:L97"/>
    <mergeCell ref="M95:M97"/>
    <mergeCell ref="N95:N97"/>
    <mergeCell ref="A95:A97"/>
    <mergeCell ref="B95:B97"/>
    <mergeCell ref="C95:C97"/>
    <mergeCell ref="D95:D97"/>
    <mergeCell ref="E95:E97"/>
    <mergeCell ref="F95:F97"/>
    <mergeCell ref="N98:N100"/>
    <mergeCell ref="B98:B100"/>
    <mergeCell ref="C98:C100"/>
    <mergeCell ref="D98:D100"/>
    <mergeCell ref="E98:E100"/>
    <mergeCell ref="F98:F100"/>
    <mergeCell ref="G98:G100"/>
    <mergeCell ref="H98:H100"/>
    <mergeCell ref="I98:I100"/>
    <mergeCell ref="L98:L100"/>
    <mergeCell ref="A235:E235"/>
    <mergeCell ref="A232:A234"/>
    <mergeCell ref="B232:B234"/>
    <mergeCell ref="C232:C234"/>
    <mergeCell ref="D232:D234"/>
    <mergeCell ref="E232:E234"/>
    <mergeCell ref="H232:H234"/>
    <mergeCell ref="I232:I234"/>
    <mergeCell ref="L229:L231"/>
    <mergeCell ref="L232:L234"/>
    <mergeCell ref="F232:F234"/>
    <mergeCell ref="G232:G234"/>
    <mergeCell ref="E229:E231"/>
    <mergeCell ref="M229:M231"/>
    <mergeCell ref="F229:F231"/>
    <mergeCell ref="G229:G231"/>
    <mergeCell ref="H229:H231"/>
    <mergeCell ref="I229:I231"/>
    <mergeCell ref="A229:A231"/>
    <mergeCell ref="B229:B231"/>
    <mergeCell ref="C229:C231"/>
    <mergeCell ref="D229:D231"/>
    <mergeCell ref="M232:M234"/>
    <mergeCell ref="G226:G228"/>
    <mergeCell ref="H226:H228"/>
    <mergeCell ref="E226:E228"/>
    <mergeCell ref="F226:F228"/>
    <mergeCell ref="I226:I228"/>
    <mergeCell ref="H223:H225"/>
    <mergeCell ref="I223:I225"/>
    <mergeCell ref="L223:L225"/>
    <mergeCell ref="M223:M225"/>
    <mergeCell ref="A226:A228"/>
    <mergeCell ref="B226:B228"/>
    <mergeCell ref="C226:C228"/>
    <mergeCell ref="D226:D228"/>
    <mergeCell ref="L226:L228"/>
    <mergeCell ref="M226:M228"/>
    <mergeCell ref="G223:G225"/>
    <mergeCell ref="E223:E225"/>
    <mergeCell ref="A220:A222"/>
    <mergeCell ref="B220:B222"/>
    <mergeCell ref="C220:C222"/>
    <mergeCell ref="D220:D222"/>
    <mergeCell ref="E220:E222"/>
    <mergeCell ref="A223:A225"/>
    <mergeCell ref="B223:B225"/>
    <mergeCell ref="M217:M219"/>
    <mergeCell ref="C223:C225"/>
    <mergeCell ref="D223:D225"/>
    <mergeCell ref="M220:M222"/>
    <mergeCell ref="G220:G222"/>
    <mergeCell ref="H220:H222"/>
    <mergeCell ref="F220:F222"/>
    <mergeCell ref="I220:I222"/>
    <mergeCell ref="L220:L222"/>
    <mergeCell ref="F223:F225"/>
    <mergeCell ref="I214:I216"/>
    <mergeCell ref="L214:L216"/>
    <mergeCell ref="F217:F219"/>
    <mergeCell ref="G217:G219"/>
    <mergeCell ref="G214:G216"/>
    <mergeCell ref="H214:H216"/>
    <mergeCell ref="H217:H219"/>
    <mergeCell ref="I217:I219"/>
    <mergeCell ref="L217:L219"/>
    <mergeCell ref="A214:A216"/>
    <mergeCell ref="B214:B216"/>
    <mergeCell ref="C214:C216"/>
    <mergeCell ref="D214:D216"/>
    <mergeCell ref="E214:E216"/>
    <mergeCell ref="F214:F216"/>
    <mergeCell ref="H211:H213"/>
    <mergeCell ref="I211:I213"/>
    <mergeCell ref="L211:L213"/>
    <mergeCell ref="M211:M213"/>
    <mergeCell ref="M214:M216"/>
    <mergeCell ref="A217:A219"/>
    <mergeCell ref="B217:B219"/>
    <mergeCell ref="C217:C219"/>
    <mergeCell ref="D217:D219"/>
    <mergeCell ref="E217:E219"/>
    <mergeCell ref="G211:G213"/>
    <mergeCell ref="E211:E213"/>
    <mergeCell ref="A208:A210"/>
    <mergeCell ref="B208:B210"/>
    <mergeCell ref="C208:C210"/>
    <mergeCell ref="D208:D210"/>
    <mergeCell ref="E208:E210"/>
    <mergeCell ref="A211:A213"/>
    <mergeCell ref="B211:B213"/>
    <mergeCell ref="M205:M207"/>
    <mergeCell ref="C211:C213"/>
    <mergeCell ref="D211:D213"/>
    <mergeCell ref="M208:M210"/>
    <mergeCell ref="G208:G210"/>
    <mergeCell ref="H208:H210"/>
    <mergeCell ref="F208:F210"/>
    <mergeCell ref="I208:I210"/>
    <mergeCell ref="L208:L210"/>
    <mergeCell ref="F211:F213"/>
    <mergeCell ref="I203:I204"/>
    <mergeCell ref="L203:L204"/>
    <mergeCell ref="F205:F207"/>
    <mergeCell ref="G205:G207"/>
    <mergeCell ref="G203:G204"/>
    <mergeCell ref="H203:H204"/>
    <mergeCell ref="H205:H207"/>
    <mergeCell ref="I205:I207"/>
    <mergeCell ref="L205:L207"/>
    <mergeCell ref="A203:A204"/>
    <mergeCell ref="B203:B204"/>
    <mergeCell ref="C203:C204"/>
    <mergeCell ref="D203:D204"/>
    <mergeCell ref="E203:E204"/>
    <mergeCell ref="F203:F204"/>
    <mergeCell ref="H201:H202"/>
    <mergeCell ref="I201:I202"/>
    <mergeCell ref="L201:L202"/>
    <mergeCell ref="M201:M202"/>
    <mergeCell ref="M203:M204"/>
    <mergeCell ref="A205:A207"/>
    <mergeCell ref="B205:B207"/>
    <mergeCell ref="C205:C207"/>
    <mergeCell ref="D205:D207"/>
    <mergeCell ref="E205:E207"/>
    <mergeCell ref="G201:G202"/>
    <mergeCell ref="E201:E202"/>
    <mergeCell ref="A199:A200"/>
    <mergeCell ref="B199:B200"/>
    <mergeCell ref="C199:C200"/>
    <mergeCell ref="D199:D200"/>
    <mergeCell ref="E199:E200"/>
    <mergeCell ref="A201:A202"/>
    <mergeCell ref="B201:B202"/>
    <mergeCell ref="M196:M198"/>
    <mergeCell ref="C201:C202"/>
    <mergeCell ref="D201:D202"/>
    <mergeCell ref="M199:M200"/>
    <mergeCell ref="G199:G200"/>
    <mergeCell ref="H199:H200"/>
    <mergeCell ref="F199:F200"/>
    <mergeCell ref="I199:I200"/>
    <mergeCell ref="L199:L200"/>
    <mergeCell ref="F201:F202"/>
    <mergeCell ref="I193:I195"/>
    <mergeCell ref="L193:L195"/>
    <mergeCell ref="F196:F198"/>
    <mergeCell ref="G196:G198"/>
    <mergeCell ref="G193:G195"/>
    <mergeCell ref="H193:H195"/>
    <mergeCell ref="H196:H198"/>
    <mergeCell ref="I196:I198"/>
    <mergeCell ref="L196:L198"/>
    <mergeCell ref="A193:A195"/>
    <mergeCell ref="B193:B195"/>
    <mergeCell ref="C193:C195"/>
    <mergeCell ref="D193:D195"/>
    <mergeCell ref="E193:E195"/>
    <mergeCell ref="F193:F195"/>
    <mergeCell ref="H190:H192"/>
    <mergeCell ref="I190:I192"/>
    <mergeCell ref="L190:L192"/>
    <mergeCell ref="M190:M192"/>
    <mergeCell ref="M193:M195"/>
    <mergeCell ref="A196:A198"/>
    <mergeCell ref="B196:B198"/>
    <mergeCell ref="C196:C198"/>
    <mergeCell ref="D196:D198"/>
    <mergeCell ref="E196:E198"/>
    <mergeCell ref="G190:G192"/>
    <mergeCell ref="E190:E192"/>
    <mergeCell ref="A187:A189"/>
    <mergeCell ref="B187:B189"/>
    <mergeCell ref="C187:C189"/>
    <mergeCell ref="D187:D189"/>
    <mergeCell ref="E187:E189"/>
    <mergeCell ref="A190:A192"/>
    <mergeCell ref="B190:B192"/>
    <mergeCell ref="M184:M186"/>
    <mergeCell ref="C190:C192"/>
    <mergeCell ref="D190:D192"/>
    <mergeCell ref="M187:M189"/>
    <mergeCell ref="G187:G189"/>
    <mergeCell ref="H187:H189"/>
    <mergeCell ref="F187:F189"/>
    <mergeCell ref="I187:I189"/>
    <mergeCell ref="L187:L189"/>
    <mergeCell ref="F190:F192"/>
    <mergeCell ref="I181:I183"/>
    <mergeCell ref="L181:L183"/>
    <mergeCell ref="F184:F186"/>
    <mergeCell ref="G184:G186"/>
    <mergeCell ref="G181:G183"/>
    <mergeCell ref="H181:H183"/>
    <mergeCell ref="H184:H186"/>
    <mergeCell ref="I184:I186"/>
    <mergeCell ref="L184:L186"/>
    <mergeCell ref="A181:A183"/>
    <mergeCell ref="B181:B183"/>
    <mergeCell ref="C181:C183"/>
    <mergeCell ref="D181:D183"/>
    <mergeCell ref="E181:E183"/>
    <mergeCell ref="F181:F183"/>
    <mergeCell ref="H178:H180"/>
    <mergeCell ref="I178:I180"/>
    <mergeCell ref="L178:L180"/>
    <mergeCell ref="M178:M180"/>
    <mergeCell ref="M181:M183"/>
    <mergeCell ref="A184:A186"/>
    <mergeCell ref="B184:B186"/>
    <mergeCell ref="C184:C186"/>
    <mergeCell ref="D184:D186"/>
    <mergeCell ref="E184:E186"/>
    <mergeCell ref="G178:G180"/>
    <mergeCell ref="E178:E180"/>
    <mergeCell ref="A175:A177"/>
    <mergeCell ref="B175:B177"/>
    <mergeCell ref="C175:C177"/>
    <mergeCell ref="D175:D177"/>
    <mergeCell ref="E175:E177"/>
    <mergeCell ref="A178:A180"/>
    <mergeCell ref="B178:B180"/>
    <mergeCell ref="M172:M174"/>
    <mergeCell ref="C178:C180"/>
    <mergeCell ref="D178:D180"/>
    <mergeCell ref="M175:M177"/>
    <mergeCell ref="G175:G177"/>
    <mergeCell ref="H175:H177"/>
    <mergeCell ref="F175:F177"/>
    <mergeCell ref="I175:I177"/>
    <mergeCell ref="L175:L177"/>
    <mergeCell ref="F178:F180"/>
    <mergeCell ref="I169:I171"/>
    <mergeCell ref="L169:L171"/>
    <mergeCell ref="F172:F174"/>
    <mergeCell ref="G172:G174"/>
    <mergeCell ref="G169:G171"/>
    <mergeCell ref="H169:H171"/>
    <mergeCell ref="H172:H174"/>
    <mergeCell ref="I172:I174"/>
    <mergeCell ref="L172:L174"/>
    <mergeCell ref="A169:A171"/>
    <mergeCell ref="B169:B171"/>
    <mergeCell ref="C169:C171"/>
    <mergeCell ref="D169:D171"/>
    <mergeCell ref="E169:E171"/>
    <mergeCell ref="F169:F171"/>
    <mergeCell ref="H166:H168"/>
    <mergeCell ref="I166:I168"/>
    <mergeCell ref="L166:L168"/>
    <mergeCell ref="M166:M168"/>
    <mergeCell ref="M169:M171"/>
    <mergeCell ref="A172:A174"/>
    <mergeCell ref="B172:B174"/>
    <mergeCell ref="C172:C174"/>
    <mergeCell ref="D172:D174"/>
    <mergeCell ref="E172:E174"/>
    <mergeCell ref="G166:G168"/>
    <mergeCell ref="E166:E168"/>
    <mergeCell ref="A163:A165"/>
    <mergeCell ref="B163:B165"/>
    <mergeCell ref="C163:C165"/>
    <mergeCell ref="D163:D165"/>
    <mergeCell ref="E163:E165"/>
    <mergeCell ref="A166:A168"/>
    <mergeCell ref="B166:B168"/>
    <mergeCell ref="M160:M162"/>
    <mergeCell ref="C166:C168"/>
    <mergeCell ref="D166:D168"/>
    <mergeCell ref="M163:M165"/>
    <mergeCell ref="G163:G165"/>
    <mergeCell ref="H163:H165"/>
    <mergeCell ref="F163:F165"/>
    <mergeCell ref="I163:I165"/>
    <mergeCell ref="L163:L165"/>
    <mergeCell ref="F166:F168"/>
    <mergeCell ref="I157:I159"/>
    <mergeCell ref="L157:L159"/>
    <mergeCell ref="F160:F162"/>
    <mergeCell ref="G160:G162"/>
    <mergeCell ref="G157:G159"/>
    <mergeCell ref="H157:H159"/>
    <mergeCell ref="H160:H162"/>
    <mergeCell ref="I160:I162"/>
    <mergeCell ref="L160:L162"/>
    <mergeCell ref="A157:A159"/>
    <mergeCell ref="B157:B159"/>
    <mergeCell ref="C157:C159"/>
    <mergeCell ref="D157:D159"/>
    <mergeCell ref="E157:E159"/>
    <mergeCell ref="F157:F159"/>
    <mergeCell ref="H154:H156"/>
    <mergeCell ref="I154:I156"/>
    <mergeCell ref="L154:L156"/>
    <mergeCell ref="M154:M156"/>
    <mergeCell ref="M157:M159"/>
    <mergeCell ref="A160:A162"/>
    <mergeCell ref="B160:B162"/>
    <mergeCell ref="C160:C162"/>
    <mergeCell ref="D160:D162"/>
    <mergeCell ref="E160:E162"/>
    <mergeCell ref="F154:F156"/>
    <mergeCell ref="G154:G156"/>
    <mergeCell ref="E154:E156"/>
    <mergeCell ref="A151:A153"/>
    <mergeCell ref="B151:B153"/>
    <mergeCell ref="C151:C153"/>
    <mergeCell ref="D151:D153"/>
    <mergeCell ref="E151:E153"/>
    <mergeCell ref="A154:A156"/>
    <mergeCell ref="B154:B156"/>
    <mergeCell ref="L148:L150"/>
    <mergeCell ref="M148:M150"/>
    <mergeCell ref="C154:C156"/>
    <mergeCell ref="D154:D156"/>
    <mergeCell ref="M151:M153"/>
    <mergeCell ref="G151:G153"/>
    <mergeCell ref="H151:H153"/>
    <mergeCell ref="F151:F153"/>
    <mergeCell ref="I151:I153"/>
    <mergeCell ref="L151:L153"/>
    <mergeCell ref="E145:E147"/>
    <mergeCell ref="F145:F147"/>
    <mergeCell ref="I145:I147"/>
    <mergeCell ref="L145:L147"/>
    <mergeCell ref="F148:F150"/>
    <mergeCell ref="G148:G150"/>
    <mergeCell ref="G145:G147"/>
    <mergeCell ref="H145:H147"/>
    <mergeCell ref="H148:H150"/>
    <mergeCell ref="I148:I150"/>
    <mergeCell ref="M145:M147"/>
    <mergeCell ref="A148:A150"/>
    <mergeCell ref="B148:B150"/>
    <mergeCell ref="C148:C150"/>
    <mergeCell ref="D148:D150"/>
    <mergeCell ref="E148:E150"/>
    <mergeCell ref="A145:A147"/>
    <mergeCell ref="B145:B147"/>
    <mergeCell ref="C145:C147"/>
    <mergeCell ref="D145:D147"/>
    <mergeCell ref="M142:M144"/>
    <mergeCell ref="F142:F144"/>
    <mergeCell ref="G142:G144"/>
    <mergeCell ref="M139:M141"/>
    <mergeCell ref="H139:H141"/>
    <mergeCell ref="I139:I141"/>
    <mergeCell ref="L139:L141"/>
    <mergeCell ref="H142:H144"/>
    <mergeCell ref="I142:I144"/>
    <mergeCell ref="L142:L144"/>
    <mergeCell ref="E136:E138"/>
    <mergeCell ref="E139:E141"/>
    <mergeCell ref="A139:A141"/>
    <mergeCell ref="B139:B141"/>
    <mergeCell ref="C139:C141"/>
    <mergeCell ref="D139:D141"/>
    <mergeCell ref="E142:E144"/>
    <mergeCell ref="G139:G141"/>
    <mergeCell ref="F139:F141"/>
    <mergeCell ref="A133:H133"/>
    <mergeCell ref="A134:E134"/>
    <mergeCell ref="H136:H138"/>
    <mergeCell ref="A142:A144"/>
    <mergeCell ref="B142:B144"/>
    <mergeCell ref="C142:C144"/>
    <mergeCell ref="D142:D144"/>
    <mergeCell ref="I136:I138"/>
    <mergeCell ref="A135:M135"/>
    <mergeCell ref="A136:A138"/>
    <mergeCell ref="B136:B138"/>
    <mergeCell ref="C136:C138"/>
    <mergeCell ref="F136:F138"/>
    <mergeCell ref="G136:G138"/>
    <mergeCell ref="L136:L138"/>
    <mergeCell ref="M136:M138"/>
    <mergeCell ref="D136:D138"/>
    <mergeCell ref="M117:M118"/>
    <mergeCell ref="A120:M120"/>
    <mergeCell ref="G117:G118"/>
    <mergeCell ref="H117:H118"/>
    <mergeCell ref="I117:I118"/>
    <mergeCell ref="J117:J118"/>
    <mergeCell ref="B129:E129"/>
    <mergeCell ref="A130:E130"/>
    <mergeCell ref="I114:I116"/>
    <mergeCell ref="L114:L116"/>
    <mergeCell ref="A127:E127"/>
    <mergeCell ref="A128:E128"/>
    <mergeCell ref="A117:E118"/>
    <mergeCell ref="F117:F118"/>
    <mergeCell ref="K117:K118"/>
    <mergeCell ref="L117:L118"/>
    <mergeCell ref="M114:M116"/>
    <mergeCell ref="N114:N116"/>
    <mergeCell ref="A114:A116"/>
    <mergeCell ref="B114:B116"/>
    <mergeCell ref="C114:C116"/>
    <mergeCell ref="D114:D116"/>
    <mergeCell ref="E114:E116"/>
    <mergeCell ref="F114:F116"/>
    <mergeCell ref="G114:G116"/>
    <mergeCell ref="H114:H116"/>
    <mergeCell ref="N108:N110"/>
    <mergeCell ref="G111:G113"/>
    <mergeCell ref="H111:H113"/>
    <mergeCell ref="I111:I113"/>
    <mergeCell ref="L111:L113"/>
    <mergeCell ref="M111:M113"/>
    <mergeCell ref="N111:N113"/>
    <mergeCell ref="E111:E113"/>
    <mergeCell ref="F111:F113"/>
    <mergeCell ref="A111:A113"/>
    <mergeCell ref="B111:B113"/>
    <mergeCell ref="C111:C113"/>
    <mergeCell ref="D111:D113"/>
    <mergeCell ref="F107:M107"/>
    <mergeCell ref="E108:E110"/>
    <mergeCell ref="F108:F110"/>
    <mergeCell ref="G108:G110"/>
    <mergeCell ref="H108:H110"/>
    <mergeCell ref="I108:I110"/>
    <mergeCell ref="L108:L110"/>
    <mergeCell ref="M108:M110"/>
    <mergeCell ref="C107:E107"/>
    <mergeCell ref="A108:A110"/>
    <mergeCell ref="B108:B110"/>
    <mergeCell ref="C108:C110"/>
    <mergeCell ref="D108:D110"/>
    <mergeCell ref="A104:A106"/>
    <mergeCell ref="B104:B106"/>
    <mergeCell ref="C104:C106"/>
    <mergeCell ref="D104:D106"/>
    <mergeCell ref="N104:N106"/>
    <mergeCell ref="E104:E106"/>
    <mergeCell ref="F104:F106"/>
    <mergeCell ref="G104:G106"/>
    <mergeCell ref="H104:H106"/>
    <mergeCell ref="I104:I106"/>
    <mergeCell ref="L104:L106"/>
    <mergeCell ref="A98:A100"/>
    <mergeCell ref="M104:M106"/>
    <mergeCell ref="M98:M100"/>
    <mergeCell ref="G86:G88"/>
    <mergeCell ref="H86:H88"/>
    <mergeCell ref="E86:E88"/>
    <mergeCell ref="F86:F88"/>
    <mergeCell ref="A86:A88"/>
    <mergeCell ref="B86:B88"/>
    <mergeCell ref="C86:C88"/>
    <mergeCell ref="D86:D88"/>
    <mergeCell ref="G83:G85"/>
    <mergeCell ref="H83:H85"/>
    <mergeCell ref="I83:I85"/>
    <mergeCell ref="L83:L85"/>
    <mergeCell ref="M86:M88"/>
    <mergeCell ref="F83:F85"/>
    <mergeCell ref="N86:N88"/>
    <mergeCell ref="I86:I88"/>
    <mergeCell ref="L86:L88"/>
    <mergeCell ref="M83:M85"/>
    <mergeCell ref="N83:N85"/>
    <mergeCell ref="A83:A85"/>
    <mergeCell ref="B83:B85"/>
    <mergeCell ref="C83:C85"/>
    <mergeCell ref="D83:D85"/>
    <mergeCell ref="E83:E85"/>
    <mergeCell ref="N77:N79"/>
    <mergeCell ref="G80:G82"/>
    <mergeCell ref="H80:H82"/>
    <mergeCell ref="I80:I82"/>
    <mergeCell ref="L80:L82"/>
    <mergeCell ref="M80:M82"/>
    <mergeCell ref="N80:N82"/>
    <mergeCell ref="I77:I79"/>
    <mergeCell ref="E80:E82"/>
    <mergeCell ref="F80:F82"/>
    <mergeCell ref="L77:L79"/>
    <mergeCell ref="A80:A82"/>
    <mergeCell ref="B80:B82"/>
    <mergeCell ref="C80:C82"/>
    <mergeCell ref="D80:D82"/>
    <mergeCell ref="F77:F79"/>
    <mergeCell ref="G77:G79"/>
    <mergeCell ref="H77:H79"/>
    <mergeCell ref="I73:I75"/>
    <mergeCell ref="L73:L75"/>
    <mergeCell ref="A77:A79"/>
    <mergeCell ref="B77:B79"/>
    <mergeCell ref="C77:C79"/>
    <mergeCell ref="D77:D79"/>
    <mergeCell ref="C76:E76"/>
    <mergeCell ref="F76:M76"/>
    <mergeCell ref="E77:E79"/>
    <mergeCell ref="M77:M79"/>
    <mergeCell ref="M73:M75"/>
    <mergeCell ref="N73:N75"/>
    <mergeCell ref="A73:A75"/>
    <mergeCell ref="B73:B75"/>
    <mergeCell ref="C73:C75"/>
    <mergeCell ref="D73:D75"/>
    <mergeCell ref="E73:E75"/>
    <mergeCell ref="F73:F75"/>
    <mergeCell ref="G73:G75"/>
    <mergeCell ref="H73:H75"/>
    <mergeCell ref="A71:E71"/>
    <mergeCell ref="B72:E72"/>
    <mergeCell ref="K69:K70"/>
    <mergeCell ref="A69:E70"/>
    <mergeCell ref="F69:F70"/>
    <mergeCell ref="G69:G70"/>
    <mergeCell ref="H69:H70"/>
    <mergeCell ref="I69:I70"/>
    <mergeCell ref="H66:H68"/>
    <mergeCell ref="I66:I68"/>
    <mergeCell ref="E66:E68"/>
    <mergeCell ref="F66:F68"/>
    <mergeCell ref="G66:G68"/>
    <mergeCell ref="M69:M70"/>
    <mergeCell ref="J69:J70"/>
    <mergeCell ref="L69:L70"/>
    <mergeCell ref="N60:N62"/>
    <mergeCell ref="L66:L68"/>
    <mergeCell ref="A66:A68"/>
    <mergeCell ref="B66:B68"/>
    <mergeCell ref="C66:C68"/>
    <mergeCell ref="D66:D68"/>
    <mergeCell ref="M66:M68"/>
    <mergeCell ref="N66:N68"/>
    <mergeCell ref="F60:F62"/>
    <mergeCell ref="M60:M62"/>
    <mergeCell ref="F57:F59"/>
    <mergeCell ref="G57:G59"/>
    <mergeCell ref="H57:H59"/>
    <mergeCell ref="I57:I59"/>
    <mergeCell ref="G60:G62"/>
    <mergeCell ref="H60:H62"/>
    <mergeCell ref="I60:I62"/>
    <mergeCell ref="L60:L62"/>
    <mergeCell ref="N57:N59"/>
    <mergeCell ref="A60:A62"/>
    <mergeCell ref="B60:B62"/>
    <mergeCell ref="C60:C62"/>
    <mergeCell ref="D60:D62"/>
    <mergeCell ref="E60:E62"/>
    <mergeCell ref="L57:L59"/>
    <mergeCell ref="M57:M59"/>
    <mergeCell ref="A57:A59"/>
    <mergeCell ref="N54:N56"/>
    <mergeCell ref="F51:F53"/>
    <mergeCell ref="N51:N53"/>
    <mergeCell ref="G51:G53"/>
    <mergeCell ref="G54:G56"/>
    <mergeCell ref="F54:F56"/>
    <mergeCell ref="H54:H56"/>
    <mergeCell ref="I54:I56"/>
    <mergeCell ref="L54:L56"/>
    <mergeCell ref="M54:M56"/>
    <mergeCell ref="C57:C59"/>
    <mergeCell ref="D57:D59"/>
    <mergeCell ref="E57:E59"/>
    <mergeCell ref="A54:A56"/>
    <mergeCell ref="B54:B56"/>
    <mergeCell ref="C54:C56"/>
    <mergeCell ref="D54:D56"/>
    <mergeCell ref="E54:E56"/>
    <mergeCell ref="B57:B59"/>
    <mergeCell ref="N48:N50"/>
    <mergeCell ref="H51:H53"/>
    <mergeCell ref="I51:I53"/>
    <mergeCell ref="L51:L53"/>
    <mergeCell ref="M51:M53"/>
    <mergeCell ref="M48:M50"/>
    <mergeCell ref="L48:L50"/>
    <mergeCell ref="B51:B53"/>
    <mergeCell ref="C51:C53"/>
    <mergeCell ref="D51:D53"/>
    <mergeCell ref="E51:E53"/>
    <mergeCell ref="H48:H50"/>
    <mergeCell ref="I48:I50"/>
    <mergeCell ref="F48:F50"/>
    <mergeCell ref="G48:G50"/>
    <mergeCell ref="A48:A50"/>
    <mergeCell ref="B48:B50"/>
    <mergeCell ref="C48:C50"/>
    <mergeCell ref="D48:D50"/>
    <mergeCell ref="E48:E50"/>
    <mergeCell ref="A42:A46"/>
    <mergeCell ref="B42:B44"/>
    <mergeCell ref="E42:E44"/>
    <mergeCell ref="D42:D44"/>
    <mergeCell ref="J45:K45"/>
    <mergeCell ref="J46:K46"/>
    <mergeCell ref="F42:F44"/>
    <mergeCell ref="G39:G41"/>
    <mergeCell ref="I42:I44"/>
    <mergeCell ref="G42:G44"/>
    <mergeCell ref="H42:H44"/>
    <mergeCell ref="H39:H41"/>
    <mergeCell ref="I39:I41"/>
    <mergeCell ref="L39:L41"/>
    <mergeCell ref="M39:M41"/>
    <mergeCell ref="N39:N41"/>
    <mergeCell ref="N33:N35"/>
    <mergeCell ref="L36:L38"/>
    <mergeCell ref="O36:O38"/>
    <mergeCell ref="O39:O41"/>
    <mergeCell ref="F33:F35"/>
    <mergeCell ref="G33:G35"/>
    <mergeCell ref="H33:H35"/>
    <mergeCell ref="E33:E35"/>
    <mergeCell ref="B36:B38"/>
    <mergeCell ref="O33:O35"/>
    <mergeCell ref="L33:L35"/>
    <mergeCell ref="M33:M35"/>
    <mergeCell ref="G36:G38"/>
    <mergeCell ref="D36:D38"/>
    <mergeCell ref="A33:A35"/>
    <mergeCell ref="B33:B35"/>
    <mergeCell ref="C33:C35"/>
    <mergeCell ref="D33:D35"/>
    <mergeCell ref="I33:I35"/>
    <mergeCell ref="G30:G32"/>
    <mergeCell ref="H30:H32"/>
    <mergeCell ref="I30:I32"/>
    <mergeCell ref="C30:C32"/>
    <mergeCell ref="D30:D32"/>
    <mergeCell ref="A23:A25"/>
    <mergeCell ref="H27:H29"/>
    <mergeCell ref="I27:I29"/>
    <mergeCell ref="N27:N29"/>
    <mergeCell ref="B26:E26"/>
    <mergeCell ref="A27:A29"/>
    <mergeCell ref="B27:B29"/>
    <mergeCell ref="C27:C29"/>
    <mergeCell ref="D27:D29"/>
    <mergeCell ref="E27:E29"/>
    <mergeCell ref="G27:G29"/>
    <mergeCell ref="A30:A32"/>
    <mergeCell ref="N30:N32"/>
    <mergeCell ref="F27:F29"/>
    <mergeCell ref="O30:O32"/>
    <mergeCell ref="L30:L32"/>
    <mergeCell ref="M30:M32"/>
    <mergeCell ref="E30:E32"/>
    <mergeCell ref="F30:F32"/>
    <mergeCell ref="B30:B32"/>
    <mergeCell ref="M23:M25"/>
    <mergeCell ref="I20:I22"/>
    <mergeCell ref="M20:M22"/>
    <mergeCell ref="I16:I18"/>
    <mergeCell ref="O27:O29"/>
    <mergeCell ref="L27:L29"/>
    <mergeCell ref="M27:M29"/>
    <mergeCell ref="B23:B25"/>
    <mergeCell ref="C23:C25"/>
    <mergeCell ref="D23:D25"/>
    <mergeCell ref="E23:E25"/>
    <mergeCell ref="F23:F25"/>
    <mergeCell ref="N23:N25"/>
    <mergeCell ref="G23:G25"/>
    <mergeCell ref="H23:H25"/>
    <mergeCell ref="I23:I25"/>
    <mergeCell ref="L23:L25"/>
    <mergeCell ref="E20:E22"/>
    <mergeCell ref="F20:F22"/>
    <mergeCell ref="L16:L18"/>
    <mergeCell ref="G20:G22"/>
    <mergeCell ref="H20:H22"/>
    <mergeCell ref="N20:N22"/>
    <mergeCell ref="L20:L22"/>
    <mergeCell ref="M16:M18"/>
    <mergeCell ref="A13:A15"/>
    <mergeCell ref="H16:H18"/>
    <mergeCell ref="A20:A22"/>
    <mergeCell ref="B20:B22"/>
    <mergeCell ref="C20:C22"/>
    <mergeCell ref="D20:D22"/>
    <mergeCell ref="B13:B15"/>
    <mergeCell ref="C13:C15"/>
    <mergeCell ref="D13:D15"/>
    <mergeCell ref="B19:E19"/>
    <mergeCell ref="N13:N15"/>
    <mergeCell ref="A16:A18"/>
    <mergeCell ref="B16:B18"/>
    <mergeCell ref="C16:C18"/>
    <mergeCell ref="D16:D18"/>
    <mergeCell ref="E16:E18"/>
    <mergeCell ref="F16:F18"/>
    <mergeCell ref="G16:G18"/>
    <mergeCell ref="M13:M15"/>
    <mergeCell ref="N16:N18"/>
    <mergeCell ref="L13:L15"/>
    <mergeCell ref="F13:F15"/>
    <mergeCell ref="G13:G15"/>
    <mergeCell ref="H13:H15"/>
    <mergeCell ref="E13:E15"/>
    <mergeCell ref="I13:I15"/>
    <mergeCell ref="B11:E11"/>
    <mergeCell ref="F11:M11"/>
    <mergeCell ref="B12:E12"/>
    <mergeCell ref="F4:F8"/>
    <mergeCell ref="G4:L4"/>
    <mergeCell ref="M4:M8"/>
    <mergeCell ref="J9:K9"/>
    <mergeCell ref="C10:E10"/>
    <mergeCell ref="N4:N8"/>
    <mergeCell ref="G5:G8"/>
    <mergeCell ref="H5:L5"/>
    <mergeCell ref="H6:H8"/>
    <mergeCell ref="I6:I8"/>
    <mergeCell ref="J6:K8"/>
    <mergeCell ref="L6:L8"/>
    <mergeCell ref="L1:M1"/>
    <mergeCell ref="L2:M2"/>
    <mergeCell ref="A3:M3"/>
    <mergeCell ref="A4:A8"/>
    <mergeCell ref="B4:B8"/>
    <mergeCell ref="C4:C8"/>
    <mergeCell ref="D4:D8"/>
    <mergeCell ref="E4:E8"/>
    <mergeCell ref="A39:A41"/>
    <mergeCell ref="B39:B41"/>
    <mergeCell ref="C39:C41"/>
    <mergeCell ref="D39:D41"/>
    <mergeCell ref="C36:C38"/>
    <mergeCell ref="A36:A38"/>
    <mergeCell ref="A101:A103"/>
    <mergeCell ref="B101:B103"/>
    <mergeCell ref="C101:C103"/>
    <mergeCell ref="D101:D103"/>
    <mergeCell ref="E39:E41"/>
    <mergeCell ref="F39:F41"/>
    <mergeCell ref="E101:E103"/>
    <mergeCell ref="F101:F103"/>
    <mergeCell ref="A47:E47"/>
    <mergeCell ref="C42:C44"/>
    <mergeCell ref="I101:I103"/>
    <mergeCell ref="L101:L103"/>
    <mergeCell ref="M101:M103"/>
    <mergeCell ref="N101:N103"/>
    <mergeCell ref="G101:G103"/>
    <mergeCell ref="H101:H103"/>
    <mergeCell ref="A51:A53"/>
    <mergeCell ref="M36:M38"/>
    <mergeCell ref="N36:N38"/>
    <mergeCell ref="L42:L44"/>
    <mergeCell ref="M42:M44"/>
    <mergeCell ref="N42:N44"/>
    <mergeCell ref="F36:F38"/>
    <mergeCell ref="E36:E38"/>
    <mergeCell ref="H36:H38"/>
    <mergeCell ref="I36:I38"/>
  </mergeCells>
  <printOptions/>
  <pageMargins left="0.9448818897637796" right="0.7480314960629921" top="0.5118110236220472" bottom="0.984251968503937" header="0.5118110236220472" footer="0.5118110236220472"/>
  <pageSetup fitToHeight="0" fitToWidth="1" horizontalDpi="300" verticalDpi="300" orientation="landscape" paperSize="9" scale="48" r:id="rId1"/>
  <rowBreaks count="2" manualBreakCount="2">
    <brk id="50" max="12" man="1"/>
    <brk id="10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Patrycja Machalica</cp:lastModifiedBy>
  <cp:lastPrinted>2012-08-29T10:33:37Z</cp:lastPrinted>
  <dcterms:modified xsi:type="dcterms:W3CDTF">2012-08-29T10:33:42Z</dcterms:modified>
  <cp:category/>
  <cp:version/>
  <cp:contentType/>
  <cp:contentStatus/>
</cp:coreProperties>
</file>