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653" firstSheet="2" activeTab="2"/>
  </bookViews>
  <sheets>
    <sheet name="I zestawienie" sheetId="1" r:id="rId1"/>
    <sheet name="propozycje jako cdn z lat poprz" sheetId="2" r:id="rId2"/>
    <sheet name="do budżetu na 2012 r." sheetId="3" r:id="rId3"/>
  </sheets>
  <definedNames>
    <definedName name="_xlnm._FilterDatabase" localSheetId="0" hidden="1">'I zestawienie'!$C$1:$C$393</definedName>
    <definedName name="_xlnm._FilterDatabase" localSheetId="1" hidden="1">'propozycje jako cdn z lat poprz'!$C$1:$C$239</definedName>
    <definedName name="Excel_BuiltIn__FilterDatabase_11">#REF!</definedName>
    <definedName name="_xlnm.Print_Area" localSheetId="2">'do budżetu na 2012 r.'!$A$1:$M$106</definedName>
    <definedName name="_xlnm.Print_Area" localSheetId="0">'I zestawienie'!$A$1:$O$255</definedName>
    <definedName name="_xlnm.Print_Area" localSheetId="1">'propozycje jako cdn z lat poprz'!$A$1:$N$101</definedName>
    <definedName name="_xlnm.Print_Titles" localSheetId="2">'do budżetu na 2012 r.'!$4:$9</definedName>
    <definedName name="_xlnm.Print_Titles" localSheetId="0">'I zestawienie'!$5:$10</definedName>
    <definedName name="_xlnm.Print_Titles" localSheetId="1">'propozycje jako cdn z lat poprz'!$5:$10</definedName>
  </definedNames>
  <calcPr fullCalcOnLoad="1"/>
</workbook>
</file>

<file path=xl/comments1.xml><?xml version="1.0" encoding="utf-8"?>
<comments xmlns="http://schemas.openxmlformats.org/spreadsheetml/2006/main">
  <authors>
    <author>Bogumiła Walica</author>
  </authors>
  <commentList>
    <comment ref="F84" authorId="0">
      <text>
        <r>
          <rPr>
            <b/>
            <sz val="9"/>
            <rFont val="Tahoma"/>
            <family val="2"/>
          </rPr>
          <t>Bogumiła Walica:</t>
        </r>
        <r>
          <rPr>
            <sz val="9"/>
            <rFont val="Tahoma"/>
            <family val="2"/>
          </rPr>
          <t xml:space="preserve">
30 TYS PLAN NA DOKUMENTACJE W 2011r.</t>
        </r>
      </text>
    </comment>
    <comment ref="F90" authorId="0">
      <text>
        <r>
          <rPr>
            <b/>
            <sz val="9"/>
            <rFont val="Tahoma"/>
            <family val="2"/>
          </rPr>
          <t>Bogumiła Walica:</t>
        </r>
        <r>
          <rPr>
            <sz val="9"/>
            <rFont val="Tahoma"/>
            <family val="2"/>
          </rPr>
          <t xml:space="preserve">
61490 plan na dokumentacje w 2011r.</t>
        </r>
      </text>
    </comment>
    <comment ref="F176" authorId="0">
      <text>
        <r>
          <rPr>
            <b/>
            <sz val="9"/>
            <rFont val="Tahoma"/>
            <family val="2"/>
          </rPr>
          <t>Bogumiła Walica:</t>
        </r>
        <r>
          <rPr>
            <sz val="9"/>
            <rFont val="Tahoma"/>
            <family val="2"/>
          </rPr>
          <t xml:space="preserve">
61500 ZŁ PLAN NA DOKUEMNTACJE W 2010R.</t>
        </r>
      </text>
    </comment>
    <comment ref="F140" authorId="0">
      <text>
        <r>
          <rPr>
            <b/>
            <sz val="9"/>
            <rFont val="Tahoma"/>
            <family val="2"/>
          </rPr>
          <t>Bogumiła Walica:</t>
        </r>
        <r>
          <rPr>
            <sz val="9"/>
            <rFont val="Tahoma"/>
            <family val="2"/>
          </rPr>
          <t xml:space="preserve">
15000 łz dokumnetacja projektowa z 2011r.
</t>
        </r>
      </text>
    </comment>
    <comment ref="F125" authorId="0">
      <text>
        <r>
          <rPr>
            <b/>
            <sz val="9"/>
            <rFont val="Tahoma"/>
            <family val="2"/>
          </rPr>
          <t>Bogumiła Walica:</t>
        </r>
        <r>
          <rPr>
            <sz val="9"/>
            <rFont val="Tahoma"/>
            <family val="2"/>
          </rPr>
          <t xml:space="preserve">
11500 zł dokumenatacja projektowa w 2011r.</t>
        </r>
      </text>
    </comment>
    <comment ref="D206" authorId="0">
      <text>
        <r>
          <rPr>
            <b/>
            <sz val="9"/>
            <rFont val="Tahoma"/>
            <family val="2"/>
          </rPr>
          <t>Bogumiła Walica:</t>
        </r>
        <r>
          <rPr>
            <sz val="9"/>
            <rFont val="Tahoma"/>
            <family val="2"/>
          </rPr>
          <t xml:space="preserve">
PCPR jako §6060; ale po konsultacji z Monika w Pcpr+ Gabrysia raczej  §6050</t>
        </r>
      </text>
    </comment>
    <comment ref="F179" authorId="0">
      <text>
        <r>
          <rPr>
            <b/>
            <sz val="9"/>
            <rFont val="Tahoma"/>
            <family val="2"/>
          </rPr>
          <t>Bogumiła Walica:</t>
        </r>
        <r>
          <rPr>
            <sz val="9"/>
            <rFont val="Tahoma"/>
            <family val="2"/>
          </rPr>
          <t xml:space="preserve">
61500 ZŁ PLAN NA DOKUEMNTACJE W 2010R.</t>
        </r>
      </text>
    </comment>
  </commentList>
</comments>
</file>

<file path=xl/comments2.xml><?xml version="1.0" encoding="utf-8"?>
<comments xmlns="http://schemas.openxmlformats.org/spreadsheetml/2006/main">
  <authors>
    <author>Bogumiła Walica</author>
  </authors>
  <commentList>
    <comment ref="F51" authorId="0">
      <text>
        <r>
          <rPr>
            <b/>
            <sz val="9"/>
            <rFont val="Tahoma"/>
            <family val="2"/>
          </rPr>
          <t>Bogumiła Walica:</t>
        </r>
        <r>
          <rPr>
            <sz val="9"/>
            <rFont val="Tahoma"/>
            <family val="2"/>
          </rPr>
          <t xml:space="preserve">
30 TYS PLAN NA DOKUMENTACJE W 2011r.</t>
        </r>
      </text>
    </comment>
    <comment ref="F57" authorId="0">
      <text>
        <r>
          <rPr>
            <b/>
            <sz val="9"/>
            <rFont val="Tahoma"/>
            <family val="2"/>
          </rPr>
          <t>Bogumiła Walica:</t>
        </r>
        <r>
          <rPr>
            <sz val="9"/>
            <rFont val="Tahoma"/>
            <family val="2"/>
          </rPr>
          <t xml:space="preserve">
61490 plan na dokumentacje w 2011r.</t>
        </r>
      </text>
    </comment>
    <comment ref="F68" authorId="0">
      <text>
        <r>
          <rPr>
            <b/>
            <sz val="9"/>
            <rFont val="Tahoma"/>
            <family val="2"/>
          </rPr>
          <t>Bogumiła Walica:</t>
        </r>
        <r>
          <rPr>
            <sz val="9"/>
            <rFont val="Tahoma"/>
            <family val="2"/>
          </rPr>
          <t xml:space="preserve">
11500 zł dokumenatacja projektowa w 2011r.</t>
        </r>
      </text>
    </comment>
    <comment ref="F71" authorId="0">
      <text>
        <r>
          <rPr>
            <b/>
            <sz val="9"/>
            <rFont val="Tahoma"/>
            <family val="2"/>
          </rPr>
          <t>Bogumiła Walica:</t>
        </r>
        <r>
          <rPr>
            <sz val="9"/>
            <rFont val="Tahoma"/>
            <family val="2"/>
          </rPr>
          <t xml:space="preserve">
15000 łz dokumnetacja projektowa z 2011r.
</t>
        </r>
      </text>
    </comment>
    <comment ref="F80" authorId="0">
      <text>
        <r>
          <rPr>
            <b/>
            <sz val="9"/>
            <rFont val="Tahoma"/>
            <family val="2"/>
          </rPr>
          <t>Bogumiła Walica:</t>
        </r>
        <r>
          <rPr>
            <sz val="9"/>
            <rFont val="Tahoma"/>
            <family val="2"/>
          </rPr>
          <t xml:space="preserve">
61500 ZŁ PLAN NA DOKUEMNTACJE W 2010R.</t>
        </r>
      </text>
    </comment>
    <comment ref="K68" authorId="0">
      <text>
        <r>
          <rPr>
            <b/>
            <sz val="9"/>
            <rFont val="Tahoma"/>
            <family val="2"/>
          </rPr>
          <t>Bogumiła Walica:</t>
        </r>
        <r>
          <rPr>
            <sz val="9"/>
            <rFont val="Tahoma"/>
            <family val="2"/>
          </rPr>
          <t xml:space="preserve">
wg załozen do budżetu na 2011 r.
</t>
        </r>
      </text>
    </comment>
    <comment ref="K71" authorId="0">
      <text>
        <r>
          <rPr>
            <b/>
            <sz val="9"/>
            <rFont val="Tahoma"/>
            <family val="2"/>
          </rPr>
          <t>Bogumiła Walica:</t>
        </r>
        <r>
          <rPr>
            <sz val="9"/>
            <rFont val="Tahoma"/>
            <family val="2"/>
          </rPr>
          <t xml:space="preserve">
wg załozen do budżetu na 2011 r.</t>
        </r>
      </text>
    </comment>
  </commentList>
</comments>
</file>

<file path=xl/sharedStrings.xml><?xml version="1.0" encoding="utf-8"?>
<sst xmlns="http://schemas.openxmlformats.org/spreadsheetml/2006/main" count="681" uniqueCount="221">
  <si>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</si>
  <si>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</si>
  <si>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</si>
  <si>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</si>
  <si>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</si>
  <si>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</si>
  <si>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</si>
  <si>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rok budżetowy 2011 (8+9+10+11)</t>
  </si>
  <si>
    <t>z tego źródła finansowania</t>
  </si>
  <si>
    <t>dochody własne jst</t>
  </si>
  <si>
    <t>kredyty, pożyczki, obligacje</t>
  </si>
  <si>
    <t>środki pochodzące
z innych źródeł</t>
  </si>
  <si>
    <t>środki wymienione
w art. 5 ust. 1 pkt 2 i 3 u.f.p.</t>
  </si>
  <si>
    <t>Roboty drogowe</t>
  </si>
  <si>
    <t>I.</t>
  </si>
  <si>
    <t>Zadania realizowane w ramach Programu Rozwoju Subregionu</t>
  </si>
  <si>
    <t>II.</t>
  </si>
  <si>
    <t>Zadania realizowane w ramach Regionalnego Programu Operacyjnego</t>
  </si>
  <si>
    <t>6057/9</t>
  </si>
  <si>
    <t>Poprawa spójności układu komunikacyjnego Cieszyna etap 2, część I-Przebudowa ul. Bielskiej 2619 S w Cieszynie</t>
  </si>
  <si>
    <t xml:space="preserve">A: </t>
  </si>
  <si>
    <t xml:space="preserve">B: </t>
  </si>
  <si>
    <t>C:</t>
  </si>
  <si>
    <t>III.</t>
  </si>
  <si>
    <t>Zadania realizowane w ramach Programów Transgranicznych, NPPDL i RSO Min. Infr.</t>
  </si>
  <si>
    <t>6050</t>
  </si>
  <si>
    <t>IV</t>
  </si>
  <si>
    <t xml:space="preserve">     Pozostałe zadania drogowe </t>
  </si>
  <si>
    <t xml:space="preserve">Projekty techniczne </t>
  </si>
  <si>
    <t>Ogółem zadania drogowe</t>
  </si>
  <si>
    <t>Roboty budowlane</t>
  </si>
  <si>
    <t>Zadania realizowane w ramach Regionalnego Programu Operacyjnego, Infrastruktura i Środowisko, itp.</t>
  </si>
  <si>
    <t xml:space="preserve">Starostwo Powiatowe </t>
  </si>
  <si>
    <t>Modernizacja Szpitala Śląskiego w Cieszynie-etap II-utworzenie nowoczesnego bloku operacyjnego wraz z zapleczem diagnostycznym</t>
  </si>
  <si>
    <t>Pozostałe zadania inwestycyjne</t>
  </si>
  <si>
    <t>Budowa boiska wielofunkcyjnego przy ZST w Cieszynie</t>
  </si>
  <si>
    <t>Budowa boiska wielofunkcyjnego przy ZSP w Ustroniu</t>
  </si>
  <si>
    <t>6220</t>
  </si>
  <si>
    <t>Szpital Śląski w Cieszynie-modernizacja, remont, zakupy inwestycyjne, dokumentacja techniczna (zadanie realizowane przez ZZOZ w Cieszynie)</t>
  </si>
  <si>
    <t>Wydatki majątkowe w zakresie ochrony środowiska</t>
  </si>
  <si>
    <t>Dokumentacja projektowa</t>
  </si>
  <si>
    <t>Ogółem zadania inwestycyjne</t>
  </si>
  <si>
    <t>x</t>
  </si>
  <si>
    <t>6060</t>
  </si>
  <si>
    <t>Ogółem zakupy inwestycyjne</t>
  </si>
  <si>
    <t>REZERWA INWESTYCYJNA</t>
  </si>
  <si>
    <t>REZERWA INWESTYCYJNA NA ZADANIA W ZAKRESIE ZARZĄDZANIA KRYZYSOWEGO</t>
  </si>
  <si>
    <t>RAZEM WYDATKI MAJĄTKOWE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</si>
  <si>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</si>
  <si>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</si>
  <si>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</si>
  <si>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 xml:space="preserve">C. Inne źródła </t>
  </si>
  <si>
    <t xml:space="preserve">Planowane do realizacji w 2012 r. wydatki majątkowe </t>
  </si>
  <si>
    <t>Jednostka organizacyjna składająca propozyjcę programu</t>
  </si>
  <si>
    <t xml:space="preserve">Planowane do realizacji w 2012 r. zakupy inwestycyjne </t>
  </si>
  <si>
    <t>Modernizacja elewacji budynku szkoły I LO im. Osuchowskiego w Cieszynie- rozliczenie końcowe zadania</t>
  </si>
  <si>
    <t>Termomodernizacja PDPS FENIKS w Skoczowie wraz z instalacją solarną</t>
  </si>
  <si>
    <t>Modernizacja I i II piętra budynku Starostwa przy ul.Szerokiej</t>
  </si>
  <si>
    <t>WI</t>
  </si>
  <si>
    <t>Budowa pochylni oraz parkingu dla niepełnosprawnych przed wejściem do budynku Starostwa przy ul. Szerokiej</t>
  </si>
  <si>
    <t>Remon dachu bydynku Starsotwa przy ul. Bobreckiej</t>
  </si>
  <si>
    <t>Wykonanie istalacji solarnej dla ZST w Cieszynie</t>
  </si>
  <si>
    <r>
      <rPr>
        <sz val="12"/>
        <color indexed="10"/>
        <rFont val="Times New Roman"/>
        <family val="1"/>
      </rPr>
      <t>Remont</t>
    </r>
    <r>
      <rPr>
        <sz val="12"/>
        <rFont val="Times New Roman"/>
        <family val="1"/>
      </rPr>
      <t xml:space="preserve"> ogrodzenia skweru przy II LO im. M.Kopernika - kontynuacja zadania</t>
    </r>
  </si>
  <si>
    <t>Wymiana okien w budynki I LO im. Osuchowskiego</t>
  </si>
  <si>
    <t>Budowa sali sportowej przy ZSO w Wiśle (PT)</t>
  </si>
  <si>
    <t xml:space="preserve">Modernizacja elewacji budynku szkoły ZSEG w Cieszynie </t>
  </si>
  <si>
    <t xml:space="preserve">Modernizacja elewacji oraz wymiana stolarki okiennej budynku szkoły ZSB w Cieszynie </t>
  </si>
  <si>
    <t>Budowa boiska wielofunkcyjnego przy ZSR w Międzyświeciu</t>
  </si>
  <si>
    <t xml:space="preserve">Termomodernizacja budynku A i sali gimnastycznej ZSZ w Skoczowie </t>
  </si>
  <si>
    <t>Modernizacja Szpitala Śląskiego w Cieszynie-etap II-wyposażenie</t>
  </si>
  <si>
    <t>Modernizacja SSM "Zaolzianka"</t>
  </si>
  <si>
    <t>Termomdernizacja SSM "Zaolzianka"</t>
  </si>
  <si>
    <t>Dostosowanie SSM "Zaolzianka" do wymogów ppoż</t>
  </si>
  <si>
    <t>Kompleksowsa termomodernizacja budynku Domu Dziecka w Cieszynie wraz z montażem instalacji solarnej</t>
  </si>
  <si>
    <t>Drenaż wraz z izolacją pionowa ścian zewnętrznych piwnic w budynku Starsostwa przy ul. Szerokiej</t>
  </si>
  <si>
    <t>Zakup klimatyzatorów dla ocieplenia pomieszczeń poddasza</t>
  </si>
  <si>
    <t>PCPR/ PDPS Pogodna Jesień</t>
  </si>
  <si>
    <t>PCPR</t>
  </si>
  <si>
    <t>Zakup 2 zestawów komputerowych ( wyposażenie 2 nowych stanowisk, tj specjalista pracy socjalnej oraz psychoplog0</t>
  </si>
  <si>
    <t>Wykonanie podsieci internetowej na potrzeby PCPR</t>
  </si>
  <si>
    <t xml:space="preserve">Zakup kserokopiarki na potrzeby sekretariatu </t>
  </si>
  <si>
    <t>WYKONANIE OSOBISTEGO OKABLOWANIA, ZAKUP PRZEŁĄCZNIKÓW SIECIOWYCH I PANELI KROSOWNICZYCH (PATCHPANELI), UDOSTĘPNIAJĄCE ODSEPAROWANIE OD SIECI Starsotwa; wynika to z polityki bezpieczeństwa Starostwa</t>
  </si>
  <si>
    <t>dane z WPI na 10.2011r.</t>
  </si>
  <si>
    <t>Modernizacja i przebudowa budynku administracyjnego PDPS w Pogórzu</t>
  </si>
  <si>
    <t>Wykonanie systemów przygotowania c.w.u. polegająca na wykorzystaniu kolektorów słonecznych w PDPS Pogórze</t>
  </si>
  <si>
    <t>Remont kapitalny dachu oraz kominów w budynku B PDPS w Pogórzu</t>
  </si>
  <si>
    <t xml:space="preserve">Modernizacja systemu przygotowania c.w.u. z wykorzystaniem kolektorów słonecznych w PDPS FENIKS </t>
  </si>
  <si>
    <t>Remont budynku gospodarczo-mieszklanego i zmiana sposobu użytkowania części parterowej PDPS "Feniks"</t>
  </si>
  <si>
    <t>Modernizacja kotłowni w budynku WTZ w Drogomyślu</t>
  </si>
  <si>
    <t>Osuszanie murów zewnętrznych i wymiana tynków w budynku WTZ w Drogomyślu</t>
  </si>
  <si>
    <t>Kapitalny remont budynku gospodarczego WTZ w Drogomyślu</t>
  </si>
  <si>
    <t>Wykonanie małej architektury przy DD w Cieszynie</t>
  </si>
  <si>
    <t>Zagospodarowanie terenu i wykonanie małej architektury przy PDPS "Feniks w Skoczowie</t>
  </si>
  <si>
    <t>Remont elewacji ściany zachodniej i wschodniej PDPS Pogodna Jesień w Cieszynie</t>
  </si>
  <si>
    <t>Instalacja kolektorów słonecznych w PDPS Pogodna Jesień w Cieszynie</t>
  </si>
  <si>
    <t>Wykonanie małej architektury przy PDPS Pogodna Jesień w Cieszynie</t>
  </si>
  <si>
    <t>PZDP</t>
  </si>
  <si>
    <t>Zakup zamiatarki</t>
  </si>
  <si>
    <t>Zakup kosiarki</t>
  </si>
  <si>
    <t>Przebudowa drogi powiatowej nr 2636 S w m. Zabłocie na odc. ok 1,2 km</t>
  </si>
  <si>
    <t>1 pas na odcinku ok 400 m (projekt+rzeczowa realizacja)</t>
  </si>
  <si>
    <t>Remont drogi w Cisownicy wraz z wymianą podbudowy</t>
  </si>
  <si>
    <t>Przebudowa przepustu w ciągu drogi 2619 S w Ochabach (aktualizacja PT)</t>
  </si>
  <si>
    <t>Przebudowa przepustu w ciągu drogi 2616 S w Dębowcu  (aktualizacja PT)</t>
  </si>
  <si>
    <t>Przebudowa przepustu w ciągu drogi powiatowej 2607 S ul. Wiślańska w Cieszynie (PT)</t>
  </si>
  <si>
    <t>Przebudowa mostu nad rzeką Bobrówką w cisgu ul. Zamkowej w Cieszynie- droga 2624 S (PT)</t>
  </si>
  <si>
    <t>Przebudowa drogi powiatowej nr 2621 S ul. Pikiety w Cieszynie, na odcinku ok 1,3 km (PT)</t>
  </si>
  <si>
    <t>Poprawa spójności komunikacyjnej Cieszyna -Przebudowa muru oporowego na ul. Frysztackiej (PT)</t>
  </si>
  <si>
    <t>Przebudowa obiektu mostowego w ciagu AL. Łyska przy skrzyżowaniu z ul. Bolko-Kantora (PT)</t>
  </si>
  <si>
    <t>Przebudowa ul. Czarne w Wiśle na odc. ok 2,9 km (PT)</t>
  </si>
  <si>
    <t>Remont mostu w Strumieniu w ciagu drogi powiatowej  2633S (PT)</t>
  </si>
  <si>
    <t>Przebudowa drogi powiatowej 2627 S w Drogomyślu (PT)</t>
  </si>
  <si>
    <t>Przebudowa drogi powiatowej 2678 S - ul. Górnośląskiej w Wiśle (PT)</t>
  </si>
  <si>
    <t>PZDP/ realizacja przez Starostwo</t>
  </si>
  <si>
    <t>Przebudowa drogi powiatowej ul. Górny Bór w Skoczowie wraz z infrastrukturą techniczną na odc. ok. 0,630 km</t>
  </si>
  <si>
    <t>Przebudowa drogi powiatowej nr 2624 S ul. Frysztacka w Cieszynie-Marklowicach na odcinku od przejazdu kolejowego do granicy administracyjnej Cieszyna na odc. ok. 1,2 km (PT)</t>
  </si>
  <si>
    <t>Wykupy działek</t>
  </si>
  <si>
    <t>Monitoring zadań inwestycyjnych</t>
  </si>
  <si>
    <t>Zakup samochodu wieloosobowego (typu bus)</t>
  </si>
  <si>
    <t>Zakup 3 zestawów komputerowych (wymóg polityki bezpieczeństwa)</t>
  </si>
  <si>
    <t>WN</t>
  </si>
  <si>
    <t>w jakim roku wnisokowano o realizację?</t>
  </si>
  <si>
    <t>kontynuacja z roku 2011</t>
  </si>
  <si>
    <t>Przebudowa mostu na rz. Puńcówce w ciągu Al.Łyska w Cieszynie (2608 S)</t>
  </si>
  <si>
    <t>Budżet 2011 z planem 100 tys zł</t>
  </si>
  <si>
    <t>Budżet 2011 z planem 200 tys zł</t>
  </si>
  <si>
    <t>Przebudowa przepustu na potoku Wschodnica w ciągu drogi powiatowej 2600 S (PT)</t>
  </si>
  <si>
    <t>Modernizacja elewacji budynku zabytkowego "Dwór" w PDPS Pogórze</t>
  </si>
  <si>
    <t>było w projekcie budżetu na 2011r.</t>
  </si>
  <si>
    <t>było w projekcie budżetu na 2011r.; nie jako PT</t>
  </si>
  <si>
    <t>było w projekcie budżetu na 2011r.; ale nie jako PT</t>
  </si>
  <si>
    <t>dodatkowe dane  i inf. na temat zadań</t>
  </si>
  <si>
    <t>karta informacyjna 633/11</t>
  </si>
  <si>
    <t xml:space="preserve"> od przecięcia z droga S-1 do granicy miasta; w ramach NPPDL; było w projekcie budżetu na 2011r.</t>
  </si>
  <si>
    <t>czy jako przepust okularowy w ciagu drogi 2601S w Górkach Szpotawicach z planem 60 tys- TAK; WARTOŚC ZAANGAZOWANIA</t>
  </si>
  <si>
    <t>czy jako przebudowa obiektu mostowego na rzece Wisła w Strumieniu z planem w 2011 r. 50 tys zł????- TAK</t>
  </si>
  <si>
    <t>Budowa sieci komputerowej kategorii 6</t>
  </si>
  <si>
    <t>WO</t>
  </si>
  <si>
    <t>Rozwój monitoringu wizualnego</t>
  </si>
  <si>
    <t>Zakup sprzetu komputerowego</t>
  </si>
  <si>
    <t>Zakup klimatyzatorów  do serwerowni i Wydz. Budownictwa</t>
  </si>
  <si>
    <t>Zakup samochodu osobowego na potrzeby Kancelarii Ogólnej</t>
  </si>
  <si>
    <t>wykazanie do roku czasu osiągnięcie zamierzeń/rezulatatów projektu, tj badanie przepustowości drogi</t>
  </si>
  <si>
    <r>
      <t xml:space="preserve">6050  </t>
    </r>
    <r>
      <rPr>
        <sz val="12"/>
        <rFont val="Times New Roman"/>
        <family val="1"/>
      </rPr>
      <t>§4300</t>
    </r>
  </si>
  <si>
    <t xml:space="preserve">działki zajęte pod modernizowane, przebudowywane oraz budowane drogi w ramach drogowych zadań inwestycyjnych </t>
  </si>
  <si>
    <t>złożony wniosek o dofinansowanie przeszedł pozytywnie ocenę formalną, wyniki po 1.12.2011r.</t>
  </si>
  <si>
    <t>kontynuacja zadania z 2011r.</t>
  </si>
  <si>
    <t>zadanie planowano zrealizować w 2011 r. lecz nie było naboru wniosków o dofinansowanie</t>
  </si>
  <si>
    <t>złożono wniosek do NFOŚiGW</t>
  </si>
  <si>
    <t>zadanie nie otrzymało satysfakcjonujacego poizomu dofinansowania środkami unijnymi</t>
  </si>
  <si>
    <t>Zakup nieruchomości pgr 790/1 w Drogomyślu na potrzeby PDPS "Feniks" w Skoczowie</t>
  </si>
  <si>
    <t>prowadzenie działalności rehabilitacyjnej przez WTZ Drogomyśl</t>
  </si>
  <si>
    <t>Budowa szkolnej hali sportowej wraz z zapleczem i przywiązką przy II LO im. M.Kopernika</t>
  </si>
  <si>
    <t>WI oraz WE</t>
  </si>
  <si>
    <t>Termomodernizacja budynku szkoły II LO im. M. Kopernika</t>
  </si>
  <si>
    <t>WE</t>
  </si>
  <si>
    <t xml:space="preserve">WI oraz WE </t>
  </si>
  <si>
    <t xml:space="preserve"> WE </t>
  </si>
  <si>
    <t xml:space="preserve">Modernizacja ciągów kanalizacyjnych w obrębie podwórza ZSEG w Cieszynie </t>
  </si>
  <si>
    <t xml:space="preserve"> dot. ścian szczytowych i południowo-zachodniej budynku głownego szkoły wraz z osuszeniem fragmentów ścian; WE podaje kwotę 1250 tys zł</t>
  </si>
  <si>
    <t>Kompleksowa modernizacja pracowni gastronomicznej  nr 55 w ZSEG w Cieszynie</t>
  </si>
  <si>
    <t>WI podaje kwote 250 tys zł; natomiast WE nie podaje Sali gimnastycznej za cenę 290 tys zł</t>
  </si>
  <si>
    <t>Przebudowa odcinka zewnętrznej kanalizacji sanitarnej ZST w Cieszynie</t>
  </si>
  <si>
    <t>Remont drogi dojazdowej i placu przed budynkiem ZST w Cieszynie</t>
  </si>
  <si>
    <t xml:space="preserve">Wymiana ogrodzenia wokół boiska oraz budynku szkolnego ZST w Cieszynie </t>
  </si>
  <si>
    <t>WI; karta informacyjna 561/11</t>
  </si>
  <si>
    <t>karta informacyjna 561 oraz 633/11</t>
  </si>
  <si>
    <t>jako przepust okularowy w ciagu drogi 2601S w Górkach Szpotawicach z planem 60 tys zł, jest to wartośc zaangażowania</t>
  </si>
  <si>
    <t>jako przebudowa obiektu mostowego na rzece Wisła w Strumieniu z planem w 2011 r. 50 tys zł</t>
  </si>
  <si>
    <t>zadanie ze wzg na wysoki koszt nie zrealizowano w 2011 r.; decyzja zarządu odsunięto w czasie realizację zadania</t>
  </si>
  <si>
    <t>ugoda z  Adamex</t>
  </si>
  <si>
    <t>dokumentacja wykonana w 2011; M Cieszyn zrezygnowało ze wspólnego finansowania dokumentacji</t>
  </si>
  <si>
    <t>Planowane do realizacji w 2012 r. wydatki majątkowe ; kontynuacje zadań oraz efekt KI</t>
  </si>
  <si>
    <t>PZDP/ realizacja przez Starostwo; weryfikacja w WR</t>
  </si>
  <si>
    <t>inf z UM WS o oszczędnościach poprzetargowych; wniosek jest na liściem podstawowej; poziom dofinansowania ma   wzrosnąć do 85%</t>
  </si>
  <si>
    <t>6013/6014</t>
  </si>
  <si>
    <t>Przebudowa skrzyżowania drogi wojewódzkiej nr 941 z ul. Skoczowską i ul. Wiejską w Ustroniu Nierodzimiu</t>
  </si>
  <si>
    <t>6610/???</t>
  </si>
  <si>
    <t>wspólne pisma i ustalenia przekazane do Marszałka Woj. Śląskiego</t>
  </si>
  <si>
    <t>Termomodernizacja PDPS w Pogórzu filia "Bursztyn" w Kończycach Małych</t>
  </si>
  <si>
    <t>Termomodernizacja PDPS w Pogórzu filia "Bursztyn" w Kończycach Małych (dokumentacja audytorsko-projektowa i wnioski o dofinansowanie zadania )</t>
  </si>
  <si>
    <t>Termomodernizacja PDPS w Pogórzu  filia "Bursztyn" w Kończycach Małych</t>
  </si>
  <si>
    <t>6050/ 6060</t>
  </si>
  <si>
    <t>6050/ 4270</t>
  </si>
  <si>
    <t>6050/4270</t>
  </si>
  <si>
    <t>Kompleksowa termomodernizacja budynku Domu Dziecka w Cieszynie wraz z montażem instalacji solarnej</t>
  </si>
  <si>
    <t>Przebudowa drogi powiatowej nr 2636 S w Zabłociu</t>
  </si>
  <si>
    <t>Szpital Śląski w Cieszynie-modernizacja, remont, zakupy inwestycyjne, dokumentacje techniczne (zadanie realizowane przez ZZOZ w Cieszynie)</t>
  </si>
  <si>
    <t>Przebudowa przepustu okularowego w ciągu drogi 2600S w Górkach Szpotawicach (PT)</t>
  </si>
  <si>
    <t>Wykonanie instalacji solarnej dla ZST w Cieszynie</t>
  </si>
  <si>
    <t>Jednostka odpowiedzialna za realizację</t>
  </si>
  <si>
    <t xml:space="preserve"> Starostwo Powiatowe</t>
  </si>
  <si>
    <t>Modernizacja elewacji budynku szkoły I LO im. Osuchowskiego w Cieszynie - rozliczenie końcowe</t>
  </si>
  <si>
    <t>60013/60014</t>
  </si>
  <si>
    <t>539 763  *</t>
  </si>
  <si>
    <t xml:space="preserve"> 1 470 992 **</t>
  </si>
  <si>
    <t xml:space="preserve">* - w tym wydatki poniesione przez Powiat Cieszyński do 31.12.2011 r.- 27 250 zł (dokumentacja, studium wykonalności) </t>
  </si>
  <si>
    <t xml:space="preserve">** - w tym wydatki poniesione przez Powiat Cieszyński do 31.12.2011 r.- 61 490 zł (projekt, audyt energetyczny, studium wykonalności) </t>
  </si>
  <si>
    <t>Termomodernizacja PDPS w Pogórzu filia "Bursztyn" w Kończycach Małych (dokumentacja)</t>
  </si>
  <si>
    <t>- wydatki w zakresie drogi wojewódzkiej</t>
  </si>
  <si>
    <t>- wydatki w zakresie dróg powiatowo-gminnych</t>
  </si>
  <si>
    <t>Przebudowa skrzyżowania drogi wojewódzkiej nr 941 z ul. Skoczowską i ul. Wiejską w Ustroniu Nierodzimiu; w tym dotacja dla samorządu województwa na:</t>
  </si>
  <si>
    <t xml:space="preserve">Modernizacja Szpitala Śląskiego w Cieszynie-etap II-utworzenie nowoczesnego bloku operacyjnego </t>
  </si>
  <si>
    <t>Zakup 2 zestawów komputerowych dla PCPR</t>
  </si>
  <si>
    <t>Zakup samochodu osobowego dla Starostwa Powiatowego (na potrzeby Kancelarii Ogólnej)</t>
  </si>
  <si>
    <t>Zakup sprzętu komputerowego dla Starostwa Powiatowego</t>
  </si>
  <si>
    <t>Wykupy działek pod zmodernizowanymi drogami</t>
  </si>
  <si>
    <t>Przebudowa drogi powiatowej ul. Górny Bór w Skoczowie wraz z infrastrukturą techniczną na odc. ok. 0,63 km</t>
  </si>
  <si>
    <t>Przebudowa drogi powiatowej nr 2624 S ul. Frysztacka w Cieszynie-Marklowicach na odcinku od przejazdu kolejowego do granicy administracyjnej Cieszyna ok. 1,2 km (PT)</t>
  </si>
  <si>
    <t>Przebudowa mostu na Wiśle w Strumieniu w ciągu drogi powiatowej  2633S (PT)</t>
  </si>
  <si>
    <t>rok budżetowy 2012 (8+9+10+11)</t>
  </si>
  <si>
    <t>Termomodernizacja budynku ZPSWR w Cieszynie (PT)</t>
  </si>
  <si>
    <t>6630</t>
  </si>
  <si>
    <t xml:space="preserve"> Wydatki majątkowe  w 2012 r.</t>
  </si>
  <si>
    <t xml:space="preserve"> Zakupy inwestycyjne w 2012 r.</t>
  </si>
  <si>
    <t>6610</t>
  </si>
  <si>
    <t>Przebudowa drogi  2614S - ul. Mickiewicza w Skoczowie na odcinku od skrzyżowania z ul. Cieszyńską do mostu na rzece Bładnica (zadanie prowadzone przez Miasto Skoczów)</t>
  </si>
  <si>
    <t>Starostwo</t>
  </si>
  <si>
    <t>Przebudowa mostu nad rzeką Puńcówką w ciągu Al. Jana Łyska w Cieszynie</t>
  </si>
  <si>
    <t>Załącznik nr 4 do Uchwały Rady Powiatu Cieszyńskiego</t>
  </si>
  <si>
    <t>nr XVIII/ 144 /12 z dnia 31 stycznia 2012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</si>
</sst>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sz val="12"/>
      <name val="Arial CE"/>
      <family val="2"/>
    </font>
    <font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trike/>
      <sz val="12"/>
      <name val="Times New Roman"/>
      <family val="1"/>
    </font>
    <font>
      <sz val="11"/>
      <name val="Times New Roman"/>
      <family val="1"/>
    </font>
    <font>
      <sz val="11"/>
      <name val="Arial CE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dashDotDot">
        <color indexed="8"/>
      </right>
      <top style="hair">
        <color indexed="8"/>
      </top>
      <bottom style="dashDotDot">
        <color indexed="8"/>
      </bottom>
    </border>
    <border>
      <left style="dashDotDot">
        <color indexed="8"/>
      </left>
      <right style="dashDotDot">
        <color indexed="8"/>
      </right>
      <top style="hair">
        <color indexed="8"/>
      </top>
      <bottom style="dashDotDot">
        <color indexed="8"/>
      </bottom>
    </border>
    <border>
      <left style="dashDotDot">
        <color indexed="8"/>
      </left>
      <right style="hair"/>
      <top style="hair">
        <color indexed="8"/>
      </top>
      <bottom style="dashDotDot">
        <color indexed="8"/>
      </bottom>
    </border>
    <border>
      <left style="thin">
        <color indexed="8"/>
      </left>
      <right style="dashDotDot">
        <color indexed="8"/>
      </right>
      <top style="dashDotDot">
        <color indexed="8"/>
      </top>
      <bottom style="hair">
        <color indexed="8"/>
      </bottom>
    </border>
    <border>
      <left style="dashDotDot">
        <color indexed="8"/>
      </left>
      <right style="dashDotDot">
        <color indexed="8"/>
      </right>
      <top style="dashDotDot">
        <color indexed="8"/>
      </top>
      <bottom style="hair">
        <color indexed="8"/>
      </bottom>
    </border>
    <border>
      <left style="dashDotDot">
        <color indexed="8"/>
      </left>
      <right style="dashDotDot">
        <color indexed="8"/>
      </right>
      <top style="dashDotDot">
        <color indexed="8"/>
      </top>
      <bottom style="thin"/>
    </border>
    <border>
      <left style="dashDotDot">
        <color indexed="8"/>
      </left>
      <right style="hair"/>
      <top style="dashDotDot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878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vertical="center" wrapText="1"/>
    </xf>
    <xf numFmtId="164" fontId="19" fillId="0" borderId="13" xfId="0" applyNumberFormat="1" applyFont="1" applyFill="1" applyBorder="1" applyAlignment="1">
      <alignment vertical="center" wrapText="1"/>
    </xf>
    <xf numFmtId="164" fontId="23" fillId="0" borderId="14" xfId="0" applyNumberFormat="1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left" vertical="center" wrapText="1"/>
    </xf>
    <xf numFmtId="164" fontId="19" fillId="0" borderId="11" xfId="0" applyNumberFormat="1" applyFont="1" applyFill="1" applyBorder="1" applyAlignment="1">
      <alignment vertical="center"/>
    </xf>
    <xf numFmtId="164" fontId="19" fillId="0" borderId="16" xfId="0" applyNumberFormat="1" applyFont="1" applyFill="1" applyBorder="1" applyAlignment="1">
      <alignment vertical="center"/>
    </xf>
    <xf numFmtId="164" fontId="19" fillId="0" borderId="16" xfId="0" applyNumberFormat="1" applyFont="1" applyFill="1" applyBorder="1" applyAlignment="1">
      <alignment vertical="center" wrapText="1"/>
    </xf>
    <xf numFmtId="164" fontId="19" fillId="0" borderId="17" xfId="0" applyNumberFormat="1" applyFont="1" applyFill="1" applyBorder="1" applyAlignment="1">
      <alignment horizontal="left" vertical="center" wrapText="1"/>
    </xf>
    <xf numFmtId="164" fontId="19" fillId="0" borderId="18" xfId="0" applyNumberFormat="1" applyFont="1" applyFill="1" applyBorder="1" applyAlignment="1">
      <alignment horizontal="right" vertical="center" wrapText="1"/>
    </xf>
    <xf numFmtId="164" fontId="19" fillId="0" borderId="19" xfId="0" applyNumberFormat="1" applyFont="1" applyFill="1" applyBorder="1" applyAlignment="1">
      <alignment horizontal="right" vertical="center" wrapText="1"/>
    </xf>
    <xf numFmtId="164" fontId="19" fillId="0" borderId="16" xfId="0" applyNumberFormat="1" applyFont="1" applyFill="1" applyBorder="1" applyAlignment="1">
      <alignment horizontal="right" vertical="center" wrapText="1"/>
    </xf>
    <xf numFmtId="164" fontId="19" fillId="0" borderId="13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164" fontId="19" fillId="0" borderId="19" xfId="0" applyNumberFormat="1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/>
    </xf>
    <xf numFmtId="164" fontId="19" fillId="0" borderId="16" xfId="0" applyNumberFormat="1" applyFont="1" applyFill="1" applyBorder="1" applyAlignment="1">
      <alignment horizontal="center" vertical="center"/>
    </xf>
    <xf numFmtId="164" fontId="19" fillId="0" borderId="16" xfId="0" applyNumberFormat="1" applyFont="1" applyFill="1" applyBorder="1" applyAlignment="1">
      <alignment horizontal="left" vertical="center" wrapText="1"/>
    </xf>
    <xf numFmtId="164" fontId="23" fillId="0" borderId="16" xfId="0" applyNumberFormat="1" applyFont="1" applyFill="1" applyBorder="1" applyAlignment="1">
      <alignment horizontal="left" vertical="center" wrapText="1"/>
    </xf>
    <xf numFmtId="164" fontId="23" fillId="0" borderId="16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vertical="center" wrapText="1"/>
    </xf>
    <xf numFmtId="3" fontId="19" fillId="0" borderId="17" xfId="0" applyNumberFormat="1" applyFont="1" applyFill="1" applyBorder="1" applyAlignment="1">
      <alignment horizontal="left" vertical="center" wrapText="1"/>
    </xf>
    <xf numFmtId="3" fontId="19" fillId="0" borderId="15" xfId="0" applyNumberFormat="1" applyFont="1" applyFill="1" applyBorder="1" applyAlignment="1">
      <alignment horizontal="left" vertical="center" wrapText="1"/>
    </xf>
    <xf numFmtId="3" fontId="19" fillId="0" borderId="17" xfId="0" applyNumberFormat="1" applyFont="1" applyFill="1" applyBorder="1" applyAlignment="1">
      <alignment horizontal="center" vertical="center"/>
    </xf>
    <xf numFmtId="3" fontId="19" fillId="0" borderId="16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3" fontId="19" fillId="0" borderId="18" xfId="0" applyNumberFormat="1" applyFont="1" applyFill="1" applyBorder="1" applyAlignment="1">
      <alignment vertical="center"/>
    </xf>
    <xf numFmtId="3" fontId="19" fillId="0" borderId="19" xfId="0" applyNumberFormat="1" applyFont="1" applyFill="1" applyBorder="1" applyAlignment="1">
      <alignment vertical="center"/>
    </xf>
    <xf numFmtId="3" fontId="19" fillId="0" borderId="18" xfId="0" applyNumberFormat="1" applyFont="1" applyFill="1" applyBorder="1" applyAlignment="1">
      <alignment horizontal="right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3" fontId="19" fillId="0" borderId="18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23" fillId="0" borderId="19" xfId="0" applyNumberFormat="1" applyFont="1" applyFill="1" applyBorder="1" applyAlignment="1">
      <alignment horizontal="center" vertical="center"/>
    </xf>
    <xf numFmtId="164" fontId="23" fillId="0" borderId="20" xfId="0" applyNumberFormat="1" applyFont="1" applyFill="1" applyBorder="1" applyAlignment="1">
      <alignment horizontal="center" vertical="center"/>
    </xf>
    <xf numFmtId="164" fontId="23" fillId="0" borderId="17" xfId="0" applyNumberFormat="1" applyFont="1" applyFill="1" applyBorder="1" applyAlignment="1">
      <alignment vertical="center"/>
    </xf>
    <xf numFmtId="164" fontId="23" fillId="0" borderId="18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>
      <alignment vertical="center"/>
    </xf>
    <xf numFmtId="164" fontId="19" fillId="0" borderId="21" xfId="0" applyNumberFormat="1" applyFont="1" applyFill="1" applyBorder="1" applyAlignment="1">
      <alignment vertical="center"/>
    </xf>
    <xf numFmtId="164" fontId="19" fillId="0" borderId="21" xfId="0" applyNumberFormat="1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164" fontId="19" fillId="0" borderId="18" xfId="0" applyNumberFormat="1" applyFont="1" applyFill="1" applyBorder="1" applyAlignment="1">
      <alignment horizontal="left" vertical="center" wrapText="1"/>
    </xf>
    <xf numFmtId="164" fontId="19" fillId="0" borderId="13" xfId="0" applyNumberFormat="1" applyFont="1" applyFill="1" applyBorder="1" applyAlignment="1">
      <alignment horizontal="left" vertical="center" wrapText="1"/>
    </xf>
    <xf numFmtId="164" fontId="19" fillId="0" borderId="14" xfId="0" applyNumberFormat="1" applyFont="1" applyFill="1" applyBorder="1" applyAlignment="1">
      <alignment horizontal="center" vertical="center"/>
    </xf>
    <xf numFmtId="164" fontId="19" fillId="0" borderId="22" xfId="0" applyNumberFormat="1" applyFont="1" applyFill="1" applyBorder="1" applyAlignment="1">
      <alignment horizontal="left" vertical="center" wrapText="1"/>
    </xf>
    <xf numFmtId="164" fontId="19" fillId="0" borderId="23" xfId="0" applyNumberFormat="1" applyFont="1" applyFill="1" applyBorder="1" applyAlignment="1">
      <alignment horizontal="left" vertical="center" wrapText="1"/>
    </xf>
    <xf numFmtId="164" fontId="19" fillId="0" borderId="24" xfId="0" applyNumberFormat="1" applyFont="1" applyFill="1" applyBorder="1" applyAlignment="1">
      <alignment horizontal="left" vertical="center" wrapText="1"/>
    </xf>
    <xf numFmtId="164" fontId="19" fillId="0" borderId="25" xfId="0" applyNumberFormat="1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left" vertical="center" wrapText="1"/>
    </xf>
    <xf numFmtId="164" fontId="19" fillId="0" borderId="19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vertical="center"/>
    </xf>
    <xf numFmtId="164" fontId="19" fillId="0" borderId="11" xfId="0" applyNumberFormat="1" applyFont="1" applyFill="1" applyBorder="1" applyAlignment="1">
      <alignment vertical="center" wrapText="1"/>
    </xf>
    <xf numFmtId="164" fontId="19" fillId="0" borderId="26" xfId="0" applyNumberFormat="1" applyFont="1" applyFill="1" applyBorder="1" applyAlignment="1">
      <alignment vertical="center" wrapText="1"/>
    </xf>
    <xf numFmtId="164" fontId="19" fillId="0" borderId="12" xfId="0" applyNumberFormat="1" applyFont="1" applyFill="1" applyBorder="1" applyAlignment="1">
      <alignment horizontal="left" vertical="center" wrapText="1"/>
    </xf>
    <xf numFmtId="164" fontId="19" fillId="0" borderId="0" xfId="0" applyNumberFormat="1" applyFont="1" applyFill="1" applyBorder="1" applyAlignment="1">
      <alignment vertical="center" wrapText="1"/>
    </xf>
    <xf numFmtId="164" fontId="31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left" vertical="center" wrapText="1"/>
    </xf>
    <xf numFmtId="164" fontId="19" fillId="0" borderId="27" xfId="0" applyNumberFormat="1" applyFont="1" applyFill="1" applyBorder="1" applyAlignment="1">
      <alignment horizontal="left" vertical="center" wrapText="1"/>
    </xf>
    <xf numFmtId="164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 wrapText="1"/>
    </xf>
    <xf numFmtId="164" fontId="19" fillId="0" borderId="26" xfId="0" applyNumberFormat="1" applyFont="1" applyFill="1" applyBorder="1" applyAlignment="1">
      <alignment horizontal="left" vertical="center" wrapText="1"/>
    </xf>
    <xf numFmtId="164" fontId="23" fillId="0" borderId="10" xfId="0" applyNumberFormat="1" applyFont="1" applyFill="1" applyBorder="1" applyAlignment="1">
      <alignment vertical="center"/>
    </xf>
    <xf numFmtId="164" fontId="23" fillId="0" borderId="11" xfId="0" applyNumberFormat="1" applyFont="1" applyFill="1" applyBorder="1" applyAlignment="1">
      <alignment vertical="center"/>
    </xf>
    <xf numFmtId="164" fontId="23" fillId="0" borderId="26" xfId="0" applyNumberFormat="1" applyFont="1" applyFill="1" applyBorder="1" applyAlignment="1">
      <alignment vertical="center"/>
    </xf>
    <xf numFmtId="164" fontId="23" fillId="24" borderId="10" xfId="0" applyNumberFormat="1" applyFont="1" applyFill="1" applyBorder="1" applyAlignment="1">
      <alignment vertical="center"/>
    </xf>
    <xf numFmtId="164" fontId="23" fillId="0" borderId="16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left" vertical="center" wrapText="1"/>
    </xf>
    <xf numFmtId="164" fontId="31" fillId="0" borderId="0" xfId="0" applyNumberFormat="1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7" borderId="0" xfId="0" applyFill="1" applyAlignment="1">
      <alignment/>
    </xf>
    <xf numFmtId="3" fontId="19" fillId="0" borderId="0" xfId="0" applyNumberFormat="1" applyFont="1" applyFill="1" applyBorder="1" applyAlignment="1">
      <alignment vertical="center" wrapText="1"/>
    </xf>
    <xf numFmtId="164" fontId="18" fillId="0" borderId="0" xfId="0" applyNumberFormat="1" applyFont="1" applyFill="1" applyBorder="1" applyAlignment="1">
      <alignment vertical="center"/>
    </xf>
    <xf numFmtId="164" fontId="19" fillId="0" borderId="28" xfId="0" applyNumberFormat="1" applyFont="1" applyFill="1" applyBorder="1" applyAlignment="1">
      <alignment vertical="center" wrapText="1"/>
    </xf>
    <xf numFmtId="164" fontId="19" fillId="0" borderId="29" xfId="0" applyNumberFormat="1" applyFont="1" applyFill="1" applyBorder="1" applyAlignment="1">
      <alignment horizontal="left" vertical="center" wrapText="1"/>
    </xf>
    <xf numFmtId="164" fontId="19" fillId="0" borderId="30" xfId="0" applyNumberFormat="1" applyFont="1" applyFill="1" applyBorder="1" applyAlignment="1">
      <alignment horizontal="left" vertical="center" wrapText="1"/>
    </xf>
    <xf numFmtId="164" fontId="19" fillId="0" borderId="31" xfId="0" applyNumberFormat="1" applyFont="1" applyFill="1" applyBorder="1" applyAlignment="1">
      <alignment horizontal="left" vertical="center" wrapText="1"/>
    </xf>
    <xf numFmtId="164" fontId="23" fillId="0" borderId="11" xfId="0" applyNumberFormat="1" applyFont="1" applyFill="1" applyBorder="1" applyAlignment="1">
      <alignment horizontal="center" vertical="center"/>
    </xf>
    <xf numFmtId="164" fontId="19" fillId="0" borderId="21" xfId="0" applyNumberFormat="1" applyFont="1" applyFill="1" applyBorder="1" applyAlignment="1">
      <alignment horizontal="left" vertical="center" wrapText="1"/>
    </xf>
    <xf numFmtId="164" fontId="19" fillId="25" borderId="0" xfId="0" applyNumberFormat="1" applyFont="1" applyFill="1" applyBorder="1" applyAlignment="1">
      <alignment vertical="center" wrapText="1"/>
    </xf>
    <xf numFmtId="164" fontId="19" fillId="25" borderId="0" xfId="0" applyNumberFormat="1" applyFont="1" applyFill="1" applyBorder="1" applyAlignment="1">
      <alignment horizontal="left" vertical="center" wrapText="1"/>
    </xf>
    <xf numFmtId="0" fontId="18" fillId="25" borderId="0" xfId="0" applyFont="1" applyFill="1" applyAlignment="1">
      <alignment vertical="center"/>
    </xf>
    <xf numFmtId="164" fontId="31" fillId="25" borderId="0" xfId="0" applyNumberFormat="1" applyFont="1" applyFill="1" applyBorder="1" applyAlignment="1">
      <alignment horizontal="left" vertical="center" wrapText="1"/>
    </xf>
    <xf numFmtId="0" fontId="28" fillId="25" borderId="0" xfId="0" applyFont="1" applyFill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164" fontId="19" fillId="0" borderId="32" xfId="0" applyNumberFormat="1" applyFont="1" applyFill="1" applyBorder="1" applyAlignment="1">
      <alignment vertical="center" wrapText="1"/>
    </xf>
    <xf numFmtId="164" fontId="19" fillId="0" borderId="33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19" fillId="0" borderId="0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8" fillId="0" borderId="34" xfId="0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left" vertical="center"/>
    </xf>
    <xf numFmtId="0" fontId="26" fillId="0" borderId="35" xfId="0" applyFont="1" applyFill="1" applyBorder="1" applyAlignment="1">
      <alignment horizontal="left" vertical="center"/>
    </xf>
    <xf numFmtId="0" fontId="18" fillId="25" borderId="35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vertical="center" wrapText="1"/>
    </xf>
    <xf numFmtId="0" fontId="18" fillId="0" borderId="36" xfId="0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left" vertical="center" wrapText="1"/>
    </xf>
    <xf numFmtId="0" fontId="19" fillId="25" borderId="10" xfId="0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horizontal="center" vertical="center" wrapText="1"/>
    </xf>
    <xf numFmtId="164" fontId="19" fillId="25" borderId="10" xfId="0" applyNumberFormat="1" applyFont="1" applyFill="1" applyBorder="1" applyAlignment="1">
      <alignment horizontal="center" vertical="center"/>
    </xf>
    <xf numFmtId="164" fontId="19" fillId="25" borderId="37" xfId="0" applyNumberFormat="1" applyFont="1" applyFill="1" applyBorder="1" applyAlignment="1">
      <alignment horizontal="center" vertical="center"/>
    </xf>
    <xf numFmtId="164" fontId="19" fillId="25" borderId="37" xfId="0" applyNumberFormat="1" applyFont="1" applyFill="1" applyBorder="1" applyAlignment="1">
      <alignment vertical="center" wrapText="1"/>
    </xf>
    <xf numFmtId="49" fontId="19" fillId="25" borderId="10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164" fontId="19" fillId="25" borderId="12" xfId="0" applyNumberFormat="1" applyFont="1" applyFill="1" applyBorder="1" applyAlignment="1">
      <alignment vertical="center" wrapText="1"/>
    </xf>
    <xf numFmtId="164" fontId="19" fillId="25" borderId="13" xfId="0" applyNumberFormat="1" applyFont="1" applyFill="1" applyBorder="1" applyAlignment="1">
      <alignment horizontal="right" vertical="center" wrapText="1"/>
    </xf>
    <xf numFmtId="164" fontId="19" fillId="25" borderId="17" xfId="0" applyNumberFormat="1" applyFont="1" applyFill="1" applyBorder="1" applyAlignment="1">
      <alignment horizontal="left" vertical="center" wrapText="1"/>
    </xf>
    <xf numFmtId="164" fontId="19" fillId="25" borderId="18" xfId="0" applyNumberFormat="1" applyFont="1" applyFill="1" applyBorder="1" applyAlignment="1">
      <alignment horizontal="right" vertical="center" wrapText="1"/>
    </xf>
    <xf numFmtId="164" fontId="19" fillId="25" borderId="15" xfId="0" applyNumberFormat="1" applyFont="1" applyFill="1" applyBorder="1" applyAlignment="1">
      <alignment horizontal="left" vertical="center" wrapText="1"/>
    </xf>
    <xf numFmtId="164" fontId="19" fillId="25" borderId="19" xfId="0" applyNumberFormat="1" applyFont="1" applyFill="1" applyBorder="1" applyAlignment="1">
      <alignment horizontal="right" vertical="center" wrapText="1"/>
    </xf>
    <xf numFmtId="3" fontId="19" fillId="25" borderId="12" xfId="0" applyNumberFormat="1" applyFont="1" applyFill="1" applyBorder="1" applyAlignment="1">
      <alignment vertical="center" wrapText="1"/>
    </xf>
    <xf numFmtId="3" fontId="19" fillId="25" borderId="17" xfId="0" applyNumberFormat="1" applyFont="1" applyFill="1" applyBorder="1" applyAlignment="1">
      <alignment horizontal="left" vertical="center" wrapText="1"/>
    </xf>
    <xf numFmtId="3" fontId="19" fillId="25" borderId="18" xfId="0" applyNumberFormat="1" applyFont="1" applyFill="1" applyBorder="1" applyAlignment="1">
      <alignment horizontal="right" vertical="center" wrapText="1"/>
    </xf>
    <xf numFmtId="3" fontId="19" fillId="25" borderId="15" xfId="0" applyNumberFormat="1" applyFont="1" applyFill="1" applyBorder="1" applyAlignment="1">
      <alignment horizontal="left" vertical="center" wrapText="1"/>
    </xf>
    <xf numFmtId="3" fontId="19" fillId="25" borderId="13" xfId="0" applyNumberFormat="1" applyFont="1" applyFill="1" applyBorder="1" applyAlignment="1">
      <alignment horizontal="left" vertical="center" wrapText="1"/>
    </xf>
    <xf numFmtId="0" fontId="27" fillId="25" borderId="0" xfId="0" applyFont="1" applyFill="1" applyAlignment="1">
      <alignment vertical="center"/>
    </xf>
    <xf numFmtId="3" fontId="23" fillId="25" borderId="19" xfId="0" applyNumberFormat="1" applyFont="1" applyFill="1" applyBorder="1" applyAlignment="1">
      <alignment horizontal="left" vertical="center" wrapText="1"/>
    </xf>
    <xf numFmtId="0" fontId="18" fillId="25" borderId="0" xfId="0" applyFont="1" applyFill="1" applyAlignment="1">
      <alignment horizontal="left" vertical="center"/>
    </xf>
    <xf numFmtId="0" fontId="19" fillId="25" borderId="0" xfId="0" applyFont="1" applyFill="1" applyBorder="1" applyAlignment="1">
      <alignment horizontal="right" vertical="center"/>
    </xf>
    <xf numFmtId="0" fontId="21" fillId="25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right" vertical="center"/>
    </xf>
    <xf numFmtId="0" fontId="24" fillId="25" borderId="10" xfId="0" applyFont="1" applyFill="1" applyBorder="1" applyAlignment="1">
      <alignment horizontal="center" vertical="center"/>
    </xf>
    <xf numFmtId="0" fontId="24" fillId="25" borderId="14" xfId="0" applyFont="1" applyFill="1" applyBorder="1" applyAlignment="1">
      <alignment horizontal="center" vertical="center"/>
    </xf>
    <xf numFmtId="0" fontId="24" fillId="25" borderId="19" xfId="0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center" vertical="center"/>
    </xf>
    <xf numFmtId="0" fontId="18" fillId="25" borderId="34" xfId="0" applyFont="1" applyFill="1" applyBorder="1" applyAlignment="1">
      <alignment horizontal="left" vertical="center"/>
    </xf>
    <xf numFmtId="0" fontId="24" fillId="25" borderId="16" xfId="0" applyFont="1" applyFill="1" applyBorder="1" applyAlignment="1">
      <alignment horizontal="center" vertical="center"/>
    </xf>
    <xf numFmtId="0" fontId="24" fillId="25" borderId="21" xfId="0" applyFont="1" applyFill="1" applyBorder="1" applyAlignment="1">
      <alignment horizontal="center" vertical="center"/>
    </xf>
    <xf numFmtId="164" fontId="19" fillId="25" borderId="11" xfId="0" applyNumberFormat="1" applyFont="1" applyFill="1" applyBorder="1" applyAlignment="1">
      <alignment vertical="center"/>
    </xf>
    <xf numFmtId="164" fontId="19" fillId="25" borderId="16" xfId="0" applyNumberFormat="1" applyFont="1" applyFill="1" applyBorder="1" applyAlignment="1">
      <alignment vertical="center"/>
    </xf>
    <xf numFmtId="164" fontId="19" fillId="25" borderId="16" xfId="0" applyNumberFormat="1" applyFont="1" applyFill="1" applyBorder="1" applyAlignment="1">
      <alignment vertical="center" wrapText="1"/>
    </xf>
    <xf numFmtId="0" fontId="19" fillId="25" borderId="0" xfId="0" applyFont="1" applyFill="1" applyBorder="1" applyAlignment="1">
      <alignment vertical="center" wrapText="1"/>
    </xf>
    <xf numFmtId="164" fontId="19" fillId="25" borderId="16" xfId="0" applyNumberFormat="1" applyFont="1" applyFill="1" applyBorder="1" applyAlignment="1">
      <alignment horizontal="right" vertical="center" wrapText="1"/>
    </xf>
    <xf numFmtId="0" fontId="19" fillId="25" borderId="11" xfId="0" applyFont="1" applyFill="1" applyBorder="1" applyAlignment="1">
      <alignment horizontal="center" vertical="center"/>
    </xf>
    <xf numFmtId="164" fontId="19" fillId="25" borderId="16" xfId="0" applyNumberFormat="1" applyFont="1" applyFill="1" applyBorder="1" applyAlignment="1">
      <alignment horizontal="center" vertical="center"/>
    </xf>
    <xf numFmtId="164" fontId="19" fillId="25" borderId="16" xfId="0" applyNumberFormat="1" applyFont="1" applyFill="1" applyBorder="1" applyAlignment="1">
      <alignment horizontal="left" vertical="center" wrapText="1"/>
    </xf>
    <xf numFmtId="164" fontId="23" fillId="25" borderId="16" xfId="0" applyNumberFormat="1" applyFont="1" applyFill="1" applyBorder="1" applyAlignment="1">
      <alignment horizontal="left" vertical="center" wrapText="1"/>
    </xf>
    <xf numFmtId="164" fontId="23" fillId="25" borderId="16" xfId="0" applyNumberFormat="1" applyFont="1" applyFill="1" applyBorder="1" applyAlignment="1">
      <alignment horizontal="center" vertical="center"/>
    </xf>
    <xf numFmtId="0" fontId="19" fillId="25" borderId="16" xfId="0" applyFont="1" applyFill="1" applyBorder="1" applyAlignment="1">
      <alignment horizontal="center" vertical="center" wrapText="1"/>
    </xf>
    <xf numFmtId="0" fontId="26" fillId="25" borderId="35" xfId="0" applyFont="1" applyFill="1" applyBorder="1" applyAlignment="1">
      <alignment horizontal="left" vertical="center"/>
    </xf>
    <xf numFmtId="3" fontId="19" fillId="25" borderId="17" xfId="0" applyNumberFormat="1" applyFont="1" applyFill="1" applyBorder="1" applyAlignment="1">
      <alignment horizontal="center" vertical="center"/>
    </xf>
    <xf numFmtId="3" fontId="19" fillId="25" borderId="16" xfId="0" applyNumberFormat="1" applyFont="1" applyFill="1" applyBorder="1" applyAlignment="1">
      <alignment horizontal="center" vertical="center"/>
    </xf>
    <xf numFmtId="3" fontId="19" fillId="25" borderId="0" xfId="0" applyNumberFormat="1" applyFont="1" applyFill="1" applyBorder="1" applyAlignment="1">
      <alignment horizontal="center" vertical="center"/>
    </xf>
    <xf numFmtId="3" fontId="19" fillId="25" borderId="0" xfId="0" applyNumberFormat="1" applyFont="1" applyFill="1" applyBorder="1" applyAlignment="1">
      <alignment horizontal="left" vertical="center" wrapText="1"/>
    </xf>
    <xf numFmtId="3" fontId="19" fillId="25" borderId="0" xfId="0" applyNumberFormat="1" applyFont="1" applyFill="1" applyBorder="1" applyAlignment="1">
      <alignment horizontal="center" vertical="center" wrapText="1"/>
    </xf>
    <xf numFmtId="164" fontId="19" fillId="25" borderId="19" xfId="0" applyNumberFormat="1" applyFont="1" applyFill="1" applyBorder="1" applyAlignment="1">
      <alignment horizontal="left" vertical="center" wrapText="1"/>
    </xf>
    <xf numFmtId="0" fontId="29" fillId="25" borderId="0" xfId="0" applyFont="1" applyFill="1" applyBorder="1" applyAlignment="1">
      <alignment horizontal="center" vertical="center"/>
    </xf>
    <xf numFmtId="164" fontId="23" fillId="25" borderId="0" xfId="0" applyNumberFormat="1" applyFont="1" applyFill="1" applyBorder="1" applyAlignment="1">
      <alignment horizontal="center" vertical="center"/>
    </xf>
    <xf numFmtId="164" fontId="23" fillId="25" borderId="19" xfId="0" applyNumberFormat="1" applyFont="1" applyFill="1" applyBorder="1" applyAlignment="1">
      <alignment horizontal="center" vertical="center"/>
    </xf>
    <xf numFmtId="164" fontId="23" fillId="25" borderId="20" xfId="0" applyNumberFormat="1" applyFont="1" applyFill="1" applyBorder="1" applyAlignment="1">
      <alignment horizontal="center" vertical="center"/>
    </xf>
    <xf numFmtId="164" fontId="23" fillId="25" borderId="14" xfId="0" applyNumberFormat="1" applyFont="1" applyFill="1" applyBorder="1" applyAlignment="1">
      <alignment horizontal="center" vertical="center"/>
    </xf>
    <xf numFmtId="164" fontId="23" fillId="25" borderId="17" xfId="0" applyNumberFormat="1" applyFont="1" applyFill="1" applyBorder="1" applyAlignment="1">
      <alignment vertical="center"/>
    </xf>
    <xf numFmtId="164" fontId="23" fillId="25" borderId="18" xfId="0" applyNumberFormat="1" applyFont="1" applyFill="1" applyBorder="1" applyAlignment="1">
      <alignment horizontal="center" vertical="center"/>
    </xf>
    <xf numFmtId="0" fontId="19" fillId="25" borderId="15" xfId="0" applyFont="1" applyFill="1" applyBorder="1" applyAlignment="1">
      <alignment horizontal="center" vertical="center" wrapText="1"/>
    </xf>
    <xf numFmtId="164" fontId="19" fillId="25" borderId="12" xfId="0" applyNumberFormat="1" applyFont="1" applyFill="1" applyBorder="1" applyAlignment="1">
      <alignment vertical="center"/>
    </xf>
    <xf numFmtId="164" fontId="19" fillId="25" borderId="21" xfId="0" applyNumberFormat="1" applyFont="1" applyFill="1" applyBorder="1" applyAlignment="1">
      <alignment vertical="center"/>
    </xf>
    <xf numFmtId="164" fontId="19" fillId="25" borderId="21" xfId="0" applyNumberFormat="1" applyFont="1" applyFill="1" applyBorder="1" applyAlignment="1">
      <alignment vertical="center" wrapText="1"/>
    </xf>
    <xf numFmtId="0" fontId="19" fillId="25" borderId="16" xfId="0" applyFont="1" applyFill="1" applyBorder="1" applyAlignment="1">
      <alignment vertical="center" wrapText="1"/>
    </xf>
    <xf numFmtId="164" fontId="19" fillId="25" borderId="21" xfId="0" applyNumberFormat="1" applyFont="1" applyFill="1" applyBorder="1" applyAlignment="1">
      <alignment horizontal="left" vertical="center" wrapText="1"/>
    </xf>
    <xf numFmtId="164" fontId="19" fillId="25" borderId="27" xfId="0" applyNumberFormat="1" applyFont="1" applyFill="1" applyBorder="1" applyAlignment="1">
      <alignment horizontal="left" vertical="center" wrapText="1"/>
    </xf>
    <xf numFmtId="0" fontId="26" fillId="25" borderId="0" xfId="0" applyFont="1" applyFill="1" applyAlignment="1">
      <alignment vertical="center"/>
    </xf>
    <xf numFmtId="164" fontId="19" fillId="25" borderId="18" xfId="0" applyNumberFormat="1" applyFont="1" applyFill="1" applyBorder="1" applyAlignment="1">
      <alignment horizontal="left" vertical="center" wrapText="1"/>
    </xf>
    <xf numFmtId="164" fontId="19" fillId="25" borderId="12" xfId="0" applyNumberFormat="1" applyFont="1" applyFill="1" applyBorder="1" applyAlignment="1">
      <alignment horizontal="left" vertical="center" wrapText="1"/>
    </xf>
    <xf numFmtId="164" fontId="19" fillId="25" borderId="13" xfId="0" applyNumberFormat="1" applyFont="1" applyFill="1" applyBorder="1" applyAlignment="1">
      <alignment horizontal="left" vertical="center" wrapText="1"/>
    </xf>
    <xf numFmtId="0" fontId="19" fillId="25" borderId="14" xfId="0" applyFont="1" applyFill="1" applyBorder="1" applyAlignment="1">
      <alignment horizontal="center" vertical="center"/>
    </xf>
    <xf numFmtId="164" fontId="19" fillId="25" borderId="14" xfId="0" applyNumberFormat="1" applyFont="1" applyFill="1" applyBorder="1" applyAlignment="1">
      <alignment horizontal="center" vertical="center"/>
    </xf>
    <xf numFmtId="164" fontId="19" fillId="25" borderId="15" xfId="0" applyNumberFormat="1" applyFont="1" applyFill="1" applyBorder="1" applyAlignment="1">
      <alignment horizontal="center" vertical="center"/>
    </xf>
    <xf numFmtId="164" fontId="19" fillId="25" borderId="19" xfId="0" applyNumberFormat="1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 horizontal="center" vertical="center" wrapText="1"/>
    </xf>
    <xf numFmtId="164" fontId="19" fillId="25" borderId="11" xfId="0" applyNumberFormat="1" applyFont="1" applyFill="1" applyBorder="1" applyAlignment="1">
      <alignment vertical="center" wrapText="1"/>
    </xf>
    <xf numFmtId="0" fontId="19" fillId="25" borderId="17" xfId="0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horizontal="center" vertical="center"/>
    </xf>
    <xf numFmtId="164" fontId="19" fillId="25" borderId="20" xfId="0" applyNumberFormat="1" applyFont="1" applyFill="1" applyBorder="1" applyAlignment="1">
      <alignment vertical="center"/>
    </xf>
    <xf numFmtId="164" fontId="19" fillId="25" borderId="17" xfId="0" applyNumberFormat="1" applyFont="1" applyFill="1" applyBorder="1" applyAlignment="1">
      <alignment horizontal="center" vertical="center"/>
    </xf>
    <xf numFmtId="164" fontId="19" fillId="25" borderId="11" xfId="0" applyNumberFormat="1" applyFont="1" applyFill="1" applyBorder="1" applyAlignment="1">
      <alignment horizontal="left" vertical="center" wrapText="1"/>
    </xf>
    <xf numFmtId="0" fontId="19" fillId="25" borderId="0" xfId="0" applyFont="1" applyFill="1" applyBorder="1" applyAlignment="1">
      <alignment horizontal="center" vertical="center" wrapText="1"/>
    </xf>
    <xf numFmtId="0" fontId="18" fillId="25" borderId="40" xfId="0" applyFont="1" applyFill="1" applyBorder="1" applyAlignment="1">
      <alignment horizontal="left" vertical="center"/>
    </xf>
    <xf numFmtId="0" fontId="19" fillId="25" borderId="0" xfId="0" applyNumberFormat="1" applyFont="1" applyFill="1" applyBorder="1" applyAlignment="1">
      <alignment horizontal="left" vertical="center"/>
    </xf>
    <xf numFmtId="164" fontId="23" fillId="25" borderId="0" xfId="0" applyNumberFormat="1" applyFont="1" applyFill="1" applyBorder="1" applyAlignment="1">
      <alignment vertical="center"/>
    </xf>
    <xf numFmtId="164" fontId="23" fillId="25" borderId="0" xfId="0" applyNumberFormat="1" applyFont="1" applyFill="1" applyBorder="1" applyAlignment="1">
      <alignment vertical="center" wrapText="1"/>
    </xf>
    <xf numFmtId="164" fontId="19" fillId="25" borderId="0" xfId="0" applyNumberFormat="1" applyFont="1" applyFill="1" applyBorder="1" applyAlignment="1">
      <alignment horizontal="center" vertical="center"/>
    </xf>
    <xf numFmtId="164" fontId="19" fillId="25" borderId="26" xfId="0" applyNumberFormat="1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left" vertical="center"/>
    </xf>
    <xf numFmtId="164" fontId="31" fillId="25" borderId="37" xfId="0" applyNumberFormat="1" applyFont="1" applyFill="1" applyBorder="1" applyAlignment="1">
      <alignment horizontal="center" vertical="center"/>
    </xf>
    <xf numFmtId="164" fontId="31" fillId="25" borderId="11" xfId="0" applyNumberFormat="1" applyFont="1" applyFill="1" applyBorder="1" applyAlignment="1">
      <alignment horizontal="center" vertical="center"/>
    </xf>
    <xf numFmtId="164" fontId="31" fillId="25" borderId="26" xfId="0" applyNumberFormat="1" applyFont="1" applyFill="1" applyBorder="1" applyAlignment="1">
      <alignment vertical="center" wrapText="1"/>
    </xf>
    <xf numFmtId="164" fontId="31" fillId="25" borderId="11" xfId="0" applyNumberFormat="1" applyFont="1" applyFill="1" applyBorder="1" applyAlignment="1">
      <alignment horizontal="center" vertical="center" wrapText="1"/>
    </xf>
    <xf numFmtId="164" fontId="19" fillId="25" borderId="41" xfId="0" applyNumberFormat="1" applyFont="1" applyFill="1" applyBorder="1" applyAlignment="1">
      <alignment horizontal="center" vertical="center"/>
    </xf>
    <xf numFmtId="0" fontId="31" fillId="25" borderId="36" xfId="0" applyFont="1" applyFill="1" applyBorder="1" applyAlignment="1">
      <alignment horizontal="left" vertical="center" wrapText="1"/>
    </xf>
    <xf numFmtId="0" fontId="23" fillId="25" borderId="11" xfId="0" applyFont="1" applyFill="1" applyBorder="1" applyAlignment="1">
      <alignment horizontal="center" vertical="center"/>
    </xf>
    <xf numFmtId="0" fontId="19" fillId="25" borderId="41" xfId="0" applyFont="1" applyFill="1" applyBorder="1" applyAlignment="1">
      <alignment horizontal="center" vertical="center"/>
    </xf>
    <xf numFmtId="0" fontId="18" fillId="25" borderId="36" xfId="0" applyFont="1" applyFill="1" applyBorder="1" applyAlignment="1">
      <alignment horizontal="left" vertical="center" wrapText="1"/>
    </xf>
    <xf numFmtId="0" fontId="18" fillId="25" borderId="36" xfId="0" applyFont="1" applyFill="1" applyBorder="1" applyAlignment="1">
      <alignment horizontal="left" vertical="center"/>
    </xf>
    <xf numFmtId="0" fontId="19" fillId="25" borderId="15" xfId="0" applyFont="1" applyFill="1" applyBorder="1" applyAlignment="1">
      <alignment horizontal="center" vertical="center"/>
    </xf>
    <xf numFmtId="164" fontId="23" fillId="25" borderId="10" xfId="0" applyNumberFormat="1" applyFont="1" applyFill="1" applyBorder="1" applyAlignment="1">
      <alignment vertical="center"/>
    </xf>
    <xf numFmtId="164" fontId="23" fillId="25" borderId="11" xfId="0" applyNumberFormat="1" applyFont="1" applyFill="1" applyBorder="1" applyAlignment="1">
      <alignment vertical="center"/>
    </xf>
    <xf numFmtId="164" fontId="23" fillId="25" borderId="26" xfId="0" applyNumberFormat="1" applyFont="1" applyFill="1" applyBorder="1" applyAlignment="1">
      <alignment vertical="center"/>
    </xf>
    <xf numFmtId="164" fontId="23" fillId="25" borderId="11" xfId="0" applyNumberFormat="1" applyFont="1" applyFill="1" applyBorder="1" applyAlignment="1">
      <alignment horizontal="center" vertical="center"/>
    </xf>
    <xf numFmtId="164" fontId="23" fillId="25" borderId="16" xfId="0" applyNumberFormat="1" applyFont="1" applyFill="1" applyBorder="1" applyAlignment="1">
      <alignment vertical="center"/>
    </xf>
    <xf numFmtId="0" fontId="19" fillId="25" borderId="11" xfId="0" applyFont="1" applyFill="1" applyBorder="1" applyAlignment="1">
      <alignment vertical="center" wrapText="1"/>
    </xf>
    <xf numFmtId="0" fontId="29" fillId="25" borderId="10" xfId="0" applyFont="1" applyFill="1" applyBorder="1" applyAlignment="1">
      <alignment horizontal="center" vertical="center"/>
    </xf>
    <xf numFmtId="0" fontId="19" fillId="25" borderId="0" xfId="0" applyFont="1" applyFill="1" applyAlignment="1">
      <alignment vertical="center"/>
    </xf>
    <xf numFmtId="0" fontId="19" fillId="25" borderId="0" xfId="0" applyFont="1" applyFill="1" applyBorder="1" applyAlignment="1">
      <alignment horizontal="left" vertical="center"/>
    </xf>
    <xf numFmtId="0" fontId="26" fillId="25" borderId="0" xfId="0" applyFont="1" applyFill="1" applyAlignment="1">
      <alignment horizontal="left" vertical="center"/>
    </xf>
    <xf numFmtId="164" fontId="23" fillId="25" borderId="0" xfId="0" applyNumberFormat="1" applyFont="1" applyFill="1" applyBorder="1" applyAlignment="1">
      <alignment horizontal="left" vertical="center" wrapText="1"/>
    </xf>
    <xf numFmtId="164" fontId="31" fillId="25" borderId="0" xfId="0" applyNumberFormat="1" applyFont="1" applyFill="1" applyBorder="1" applyAlignment="1">
      <alignment vertical="center" wrapText="1"/>
    </xf>
    <xf numFmtId="0" fontId="33" fillId="25" borderId="0" xfId="0" applyFont="1" applyFill="1" applyBorder="1" applyAlignment="1">
      <alignment horizontal="left" vertical="center"/>
    </xf>
    <xf numFmtId="0" fontId="34" fillId="25" borderId="0" xfId="0" applyFont="1" applyFill="1" applyBorder="1" applyAlignment="1">
      <alignment vertical="center"/>
    </xf>
    <xf numFmtId="0" fontId="28" fillId="25" borderId="0" xfId="0" applyFont="1" applyFill="1" applyBorder="1" applyAlignment="1">
      <alignment vertical="center"/>
    </xf>
    <xf numFmtId="0" fontId="0" fillId="25" borderId="0" xfId="0" applyFont="1" applyFill="1" applyAlignment="1">
      <alignment horizontal="left"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3" fontId="19" fillId="25" borderId="0" xfId="0" applyNumberFormat="1" applyFont="1" applyFill="1" applyBorder="1" applyAlignment="1">
      <alignment vertical="center" wrapText="1"/>
    </xf>
    <xf numFmtId="0" fontId="18" fillId="25" borderId="0" xfId="0" applyFont="1" applyFill="1" applyBorder="1" applyAlignment="1">
      <alignment vertical="center"/>
    </xf>
    <xf numFmtId="164" fontId="18" fillId="25" borderId="0" xfId="0" applyNumberFormat="1" applyFont="1" applyFill="1" applyBorder="1" applyAlignment="1">
      <alignment vertical="center"/>
    </xf>
    <xf numFmtId="164" fontId="23" fillId="25" borderId="10" xfId="0" applyNumberFormat="1" applyFont="1" applyFill="1" applyBorder="1" applyAlignment="1">
      <alignment horizontal="center" vertical="center"/>
    </xf>
    <xf numFmtId="164" fontId="19" fillId="27" borderId="12" xfId="0" applyNumberFormat="1" applyFont="1" applyFill="1" applyBorder="1" applyAlignment="1">
      <alignment vertical="center" wrapText="1"/>
    </xf>
    <xf numFmtId="164" fontId="19" fillId="27" borderId="13" xfId="0" applyNumberFormat="1" applyFont="1" applyFill="1" applyBorder="1" applyAlignment="1">
      <alignment vertical="center" wrapText="1"/>
    </xf>
    <xf numFmtId="0" fontId="18" fillId="27" borderId="0" xfId="0" applyFont="1" applyFill="1" applyAlignment="1">
      <alignment vertical="center"/>
    </xf>
    <xf numFmtId="164" fontId="19" fillId="27" borderId="17" xfId="0" applyNumberFormat="1" applyFont="1" applyFill="1" applyBorder="1" applyAlignment="1">
      <alignment horizontal="left" vertical="center" wrapText="1"/>
    </xf>
    <xf numFmtId="164" fontId="19" fillId="27" borderId="18" xfId="0" applyNumberFormat="1" applyFont="1" applyFill="1" applyBorder="1" applyAlignment="1">
      <alignment horizontal="right" vertical="center" wrapText="1"/>
    </xf>
    <xf numFmtId="164" fontId="19" fillId="27" borderId="15" xfId="0" applyNumberFormat="1" applyFont="1" applyFill="1" applyBorder="1" applyAlignment="1">
      <alignment horizontal="left" vertical="center" wrapText="1"/>
    </xf>
    <xf numFmtId="164" fontId="19" fillId="27" borderId="19" xfId="0" applyNumberFormat="1" applyFont="1" applyFill="1" applyBorder="1" applyAlignment="1">
      <alignment horizontal="right" vertical="center" wrapText="1"/>
    </xf>
    <xf numFmtId="164" fontId="19" fillId="27" borderId="13" xfId="0" applyNumberFormat="1" applyFont="1" applyFill="1" applyBorder="1" applyAlignment="1">
      <alignment horizontal="right" vertical="center" wrapText="1"/>
    </xf>
    <xf numFmtId="3" fontId="19" fillId="27" borderId="12" xfId="0" applyNumberFormat="1" applyFont="1" applyFill="1" applyBorder="1" applyAlignment="1">
      <alignment vertical="center" wrapText="1"/>
    </xf>
    <xf numFmtId="3" fontId="19" fillId="27" borderId="13" xfId="0" applyNumberFormat="1" applyFont="1" applyFill="1" applyBorder="1" applyAlignment="1">
      <alignment vertical="center"/>
    </xf>
    <xf numFmtId="3" fontId="19" fillId="27" borderId="17" xfId="0" applyNumberFormat="1" applyFont="1" applyFill="1" applyBorder="1" applyAlignment="1">
      <alignment horizontal="left" vertical="center" wrapText="1"/>
    </xf>
    <xf numFmtId="3" fontId="19" fillId="27" borderId="18" xfId="0" applyNumberFormat="1" applyFont="1" applyFill="1" applyBorder="1" applyAlignment="1">
      <alignment vertical="center"/>
    </xf>
    <xf numFmtId="3" fontId="19" fillId="27" borderId="15" xfId="0" applyNumberFormat="1" applyFont="1" applyFill="1" applyBorder="1" applyAlignment="1">
      <alignment horizontal="left" vertical="center" wrapText="1"/>
    </xf>
    <xf numFmtId="3" fontId="19" fillId="27" borderId="19" xfId="0" applyNumberFormat="1" applyFont="1" applyFill="1" applyBorder="1" applyAlignment="1">
      <alignment vertical="center"/>
    </xf>
    <xf numFmtId="0" fontId="27" fillId="27" borderId="0" xfId="0" applyFont="1" applyFill="1" applyAlignment="1">
      <alignment vertical="center"/>
    </xf>
    <xf numFmtId="3" fontId="19" fillId="27" borderId="13" xfId="0" applyNumberFormat="1" applyFont="1" applyFill="1" applyBorder="1" applyAlignment="1">
      <alignment horizontal="center" vertical="center" wrapText="1"/>
    </xf>
    <xf numFmtId="3" fontId="19" fillId="27" borderId="18" xfId="0" applyNumberFormat="1" applyFont="1" applyFill="1" applyBorder="1" applyAlignment="1">
      <alignment horizontal="right" vertical="center" wrapText="1"/>
    </xf>
    <xf numFmtId="3" fontId="19" fillId="27" borderId="18" xfId="0" applyNumberFormat="1" applyFont="1" applyFill="1" applyBorder="1" applyAlignment="1">
      <alignment horizontal="center" vertical="center" wrapText="1"/>
    </xf>
    <xf numFmtId="164" fontId="19" fillId="27" borderId="21" xfId="0" applyNumberFormat="1" applyFont="1" applyFill="1" applyBorder="1" applyAlignment="1">
      <alignment vertical="center" wrapText="1"/>
    </xf>
    <xf numFmtId="164" fontId="19" fillId="27" borderId="21" xfId="0" applyNumberFormat="1" applyFont="1" applyFill="1" applyBorder="1" applyAlignment="1">
      <alignment horizontal="left" vertical="center" wrapText="1"/>
    </xf>
    <xf numFmtId="0" fontId="28" fillId="27" borderId="0" xfId="0" applyFont="1" applyFill="1" applyAlignment="1">
      <alignment vertical="center"/>
    </xf>
    <xf numFmtId="164" fontId="19" fillId="27" borderId="0" xfId="0" applyNumberFormat="1" applyFont="1" applyFill="1" applyBorder="1" applyAlignment="1">
      <alignment horizontal="left" vertical="center" wrapText="1"/>
    </xf>
    <xf numFmtId="164" fontId="19" fillId="27" borderId="27" xfId="0" applyNumberFormat="1" applyFont="1" applyFill="1" applyBorder="1" applyAlignment="1">
      <alignment horizontal="left" vertical="center" wrapText="1"/>
    </xf>
    <xf numFmtId="164" fontId="19" fillId="27" borderId="24" xfId="0" applyNumberFormat="1" applyFont="1" applyFill="1" applyBorder="1" applyAlignment="1">
      <alignment horizontal="left" vertical="center" wrapText="1"/>
    </xf>
    <xf numFmtId="164" fontId="19" fillId="27" borderId="25" xfId="0" applyNumberFormat="1" applyFont="1" applyFill="1" applyBorder="1" applyAlignment="1">
      <alignment horizontal="left" vertical="center" wrapText="1"/>
    </xf>
    <xf numFmtId="0" fontId="26" fillId="27" borderId="0" xfId="0" applyFont="1" applyFill="1" applyAlignment="1">
      <alignment vertical="center"/>
    </xf>
    <xf numFmtId="164" fontId="19" fillId="27" borderId="18" xfId="0" applyNumberFormat="1" applyFont="1" applyFill="1" applyBorder="1" applyAlignment="1">
      <alignment horizontal="left" vertical="center" wrapText="1"/>
    </xf>
    <xf numFmtId="164" fontId="19" fillId="27" borderId="22" xfId="0" applyNumberFormat="1" applyFont="1" applyFill="1" applyBorder="1" applyAlignment="1">
      <alignment horizontal="left" vertical="center" wrapText="1"/>
    </xf>
    <xf numFmtId="164" fontId="19" fillId="27" borderId="23" xfId="0" applyNumberFormat="1" applyFont="1" applyFill="1" applyBorder="1" applyAlignment="1">
      <alignment horizontal="left" vertical="center" wrapText="1"/>
    </xf>
    <xf numFmtId="164" fontId="19" fillId="27" borderId="12" xfId="0" applyNumberFormat="1" applyFont="1" applyFill="1" applyBorder="1" applyAlignment="1">
      <alignment horizontal="left" vertical="center" wrapText="1"/>
    </xf>
    <xf numFmtId="164" fontId="19" fillId="27" borderId="13" xfId="0" applyNumberFormat="1" applyFont="1" applyFill="1" applyBorder="1" applyAlignment="1">
      <alignment horizontal="left" vertical="center" wrapText="1"/>
    </xf>
    <xf numFmtId="164" fontId="19" fillId="27" borderId="19" xfId="0" applyNumberFormat="1" applyFont="1" applyFill="1" applyBorder="1" applyAlignment="1">
      <alignment horizontal="left" vertical="center" wrapText="1"/>
    </xf>
    <xf numFmtId="0" fontId="19" fillId="27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164" fontId="19" fillId="27" borderId="10" xfId="0" applyNumberFormat="1" applyFont="1" applyFill="1" applyBorder="1" applyAlignment="1">
      <alignment vertical="center"/>
    </xf>
    <xf numFmtId="164" fontId="19" fillId="27" borderId="11" xfId="0" applyNumberFormat="1" applyFont="1" applyFill="1" applyBorder="1" applyAlignment="1">
      <alignment vertical="center" wrapText="1"/>
    </xf>
    <xf numFmtId="164" fontId="19" fillId="27" borderId="26" xfId="0" applyNumberFormat="1" applyFont="1" applyFill="1" applyBorder="1" applyAlignment="1">
      <alignment vertical="center" wrapText="1"/>
    </xf>
    <xf numFmtId="0" fontId="19" fillId="27" borderId="16" xfId="0" applyFont="1" applyFill="1" applyBorder="1" applyAlignment="1">
      <alignment horizontal="center" vertical="center" wrapText="1"/>
    </xf>
    <xf numFmtId="0" fontId="18" fillId="27" borderId="35" xfId="0" applyFont="1" applyFill="1" applyBorder="1" applyAlignment="1">
      <alignment horizontal="left" vertical="center"/>
    </xf>
    <xf numFmtId="164" fontId="19" fillId="27" borderId="0" xfId="0" applyNumberFormat="1" applyFont="1" applyFill="1" applyBorder="1" applyAlignment="1">
      <alignment vertical="center" wrapText="1"/>
    </xf>
    <xf numFmtId="164" fontId="31" fillId="27" borderId="0" xfId="0" applyNumberFormat="1" applyFont="1" applyFill="1" applyBorder="1" applyAlignment="1">
      <alignment horizontal="left" vertical="center" wrapText="1"/>
    </xf>
    <xf numFmtId="164" fontId="19" fillId="27" borderId="28" xfId="0" applyNumberFormat="1" applyFont="1" applyFill="1" applyBorder="1" applyAlignment="1">
      <alignment vertical="center" wrapText="1"/>
    </xf>
    <xf numFmtId="164" fontId="19" fillId="27" borderId="32" xfId="0" applyNumberFormat="1" applyFont="1" applyFill="1" applyBorder="1" applyAlignment="1">
      <alignment vertical="center" wrapText="1"/>
    </xf>
    <xf numFmtId="164" fontId="19" fillId="27" borderId="29" xfId="0" applyNumberFormat="1" applyFont="1" applyFill="1" applyBorder="1" applyAlignment="1">
      <alignment horizontal="left" vertical="center" wrapText="1"/>
    </xf>
    <xf numFmtId="164" fontId="19" fillId="27" borderId="30" xfId="0" applyNumberFormat="1" applyFont="1" applyFill="1" applyBorder="1" applyAlignment="1">
      <alignment horizontal="left" vertical="center" wrapText="1"/>
    </xf>
    <xf numFmtId="164" fontId="19" fillId="27" borderId="31" xfId="0" applyNumberFormat="1" applyFont="1" applyFill="1" applyBorder="1" applyAlignment="1">
      <alignment horizontal="left" vertical="center" wrapText="1"/>
    </xf>
    <xf numFmtId="164" fontId="19" fillId="27" borderId="33" xfId="0" applyNumberFormat="1" applyFont="1" applyFill="1" applyBorder="1" applyAlignment="1">
      <alignment horizontal="left" vertical="center" wrapText="1"/>
    </xf>
    <xf numFmtId="164" fontId="19" fillId="28" borderId="12" xfId="0" applyNumberFormat="1" applyFont="1" applyFill="1" applyBorder="1" applyAlignment="1">
      <alignment vertical="center" wrapText="1"/>
    </xf>
    <xf numFmtId="164" fontId="19" fillId="28" borderId="13" xfId="0" applyNumberFormat="1" applyFont="1" applyFill="1" applyBorder="1" applyAlignment="1">
      <alignment horizontal="right" vertical="center" wrapText="1"/>
    </xf>
    <xf numFmtId="0" fontId="18" fillId="28" borderId="0" xfId="0" applyFont="1" applyFill="1" applyAlignment="1">
      <alignment vertical="center"/>
    </xf>
    <xf numFmtId="164" fontId="19" fillId="28" borderId="17" xfId="0" applyNumberFormat="1" applyFont="1" applyFill="1" applyBorder="1" applyAlignment="1">
      <alignment horizontal="left" vertical="center" wrapText="1"/>
    </xf>
    <xf numFmtId="164" fontId="19" fillId="28" borderId="18" xfId="0" applyNumberFormat="1" applyFont="1" applyFill="1" applyBorder="1" applyAlignment="1">
      <alignment horizontal="right" vertical="center" wrapText="1"/>
    </xf>
    <xf numFmtId="164" fontId="19" fillId="28" borderId="15" xfId="0" applyNumberFormat="1" applyFont="1" applyFill="1" applyBorder="1" applyAlignment="1">
      <alignment horizontal="left" vertical="center" wrapText="1"/>
    </xf>
    <xf numFmtId="164" fontId="19" fillId="28" borderId="19" xfId="0" applyNumberFormat="1" applyFont="1" applyFill="1" applyBorder="1" applyAlignment="1">
      <alignment horizontal="right" vertical="center" wrapText="1"/>
    </xf>
    <xf numFmtId="3" fontId="19" fillId="28" borderId="12" xfId="0" applyNumberFormat="1" applyFont="1" applyFill="1" applyBorder="1" applyAlignment="1">
      <alignment vertical="center" wrapText="1"/>
    </xf>
    <xf numFmtId="3" fontId="19" fillId="28" borderId="13" xfId="0" applyNumberFormat="1" applyFont="1" applyFill="1" applyBorder="1" applyAlignment="1">
      <alignment horizontal="right" vertical="center" wrapText="1"/>
    </xf>
    <xf numFmtId="0" fontId="28" fillId="28" borderId="0" xfId="0" applyFont="1" applyFill="1" applyAlignment="1">
      <alignment vertical="center"/>
    </xf>
    <xf numFmtId="3" fontId="19" fillId="28" borderId="17" xfId="0" applyNumberFormat="1" applyFont="1" applyFill="1" applyBorder="1" applyAlignment="1">
      <alignment horizontal="left" vertical="center" wrapText="1"/>
    </xf>
    <xf numFmtId="3" fontId="19" fillId="28" borderId="18" xfId="0" applyNumberFormat="1" applyFont="1" applyFill="1" applyBorder="1" applyAlignment="1">
      <alignment horizontal="left" vertical="center" wrapText="1"/>
    </xf>
    <xf numFmtId="3" fontId="19" fillId="28" borderId="15" xfId="0" applyNumberFormat="1" applyFont="1" applyFill="1" applyBorder="1" applyAlignment="1">
      <alignment horizontal="left" vertical="center" wrapText="1"/>
    </xf>
    <xf numFmtId="3" fontId="19" fillId="28" borderId="19" xfId="0" applyNumberFormat="1" applyFont="1" applyFill="1" applyBorder="1" applyAlignment="1">
      <alignment horizontal="left" vertical="center" wrapText="1"/>
    </xf>
    <xf numFmtId="3" fontId="19" fillId="28" borderId="13" xfId="0" applyNumberFormat="1" applyFont="1" applyFill="1" applyBorder="1" applyAlignment="1">
      <alignment horizontal="center" vertical="center" wrapText="1"/>
    </xf>
    <xf numFmtId="3" fontId="19" fillId="28" borderId="18" xfId="0" applyNumberFormat="1" applyFont="1" applyFill="1" applyBorder="1" applyAlignment="1">
      <alignment horizontal="right" vertical="center" wrapText="1"/>
    </xf>
    <xf numFmtId="3" fontId="19" fillId="28" borderId="18" xfId="0" applyNumberFormat="1" applyFont="1" applyFill="1" applyBorder="1" applyAlignment="1">
      <alignment horizontal="center" vertical="center" wrapText="1"/>
    </xf>
    <xf numFmtId="3" fontId="19" fillId="28" borderId="13" xfId="0" applyNumberFormat="1" applyFont="1" applyFill="1" applyBorder="1" applyAlignment="1">
      <alignment horizontal="left" vertical="center" wrapText="1"/>
    </xf>
    <xf numFmtId="0" fontId="27" fillId="28" borderId="0" xfId="0" applyFont="1" applyFill="1" applyAlignment="1">
      <alignment vertical="center"/>
    </xf>
    <xf numFmtId="3" fontId="23" fillId="28" borderId="19" xfId="0" applyNumberFormat="1" applyFont="1" applyFill="1" applyBorder="1" applyAlignment="1">
      <alignment horizontal="left" vertical="center" wrapText="1"/>
    </xf>
    <xf numFmtId="164" fontId="19" fillId="28" borderId="19" xfId="0" applyNumberFormat="1" applyFont="1" applyFill="1" applyBorder="1" applyAlignment="1">
      <alignment horizontal="left" vertical="center" wrapText="1"/>
    </xf>
    <xf numFmtId="164" fontId="23" fillId="28" borderId="13" xfId="0" applyNumberFormat="1" applyFont="1" applyFill="1" applyBorder="1" applyAlignment="1">
      <alignment horizontal="right" vertical="center" wrapText="1"/>
    </xf>
    <xf numFmtId="164" fontId="23" fillId="28" borderId="19" xfId="0" applyNumberFormat="1" applyFont="1" applyFill="1" applyBorder="1" applyAlignment="1">
      <alignment horizontal="left" vertical="center" wrapText="1"/>
    </xf>
    <xf numFmtId="3" fontId="23" fillId="28" borderId="18" xfId="0" applyNumberFormat="1" applyFont="1" applyFill="1" applyBorder="1" applyAlignment="1">
      <alignment horizontal="left" vertical="center" wrapText="1"/>
    </xf>
    <xf numFmtId="0" fontId="18" fillId="28" borderId="35" xfId="0" applyFont="1" applyFill="1" applyBorder="1" applyAlignment="1">
      <alignment horizontal="left" vertical="center"/>
    </xf>
    <xf numFmtId="164" fontId="19" fillId="28" borderId="13" xfId="0" applyNumberFormat="1" applyFont="1" applyFill="1" applyBorder="1" applyAlignment="1">
      <alignment vertical="center" wrapText="1"/>
    </xf>
    <xf numFmtId="164" fontId="19" fillId="28" borderId="17" xfId="0" applyNumberFormat="1" applyFont="1" applyFill="1" applyBorder="1" applyAlignment="1">
      <alignment vertical="center" wrapText="1"/>
    </xf>
    <xf numFmtId="164" fontId="19" fillId="28" borderId="18" xfId="0" applyNumberFormat="1" applyFont="1" applyFill="1" applyBorder="1" applyAlignment="1">
      <alignment vertical="center" wrapText="1"/>
    </xf>
    <xf numFmtId="164" fontId="19" fillId="28" borderId="15" xfId="0" applyNumberFormat="1" applyFont="1" applyFill="1" applyBorder="1" applyAlignment="1">
      <alignment vertical="center" wrapText="1"/>
    </xf>
    <xf numFmtId="164" fontId="19" fillId="28" borderId="19" xfId="0" applyNumberFormat="1" applyFont="1" applyFill="1" applyBorder="1" applyAlignment="1">
      <alignment vertical="center" wrapText="1"/>
    </xf>
    <xf numFmtId="164" fontId="19" fillId="28" borderId="13" xfId="0" applyNumberFormat="1" applyFont="1" applyFill="1" applyBorder="1" applyAlignment="1">
      <alignment horizontal="left" vertical="center" wrapText="1"/>
    </xf>
    <xf numFmtId="164" fontId="19" fillId="28" borderId="18" xfId="0" applyNumberFormat="1" applyFont="1" applyFill="1" applyBorder="1" applyAlignment="1">
      <alignment horizontal="left" vertical="center" wrapText="1"/>
    </xf>
    <xf numFmtId="164" fontId="19" fillId="28" borderId="12" xfId="0" applyNumberFormat="1" applyFont="1" applyFill="1" applyBorder="1" applyAlignment="1">
      <alignment horizontal="left" vertical="center" wrapText="1"/>
    </xf>
    <xf numFmtId="164" fontId="19" fillId="28" borderId="28" xfId="0" applyNumberFormat="1" applyFont="1" applyFill="1" applyBorder="1" applyAlignment="1">
      <alignment vertical="center" wrapText="1"/>
    </xf>
    <xf numFmtId="164" fontId="19" fillId="28" borderId="32" xfId="0" applyNumberFormat="1" applyFont="1" applyFill="1" applyBorder="1" applyAlignment="1">
      <alignment horizontal="left" vertical="center" wrapText="1"/>
    </xf>
    <xf numFmtId="164" fontId="19" fillId="28" borderId="29" xfId="0" applyNumberFormat="1" applyFont="1" applyFill="1" applyBorder="1" applyAlignment="1">
      <alignment horizontal="left" vertical="center" wrapText="1"/>
    </xf>
    <xf numFmtId="164" fontId="19" fillId="28" borderId="30" xfId="0" applyNumberFormat="1" applyFont="1" applyFill="1" applyBorder="1" applyAlignment="1">
      <alignment horizontal="left" vertical="center" wrapText="1"/>
    </xf>
    <xf numFmtId="164" fontId="19" fillId="28" borderId="31" xfId="0" applyNumberFormat="1" applyFont="1" applyFill="1" applyBorder="1" applyAlignment="1">
      <alignment horizontal="left" vertical="center" wrapText="1"/>
    </xf>
    <xf numFmtId="164" fontId="31" fillId="28" borderId="33" xfId="0" applyNumberFormat="1" applyFont="1" applyFill="1" applyBorder="1" applyAlignment="1">
      <alignment horizontal="left" vertical="center" wrapText="1"/>
    </xf>
    <xf numFmtId="0" fontId="28" fillId="28" borderId="35" xfId="0" applyFont="1" applyFill="1" applyBorder="1" applyAlignment="1">
      <alignment horizontal="left" vertical="center"/>
    </xf>
    <xf numFmtId="164" fontId="19" fillId="28" borderId="0" xfId="0" applyNumberFormat="1" applyFont="1" applyFill="1" applyBorder="1" applyAlignment="1">
      <alignment vertical="center" wrapText="1"/>
    </xf>
    <xf numFmtId="164" fontId="19" fillId="28" borderId="0" xfId="0" applyNumberFormat="1" applyFont="1" applyFill="1" applyBorder="1" applyAlignment="1">
      <alignment horizontal="left" vertical="center" wrapText="1"/>
    </xf>
    <xf numFmtId="164" fontId="19" fillId="28" borderId="27" xfId="0" applyNumberFormat="1" applyFont="1" applyFill="1" applyBorder="1" applyAlignment="1">
      <alignment horizontal="left" vertical="center" wrapText="1"/>
    </xf>
    <xf numFmtId="164" fontId="31" fillId="28" borderId="0" xfId="0" applyNumberFormat="1" applyFont="1" applyFill="1" applyBorder="1" applyAlignment="1">
      <alignment horizontal="left" vertical="center" wrapText="1"/>
    </xf>
    <xf numFmtId="0" fontId="28" fillId="28" borderId="0" xfId="0" applyFont="1" applyFill="1" applyAlignment="1">
      <alignment vertical="center"/>
    </xf>
    <xf numFmtId="164" fontId="23" fillId="28" borderId="10" xfId="0" applyNumberFormat="1" applyFont="1" applyFill="1" applyBorder="1" applyAlignment="1">
      <alignment vertical="center"/>
    </xf>
    <xf numFmtId="164" fontId="23" fillId="28" borderId="26" xfId="0" applyNumberFormat="1" applyFont="1" applyFill="1" applyBorder="1" applyAlignment="1">
      <alignment vertical="center"/>
    </xf>
    <xf numFmtId="164" fontId="30" fillId="0" borderId="12" xfId="0" applyNumberFormat="1" applyFont="1" applyFill="1" applyBorder="1" applyAlignment="1">
      <alignment vertical="center" wrapText="1"/>
    </xf>
    <xf numFmtId="164" fontId="30" fillId="0" borderId="13" xfId="0" applyNumberFormat="1" applyFont="1" applyFill="1" applyBorder="1" applyAlignment="1">
      <alignment vertical="center" wrapText="1"/>
    </xf>
    <xf numFmtId="164" fontId="30" fillId="0" borderId="17" xfId="0" applyNumberFormat="1" applyFont="1" applyFill="1" applyBorder="1" applyAlignment="1">
      <alignment horizontal="left" vertical="center" wrapText="1"/>
    </xf>
    <xf numFmtId="164" fontId="30" fillId="0" borderId="18" xfId="0" applyNumberFormat="1" applyFont="1" applyFill="1" applyBorder="1" applyAlignment="1">
      <alignment horizontal="right" vertical="center" wrapText="1"/>
    </xf>
    <xf numFmtId="164" fontId="30" fillId="0" borderId="15" xfId="0" applyNumberFormat="1" applyFont="1" applyFill="1" applyBorder="1" applyAlignment="1">
      <alignment horizontal="left" vertical="center" wrapText="1"/>
    </xf>
    <xf numFmtId="164" fontId="30" fillId="0" borderId="19" xfId="0" applyNumberFormat="1" applyFont="1" applyFill="1" applyBorder="1" applyAlignment="1">
      <alignment horizontal="right" vertical="center" wrapText="1"/>
    </xf>
    <xf numFmtId="3" fontId="19" fillId="25" borderId="13" xfId="0" applyNumberFormat="1" applyFont="1" applyFill="1" applyBorder="1" applyAlignment="1">
      <alignment vertical="center"/>
    </xf>
    <xf numFmtId="3" fontId="19" fillId="25" borderId="18" xfId="0" applyNumberFormat="1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center" vertical="center"/>
    </xf>
    <xf numFmtId="0" fontId="18" fillId="25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19" fillId="0" borderId="36" xfId="0" applyFont="1" applyFill="1" applyBorder="1" applyAlignment="1">
      <alignment horizontal="center" vertical="center" wrapText="1"/>
    </xf>
    <xf numFmtId="164" fontId="23" fillId="0" borderId="21" xfId="0" applyNumberFormat="1" applyFont="1" applyFill="1" applyBorder="1" applyAlignment="1">
      <alignment vertical="center"/>
    </xf>
    <xf numFmtId="3" fontId="19" fillId="0" borderId="27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164" fontId="38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19" fillId="25" borderId="42" xfId="0" applyFont="1" applyFill="1" applyBorder="1" applyAlignment="1">
      <alignment horizontal="center" vertical="center"/>
    </xf>
    <xf numFmtId="0" fontId="19" fillId="25" borderId="43" xfId="0" applyFont="1" applyFill="1" applyBorder="1" applyAlignment="1">
      <alignment horizontal="center" vertical="center"/>
    </xf>
    <xf numFmtId="49" fontId="19" fillId="25" borderId="43" xfId="0" applyNumberFormat="1" applyFont="1" applyFill="1" applyBorder="1" applyAlignment="1">
      <alignment horizontal="center" vertical="center"/>
    </xf>
    <xf numFmtId="0" fontId="24" fillId="25" borderId="43" xfId="0" applyFont="1" applyFill="1" applyBorder="1" applyAlignment="1" quotePrefix="1">
      <alignment horizontal="center" vertical="center" wrapText="1"/>
    </xf>
    <xf numFmtId="3" fontId="24" fillId="25" borderId="43" xfId="0" applyNumberFormat="1" applyFont="1" applyFill="1" applyBorder="1" applyAlignment="1">
      <alignment horizontal="center" vertical="center"/>
    </xf>
    <xf numFmtId="3" fontId="24" fillId="25" borderId="43" xfId="0" applyNumberFormat="1" applyFont="1" applyFill="1" applyBorder="1" applyAlignment="1">
      <alignment vertical="center"/>
    </xf>
    <xf numFmtId="3" fontId="19" fillId="25" borderId="43" xfId="0" applyNumberFormat="1" applyFont="1" applyFill="1" applyBorder="1" applyAlignment="1">
      <alignment horizontal="center" vertical="center"/>
    </xf>
    <xf numFmtId="0" fontId="30" fillId="25" borderId="44" xfId="0" applyFont="1" applyFill="1" applyBorder="1" applyAlignment="1">
      <alignment horizontal="center" vertical="center" wrapText="1"/>
    </xf>
    <xf numFmtId="0" fontId="19" fillId="25" borderId="45" xfId="0" applyFont="1" applyFill="1" applyBorder="1" applyAlignment="1">
      <alignment horizontal="center" vertical="center"/>
    </xf>
    <xf numFmtId="0" fontId="19" fillId="25" borderId="46" xfId="0" applyFont="1" applyFill="1" applyBorder="1" applyAlignment="1">
      <alignment horizontal="center" vertical="center"/>
    </xf>
    <xf numFmtId="49" fontId="19" fillId="25" borderId="46" xfId="0" applyNumberFormat="1" applyFont="1" applyFill="1" applyBorder="1" applyAlignment="1">
      <alignment horizontal="center" vertical="center"/>
    </xf>
    <xf numFmtId="0" fontId="24" fillId="25" borderId="47" xfId="0" applyFont="1" applyFill="1" applyBorder="1" applyAlignment="1" quotePrefix="1">
      <alignment horizontal="center" vertical="center" wrapText="1"/>
    </xf>
    <xf numFmtId="3" fontId="24" fillId="25" borderId="47" xfId="0" applyNumberFormat="1" applyFont="1" applyFill="1" applyBorder="1" applyAlignment="1">
      <alignment horizontal="center" vertical="center"/>
    </xf>
    <xf numFmtId="3" fontId="24" fillId="25" borderId="47" xfId="0" applyNumberFormat="1" applyFont="1" applyFill="1" applyBorder="1" applyAlignment="1">
      <alignment vertical="center"/>
    </xf>
    <xf numFmtId="3" fontId="19" fillId="25" borderId="47" xfId="0" applyNumberFormat="1" applyFont="1" applyFill="1" applyBorder="1" applyAlignment="1">
      <alignment horizontal="center" vertical="center"/>
    </xf>
    <xf numFmtId="0" fontId="30" fillId="25" borderId="4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left" vertical="center"/>
    </xf>
    <xf numFmtId="0" fontId="19" fillId="0" borderId="36" xfId="0" applyFont="1" applyFill="1" applyBorder="1" applyAlignment="1">
      <alignment horizontal="center" vertical="center"/>
    </xf>
    <xf numFmtId="164" fontId="23" fillId="0" borderId="36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3" fontId="23" fillId="25" borderId="12" xfId="0" applyNumberFormat="1" applyFont="1" applyFill="1" applyBorder="1" applyAlignment="1">
      <alignment vertical="center" wrapText="1"/>
    </xf>
    <xf numFmtId="3" fontId="23" fillId="25" borderId="13" xfId="0" applyNumberFormat="1" applyFont="1" applyFill="1" applyBorder="1" applyAlignment="1">
      <alignment horizontal="left" vertical="center" wrapText="1"/>
    </xf>
    <xf numFmtId="3" fontId="23" fillId="25" borderId="17" xfId="0" applyNumberFormat="1" applyFont="1" applyFill="1" applyBorder="1" applyAlignment="1">
      <alignment horizontal="left" vertical="center" wrapText="1"/>
    </xf>
    <xf numFmtId="3" fontId="23" fillId="25" borderId="18" xfId="0" applyNumberFormat="1" applyFont="1" applyFill="1" applyBorder="1" applyAlignment="1">
      <alignment horizontal="right" vertical="center" wrapText="1"/>
    </xf>
    <xf numFmtId="3" fontId="23" fillId="25" borderId="15" xfId="0" applyNumberFormat="1" applyFont="1" applyFill="1" applyBorder="1" applyAlignment="1">
      <alignment horizontal="left" vertical="center" wrapText="1"/>
    </xf>
    <xf numFmtId="164" fontId="23" fillId="25" borderId="12" xfId="0" applyNumberFormat="1" applyFont="1" applyFill="1" applyBorder="1" applyAlignment="1">
      <alignment vertical="center" wrapText="1"/>
    </xf>
    <xf numFmtId="164" fontId="23" fillId="25" borderId="13" xfId="0" applyNumberFormat="1" applyFont="1" applyFill="1" applyBorder="1" applyAlignment="1">
      <alignment horizontal="right" vertical="center" wrapText="1"/>
    </xf>
    <xf numFmtId="164" fontId="23" fillId="25" borderId="17" xfId="0" applyNumberFormat="1" applyFont="1" applyFill="1" applyBorder="1" applyAlignment="1">
      <alignment horizontal="left" vertical="center" wrapText="1"/>
    </xf>
    <xf numFmtId="164" fontId="23" fillId="25" borderId="18" xfId="0" applyNumberFormat="1" applyFont="1" applyFill="1" applyBorder="1" applyAlignment="1">
      <alignment horizontal="right" vertical="center" wrapText="1"/>
    </xf>
    <xf numFmtId="164" fontId="23" fillId="25" borderId="15" xfId="0" applyNumberFormat="1" applyFont="1" applyFill="1" applyBorder="1" applyAlignment="1">
      <alignment horizontal="left" vertical="center" wrapText="1"/>
    </xf>
    <xf numFmtId="164" fontId="23" fillId="25" borderId="19" xfId="0" applyNumberFormat="1" applyFont="1" applyFill="1" applyBorder="1" applyAlignment="1">
      <alignment horizontal="right" vertical="center" wrapText="1"/>
    </xf>
    <xf numFmtId="3" fontId="19" fillId="0" borderId="17" xfId="0" applyNumberFormat="1" applyFont="1" applyFill="1" applyBorder="1" applyAlignment="1">
      <alignment vertical="center" wrapText="1"/>
    </xf>
    <xf numFmtId="3" fontId="19" fillId="0" borderId="50" xfId="0" applyNumberFormat="1" applyFont="1" applyFill="1" applyBorder="1" applyAlignment="1">
      <alignment vertical="center" wrapText="1"/>
    </xf>
    <xf numFmtId="3" fontId="19" fillId="0" borderId="51" xfId="0" applyNumberFormat="1" applyFont="1" applyFill="1" applyBorder="1" applyAlignment="1">
      <alignment horizontal="center" vertical="center" wrapText="1"/>
    </xf>
    <xf numFmtId="3" fontId="19" fillId="0" borderId="52" xfId="0" applyNumberFormat="1" applyFont="1" applyFill="1" applyBorder="1" applyAlignment="1">
      <alignment horizontal="left" vertical="center" wrapText="1"/>
    </xf>
    <xf numFmtId="3" fontId="19" fillId="0" borderId="53" xfId="0" applyNumberFormat="1" applyFont="1" applyFill="1" applyBorder="1" applyAlignment="1">
      <alignment horizontal="center" vertical="center" wrapText="1"/>
    </xf>
    <xf numFmtId="164" fontId="19" fillId="25" borderId="28" xfId="0" applyNumberFormat="1" applyFont="1" applyFill="1" applyBorder="1" applyAlignment="1">
      <alignment vertical="center" wrapText="1"/>
    </xf>
    <xf numFmtId="164" fontId="19" fillId="25" borderId="32" xfId="0" applyNumberFormat="1" applyFont="1" applyFill="1" applyBorder="1" applyAlignment="1">
      <alignment horizontal="left" vertical="center" wrapText="1"/>
    </xf>
    <xf numFmtId="164" fontId="19" fillId="25" borderId="29" xfId="0" applyNumberFormat="1" applyFont="1" applyFill="1" applyBorder="1" applyAlignment="1">
      <alignment horizontal="left" vertical="center" wrapText="1"/>
    </xf>
    <xf numFmtId="164" fontId="19" fillId="25" borderId="30" xfId="0" applyNumberFormat="1" applyFont="1" applyFill="1" applyBorder="1" applyAlignment="1">
      <alignment horizontal="left" vertical="center" wrapText="1"/>
    </xf>
    <xf numFmtId="164" fontId="19" fillId="25" borderId="31" xfId="0" applyNumberFormat="1" applyFont="1" applyFill="1" applyBorder="1" applyAlignment="1">
      <alignment horizontal="left" vertical="center" wrapText="1"/>
    </xf>
    <xf numFmtId="164" fontId="31" fillId="25" borderId="33" xfId="0" applyNumberFormat="1" applyFont="1" applyFill="1" applyBorder="1" applyAlignment="1">
      <alignment horizontal="left" vertical="center" wrapText="1"/>
    </xf>
    <xf numFmtId="164" fontId="19" fillId="28" borderId="10" xfId="0" applyNumberFormat="1" applyFont="1" applyFill="1" applyBorder="1" applyAlignment="1">
      <alignment vertical="center" wrapText="1"/>
    </xf>
    <xf numFmtId="164" fontId="19" fillId="29" borderId="10" xfId="0" applyNumberFormat="1" applyFont="1" applyFill="1" applyBorder="1" applyAlignment="1">
      <alignment vertical="center" wrapText="1"/>
    </xf>
    <xf numFmtId="164" fontId="19" fillId="29" borderId="37" xfId="0" applyNumberFormat="1" applyFont="1" applyFill="1" applyBorder="1" applyAlignment="1">
      <alignment vertical="center" wrapText="1"/>
    </xf>
    <xf numFmtId="164" fontId="19" fillId="30" borderId="40" xfId="0" applyNumberFormat="1" applyFont="1" applyFill="1" applyBorder="1" applyAlignment="1">
      <alignment horizontal="center" vertical="center" wrapText="1"/>
    </xf>
    <xf numFmtId="49" fontId="19" fillId="28" borderId="10" xfId="0" applyNumberFormat="1" applyFont="1" applyFill="1" applyBorder="1" applyAlignment="1">
      <alignment horizontal="center" vertical="center" wrapText="1"/>
    </xf>
    <xf numFmtId="49" fontId="19" fillId="28" borderId="37" xfId="0" applyNumberFormat="1" applyFont="1" applyFill="1" applyBorder="1" applyAlignment="1">
      <alignment horizontal="center" vertical="center" wrapText="1"/>
    </xf>
    <xf numFmtId="49" fontId="19" fillId="28" borderId="20" xfId="0" applyNumberFormat="1" applyFont="1" applyFill="1" applyBorder="1" applyAlignment="1">
      <alignment horizontal="center" vertical="center" wrapText="1"/>
    </xf>
    <xf numFmtId="49" fontId="19" fillId="28" borderId="14" xfId="0" applyNumberFormat="1" applyFont="1" applyFill="1" applyBorder="1" applyAlignment="1">
      <alignment horizontal="center" vertical="center" wrapText="1"/>
    </xf>
    <xf numFmtId="164" fontId="19" fillId="28" borderId="26" xfId="0" applyNumberFormat="1" applyFont="1" applyFill="1" applyBorder="1" applyAlignment="1">
      <alignment horizontal="center" vertical="center"/>
    </xf>
    <xf numFmtId="164" fontId="19" fillId="30" borderId="34" xfId="0" applyNumberFormat="1" applyFont="1" applyFill="1" applyBorder="1" applyAlignment="1">
      <alignment horizontal="center" vertical="center" wrapText="1"/>
    </xf>
    <xf numFmtId="164" fontId="19" fillId="30" borderId="35" xfId="0" applyNumberFormat="1" applyFont="1" applyFill="1" applyBorder="1" applyAlignment="1">
      <alignment horizontal="center" vertical="center" wrapText="1"/>
    </xf>
    <xf numFmtId="164" fontId="19" fillId="27" borderId="11" xfId="0" applyNumberFormat="1" applyFont="1" applyFill="1" applyBorder="1" applyAlignment="1">
      <alignment horizontal="center" vertical="center" wrapText="1"/>
    </xf>
    <xf numFmtId="3" fontId="19" fillId="27" borderId="11" xfId="0" applyNumberFormat="1" applyFont="1" applyFill="1" applyBorder="1" applyAlignment="1">
      <alignment horizontal="center" vertical="center"/>
    </xf>
    <xf numFmtId="0" fontId="25" fillId="25" borderId="37" xfId="0" applyFont="1" applyFill="1" applyBorder="1" applyAlignment="1">
      <alignment horizontal="center" vertical="center"/>
    </xf>
    <xf numFmtId="49" fontId="19" fillId="28" borderId="10" xfId="0" applyNumberFormat="1" applyFont="1" applyFill="1" applyBorder="1" applyAlignment="1">
      <alignment horizontal="center" vertical="center"/>
    </xf>
    <xf numFmtId="164" fontId="19" fillId="29" borderId="36" xfId="0" applyNumberFormat="1" applyFont="1" applyFill="1" applyBorder="1" applyAlignment="1">
      <alignment horizontal="center" vertical="center"/>
    </xf>
    <xf numFmtId="164" fontId="19" fillId="29" borderId="36" xfId="0" applyNumberFormat="1" applyFont="1" applyFill="1" applyBorder="1" applyAlignment="1">
      <alignment horizontal="center" vertical="center" wrapText="1"/>
    </xf>
    <xf numFmtId="164" fontId="19" fillId="28" borderId="11" xfId="0" applyNumberFormat="1" applyFont="1" applyFill="1" applyBorder="1" applyAlignment="1">
      <alignment horizontal="center" vertical="center"/>
    </xf>
    <xf numFmtId="3" fontId="19" fillId="27" borderId="10" xfId="0" applyNumberFormat="1" applyFont="1" applyFill="1" applyBorder="1" applyAlignment="1">
      <alignment horizontal="center" vertical="center"/>
    </xf>
    <xf numFmtId="3" fontId="19" fillId="28" borderId="37" xfId="0" applyNumberFormat="1" applyFont="1" applyFill="1" applyBorder="1" applyAlignment="1">
      <alignment horizontal="center" vertical="center" wrapText="1"/>
    </xf>
    <xf numFmtId="3" fontId="19" fillId="27" borderId="37" xfId="0" applyNumberFormat="1" applyFont="1" applyFill="1" applyBorder="1" applyAlignment="1">
      <alignment horizontal="center" vertical="center"/>
    </xf>
    <xf numFmtId="3" fontId="19" fillId="28" borderId="26" xfId="0" applyNumberFormat="1" applyFont="1" applyFill="1" applyBorder="1" applyAlignment="1">
      <alignment horizontal="center" vertical="center"/>
    </xf>
    <xf numFmtId="164" fontId="19" fillId="27" borderId="11" xfId="0" applyNumberFormat="1" applyFont="1" applyFill="1" applyBorder="1" applyAlignment="1">
      <alignment horizontal="center" vertical="center"/>
    </xf>
    <xf numFmtId="0" fontId="30" fillId="27" borderId="11" xfId="0" applyFont="1" applyFill="1" applyBorder="1" applyAlignment="1">
      <alignment horizontal="center" vertical="center" wrapText="1"/>
    </xf>
    <xf numFmtId="49" fontId="19" fillId="27" borderId="54" xfId="0" applyNumberFormat="1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49" fontId="19" fillId="27" borderId="10" xfId="0" applyNumberFormat="1" applyFont="1" applyFill="1" applyBorder="1" applyAlignment="1">
      <alignment horizontal="center" vertical="center"/>
    </xf>
    <xf numFmtId="49" fontId="19" fillId="28" borderId="37" xfId="0" applyNumberFormat="1" applyFont="1" applyFill="1" applyBorder="1" applyAlignment="1">
      <alignment horizontal="center" vertical="center"/>
    </xf>
    <xf numFmtId="49" fontId="19" fillId="28" borderId="20" xfId="0" applyNumberFormat="1" applyFont="1" applyFill="1" applyBorder="1" applyAlignment="1">
      <alignment horizontal="center" vertical="center"/>
    </xf>
    <xf numFmtId="49" fontId="19" fillId="28" borderId="14" xfId="0" applyNumberFormat="1" applyFont="1" applyFill="1" applyBorder="1" applyAlignment="1">
      <alignment horizontal="center" vertical="center"/>
    </xf>
    <xf numFmtId="49" fontId="31" fillId="28" borderId="10" xfId="0" applyNumberFormat="1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horizontal="center" vertical="center" wrapText="1" shrinkToFit="1"/>
    </xf>
    <xf numFmtId="49" fontId="19" fillId="27" borderId="10" xfId="0" applyNumberFormat="1" applyFont="1" applyFill="1" applyBorder="1" applyAlignment="1">
      <alignment horizontal="center" vertical="center" wrapText="1"/>
    </xf>
    <xf numFmtId="3" fontId="19" fillId="28" borderId="11" xfId="0" applyNumberFormat="1" applyFont="1" applyFill="1" applyBorder="1" applyAlignment="1">
      <alignment horizontal="center" vertical="center"/>
    </xf>
    <xf numFmtId="3" fontId="19" fillId="28" borderId="37" xfId="0" applyNumberFormat="1" applyFont="1" applyFill="1" applyBorder="1" applyAlignment="1">
      <alignment horizontal="center" vertical="center"/>
    </xf>
    <xf numFmtId="3" fontId="19" fillId="28" borderId="10" xfId="0" applyNumberFormat="1" applyFont="1" applyFill="1" applyBorder="1" applyAlignment="1">
      <alignment horizontal="center" vertical="center"/>
    </xf>
    <xf numFmtId="0" fontId="19" fillId="27" borderId="36" xfId="0" applyNumberFormat="1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 wrapText="1"/>
    </xf>
    <xf numFmtId="0" fontId="25" fillId="25" borderId="16" xfId="0" applyFont="1" applyFill="1" applyBorder="1" applyAlignment="1">
      <alignment horizontal="center" vertical="center"/>
    </xf>
    <xf numFmtId="164" fontId="19" fillId="28" borderId="10" xfId="0" applyNumberFormat="1" applyFont="1" applyFill="1" applyBorder="1" applyAlignment="1">
      <alignment horizontal="center" vertical="center"/>
    </xf>
    <xf numFmtId="0" fontId="25" fillId="25" borderId="14" xfId="0" applyFont="1" applyFill="1" applyBorder="1" applyAlignment="1">
      <alignment horizontal="center" vertical="center"/>
    </xf>
    <xf numFmtId="164" fontId="19" fillId="27" borderId="10" xfId="0" applyNumberFormat="1" applyFont="1" applyFill="1" applyBorder="1" applyAlignment="1">
      <alignment horizontal="center" vertical="center"/>
    </xf>
    <xf numFmtId="164" fontId="19" fillId="27" borderId="26" xfId="0" applyNumberFormat="1" applyFont="1" applyFill="1" applyBorder="1" applyAlignment="1">
      <alignment horizontal="center" vertical="center"/>
    </xf>
    <xf numFmtId="0" fontId="19" fillId="28" borderId="55" xfId="0" applyFont="1" applyFill="1" applyBorder="1" applyAlignment="1">
      <alignment horizontal="center" vertical="center" wrapText="1"/>
    </xf>
    <xf numFmtId="0" fontId="19" fillId="28" borderId="56" xfId="0" applyFont="1" applyFill="1" applyBorder="1" applyAlignment="1">
      <alignment horizontal="center" vertical="center" wrapText="1"/>
    </xf>
    <xf numFmtId="0" fontId="19" fillId="28" borderId="57" xfId="0" applyFont="1" applyFill="1" applyBorder="1" applyAlignment="1">
      <alignment horizontal="center" vertical="center" wrapText="1"/>
    </xf>
    <xf numFmtId="164" fontId="19" fillId="27" borderId="36" xfId="0" applyNumberFormat="1" applyFont="1" applyFill="1" applyBorder="1" applyAlignment="1">
      <alignment horizontal="center" vertical="center"/>
    </xf>
    <xf numFmtId="3" fontId="19" fillId="28" borderId="10" xfId="0" applyNumberFormat="1" applyFont="1" applyFill="1" applyBorder="1" applyAlignment="1">
      <alignment horizontal="center" vertical="center" wrapText="1"/>
    </xf>
    <xf numFmtId="0" fontId="19" fillId="28" borderId="37" xfId="0" applyFont="1" applyFill="1" applyBorder="1" applyAlignment="1">
      <alignment horizontal="center" vertical="center"/>
    </xf>
    <xf numFmtId="0" fontId="19" fillId="28" borderId="20" xfId="0" applyFont="1" applyFill="1" applyBorder="1" applyAlignment="1">
      <alignment horizontal="center" vertical="center"/>
    </xf>
    <xf numFmtId="0" fontId="19" fillId="28" borderId="14" xfId="0" applyFont="1" applyFill="1" applyBorder="1" applyAlignment="1">
      <alignment horizontal="center" vertical="center"/>
    </xf>
    <xf numFmtId="164" fontId="19" fillId="27" borderId="10" xfId="0" applyNumberFormat="1" applyFont="1" applyFill="1" applyBorder="1" applyAlignment="1">
      <alignment vertical="center"/>
    </xf>
    <xf numFmtId="164" fontId="19" fillId="28" borderId="14" xfId="0" applyNumberFormat="1" applyFont="1" applyFill="1" applyBorder="1" applyAlignment="1">
      <alignment horizontal="center" vertical="center"/>
    </xf>
    <xf numFmtId="0" fontId="19" fillId="28" borderId="14" xfId="0" applyFont="1" applyFill="1" applyBorder="1" applyAlignment="1">
      <alignment horizontal="center" vertical="center" wrapText="1"/>
    </xf>
    <xf numFmtId="164" fontId="19" fillId="28" borderId="37" xfId="0" applyNumberFormat="1" applyFont="1" applyFill="1" applyBorder="1" applyAlignment="1">
      <alignment horizontal="center" vertical="center"/>
    </xf>
    <xf numFmtId="164" fontId="19" fillId="28" borderId="20" xfId="0" applyNumberFormat="1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6" xfId="0" applyFont="1" applyFill="1" applyBorder="1" applyAlignment="1">
      <alignment horizontal="center" vertical="center" wrapText="1"/>
    </xf>
    <xf numFmtId="3" fontId="23" fillId="28" borderId="11" xfId="0" applyNumberFormat="1" applyFont="1" applyFill="1" applyBorder="1" applyAlignment="1">
      <alignment horizontal="center" vertical="center"/>
    </xf>
    <xf numFmtId="3" fontId="19" fillId="27" borderId="12" xfId="0" applyNumberFormat="1" applyFont="1" applyFill="1" applyBorder="1" applyAlignment="1">
      <alignment horizontal="center" vertical="center" wrapText="1"/>
    </xf>
    <xf numFmtId="0" fontId="19" fillId="28" borderId="11" xfId="0" applyFont="1" applyFill="1" applyBorder="1" applyAlignment="1">
      <alignment horizontal="center" vertical="center" wrapText="1"/>
    </xf>
    <xf numFmtId="164" fontId="19" fillId="25" borderId="15" xfId="0" applyNumberFormat="1" applyFont="1" applyFill="1" applyBorder="1" applyAlignment="1">
      <alignment horizontal="center" vertical="center" wrapText="1"/>
    </xf>
    <xf numFmtId="164" fontId="19" fillId="25" borderId="11" xfId="0" applyNumberFormat="1" applyFont="1" applyFill="1" applyBorder="1" applyAlignment="1">
      <alignment horizontal="center" vertical="center" wrapText="1"/>
    </xf>
    <xf numFmtId="164" fontId="23" fillId="25" borderId="58" xfId="0" applyNumberFormat="1" applyFont="1" applyFill="1" applyBorder="1" applyAlignment="1">
      <alignment horizontal="center" vertical="center"/>
    </xf>
    <xf numFmtId="164" fontId="23" fillId="25" borderId="59" xfId="0" applyNumberFormat="1" applyFont="1" applyFill="1" applyBorder="1" applyAlignment="1">
      <alignment horizontal="center" vertical="center"/>
    </xf>
    <xf numFmtId="164" fontId="23" fillId="25" borderId="26" xfId="0" applyNumberFormat="1" applyFont="1" applyFill="1" applyBorder="1" applyAlignment="1">
      <alignment horizontal="center" vertical="center"/>
    </xf>
    <xf numFmtId="164" fontId="23" fillId="25" borderId="11" xfId="0" applyNumberFormat="1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horizontal="center" vertical="center" wrapText="1"/>
    </xf>
    <xf numFmtId="49" fontId="19" fillId="27" borderId="37" xfId="0" applyNumberFormat="1" applyFont="1" applyFill="1" applyBorder="1" applyAlignment="1">
      <alignment horizontal="center" vertical="center"/>
    </xf>
    <xf numFmtId="164" fontId="19" fillId="27" borderId="20" xfId="0" applyNumberFormat="1" applyFont="1" applyFill="1" applyBorder="1" applyAlignment="1">
      <alignment horizontal="center" vertical="center"/>
    </xf>
    <xf numFmtId="164" fontId="19" fillId="27" borderId="60" xfId="0" applyNumberFormat="1" applyFont="1" applyFill="1" applyBorder="1" applyAlignment="1">
      <alignment horizontal="center" vertical="center"/>
    </xf>
    <xf numFmtId="164" fontId="19" fillId="27" borderId="36" xfId="0" applyNumberFormat="1" applyFont="1" applyFill="1" applyBorder="1" applyAlignment="1">
      <alignment vertical="center" wrapText="1"/>
    </xf>
    <xf numFmtId="0" fontId="19" fillId="28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horizontal="center" vertical="center"/>
    </xf>
    <xf numFmtId="0" fontId="19" fillId="27" borderId="37" xfId="0" applyFont="1" applyFill="1" applyBorder="1" applyAlignment="1">
      <alignment horizontal="center" vertical="center"/>
    </xf>
    <xf numFmtId="0" fontId="19" fillId="27" borderId="14" xfId="0" applyFont="1" applyFill="1" applyBorder="1" applyAlignment="1">
      <alignment horizontal="center" vertical="center"/>
    </xf>
    <xf numFmtId="164" fontId="19" fillId="28" borderId="10" xfId="0" applyNumberFormat="1" applyFont="1" applyFill="1" applyBorder="1" applyAlignment="1">
      <alignment horizontal="center" vertical="center" wrapText="1"/>
    </xf>
    <xf numFmtId="0" fontId="19" fillId="28" borderId="37" xfId="0" applyFont="1" applyFill="1" applyBorder="1" applyAlignment="1">
      <alignment horizontal="center" vertical="center" wrapText="1"/>
    </xf>
    <xf numFmtId="0" fontId="19" fillId="28" borderId="20" xfId="0" applyFont="1" applyFill="1" applyBorder="1" applyAlignment="1">
      <alignment horizontal="center" vertical="center" wrapText="1"/>
    </xf>
    <xf numFmtId="164" fontId="19" fillId="28" borderId="37" xfId="0" applyNumberFormat="1" applyFont="1" applyFill="1" applyBorder="1" applyAlignment="1">
      <alignment vertical="center" wrapText="1"/>
    </xf>
    <xf numFmtId="164" fontId="19" fillId="28" borderId="12" xfId="0" applyNumberFormat="1" applyFont="1" applyFill="1" applyBorder="1" applyAlignment="1">
      <alignment horizontal="center" vertical="center"/>
    </xf>
    <xf numFmtId="0" fontId="19" fillId="27" borderId="12" xfId="0" applyFont="1" applyFill="1" applyBorder="1" applyAlignment="1">
      <alignment horizontal="center" vertical="center" wrapText="1"/>
    </xf>
    <xf numFmtId="0" fontId="19" fillId="27" borderId="17" xfId="0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164" fontId="19" fillId="27" borderId="34" xfId="0" applyNumberFormat="1" applyFont="1" applyFill="1" applyBorder="1" applyAlignment="1">
      <alignment horizontal="center" vertical="center"/>
    </xf>
    <xf numFmtId="164" fontId="19" fillId="27" borderId="35" xfId="0" applyNumberFormat="1" applyFont="1" applyFill="1" applyBorder="1" applyAlignment="1">
      <alignment horizontal="center" vertical="center"/>
    </xf>
    <xf numFmtId="164" fontId="19" fillId="27" borderId="40" xfId="0" applyNumberFormat="1" applyFont="1" applyFill="1" applyBorder="1" applyAlignment="1">
      <alignment horizontal="center" vertical="center"/>
    </xf>
    <xf numFmtId="164" fontId="19" fillId="28" borderId="15" xfId="0" applyNumberFormat="1" applyFont="1" applyFill="1" applyBorder="1" applyAlignment="1">
      <alignment horizontal="center" vertical="center"/>
    </xf>
    <xf numFmtId="0" fontId="19" fillId="28" borderId="21" xfId="0" applyFont="1" applyFill="1" applyBorder="1" applyAlignment="1">
      <alignment horizontal="center" vertical="center" wrapText="1"/>
    </xf>
    <xf numFmtId="0" fontId="30" fillId="28" borderId="11" xfId="0" applyFont="1" applyFill="1" applyBorder="1" applyAlignment="1">
      <alignment horizontal="center" vertical="center" wrapText="1"/>
    </xf>
    <xf numFmtId="3" fontId="19" fillId="29" borderId="36" xfId="0" applyNumberFormat="1" applyFont="1" applyFill="1" applyBorder="1" applyAlignment="1">
      <alignment horizontal="center" vertical="center"/>
    </xf>
    <xf numFmtId="164" fontId="19" fillId="27" borderId="13" xfId="0" applyNumberFormat="1" applyFont="1" applyFill="1" applyBorder="1" applyAlignment="1">
      <alignment horizontal="center" vertical="center"/>
    </xf>
    <xf numFmtId="164" fontId="19" fillId="27" borderId="18" xfId="0" applyNumberFormat="1" applyFont="1" applyFill="1" applyBorder="1" applyAlignment="1">
      <alignment horizontal="center" vertical="center"/>
    </xf>
    <xf numFmtId="164" fontId="19" fillId="27" borderId="19" xfId="0" applyNumberFormat="1" applyFont="1" applyFill="1" applyBorder="1" applyAlignment="1">
      <alignment horizontal="center" vertical="center"/>
    </xf>
    <xf numFmtId="164" fontId="19" fillId="28" borderId="36" xfId="0" applyNumberFormat="1" applyFont="1" applyFill="1" applyBorder="1" applyAlignment="1">
      <alignment horizontal="center" vertical="center"/>
    </xf>
    <xf numFmtId="3" fontId="19" fillId="30" borderId="34" xfId="0" applyNumberFormat="1" applyFont="1" applyFill="1" applyBorder="1" applyAlignment="1">
      <alignment horizontal="center" vertical="center"/>
    </xf>
    <xf numFmtId="3" fontId="19" fillId="30" borderId="35" xfId="0" applyNumberFormat="1" applyFont="1" applyFill="1" applyBorder="1" applyAlignment="1">
      <alignment horizontal="center" vertical="center"/>
    </xf>
    <xf numFmtId="3" fontId="19" fillId="30" borderId="40" xfId="0" applyNumberFormat="1" applyFont="1" applyFill="1" applyBorder="1" applyAlignment="1">
      <alignment horizontal="center" vertical="center"/>
    </xf>
    <xf numFmtId="164" fontId="19" fillId="28" borderId="20" xfId="0" applyNumberFormat="1" applyFont="1" applyFill="1" applyBorder="1" applyAlignment="1">
      <alignment vertical="center" wrapText="1"/>
    </xf>
    <xf numFmtId="164" fontId="19" fillId="28" borderId="61" xfId="0" applyNumberFormat="1" applyFont="1" applyFill="1" applyBorder="1" applyAlignment="1">
      <alignment vertical="center" wrapText="1"/>
    </xf>
    <xf numFmtId="164" fontId="19" fillId="29" borderId="20" xfId="0" applyNumberFormat="1" applyFont="1" applyFill="1" applyBorder="1" applyAlignment="1">
      <alignment vertical="center" wrapText="1"/>
    </xf>
    <xf numFmtId="164" fontId="19" fillId="29" borderId="61" xfId="0" applyNumberFormat="1" applyFont="1" applyFill="1" applyBorder="1" applyAlignment="1">
      <alignment vertical="center" wrapText="1"/>
    </xf>
    <xf numFmtId="0" fontId="30" fillId="28" borderId="12" xfId="0" applyFont="1" applyFill="1" applyBorder="1" applyAlignment="1">
      <alignment horizontal="center" vertical="center" wrapText="1"/>
    </xf>
    <xf numFmtId="0" fontId="30" fillId="28" borderId="17" xfId="0" applyFont="1" applyFill="1" applyBorder="1" applyAlignment="1">
      <alignment horizontal="center" vertical="center" wrapText="1"/>
    </xf>
    <xf numFmtId="0" fontId="30" fillId="28" borderId="15" xfId="0" applyFont="1" applyFill="1" applyBorder="1" applyAlignment="1">
      <alignment horizontal="center" vertical="center" wrapText="1"/>
    </xf>
    <xf numFmtId="164" fontId="19" fillId="28" borderId="17" xfId="0" applyNumberFormat="1" applyFont="1" applyFill="1" applyBorder="1" applyAlignment="1">
      <alignment horizontal="center" vertical="center"/>
    </xf>
    <xf numFmtId="164" fontId="19" fillId="28" borderId="52" xfId="0" applyNumberFormat="1" applyFont="1" applyFill="1" applyBorder="1" applyAlignment="1">
      <alignment horizontal="center" vertical="center"/>
    </xf>
    <xf numFmtId="164" fontId="19" fillId="28" borderId="13" xfId="0" applyNumberFormat="1" applyFont="1" applyFill="1" applyBorder="1" applyAlignment="1">
      <alignment horizontal="center" vertical="center"/>
    </xf>
    <xf numFmtId="164" fontId="19" fillId="28" borderId="18" xfId="0" applyNumberFormat="1" applyFont="1" applyFill="1" applyBorder="1" applyAlignment="1">
      <alignment horizontal="center" vertical="center"/>
    </xf>
    <xf numFmtId="164" fontId="19" fillId="28" borderId="19" xfId="0" applyNumberFormat="1" applyFont="1" applyFill="1" applyBorder="1" applyAlignment="1">
      <alignment horizontal="center" vertical="center"/>
    </xf>
    <xf numFmtId="0" fontId="19" fillId="29" borderId="37" xfId="0" applyFont="1" applyFill="1" applyBorder="1" applyAlignment="1">
      <alignment horizontal="center" vertical="center"/>
    </xf>
    <xf numFmtId="0" fontId="19" fillId="29" borderId="20" xfId="0" applyFont="1" applyFill="1" applyBorder="1" applyAlignment="1">
      <alignment horizontal="center" vertical="center"/>
    </xf>
    <xf numFmtId="0" fontId="19" fillId="29" borderId="14" xfId="0" applyFont="1" applyFill="1" applyBorder="1" applyAlignment="1">
      <alignment horizontal="center" vertical="center"/>
    </xf>
    <xf numFmtId="164" fontId="19" fillId="29" borderId="34" xfId="0" applyNumberFormat="1" applyFont="1" applyFill="1" applyBorder="1" applyAlignment="1">
      <alignment horizontal="center" vertical="center"/>
    </xf>
    <xf numFmtId="164" fontId="19" fillId="29" borderId="35" xfId="0" applyNumberFormat="1" applyFont="1" applyFill="1" applyBorder="1" applyAlignment="1">
      <alignment horizontal="center" vertical="center"/>
    </xf>
    <xf numFmtId="164" fontId="19" fillId="29" borderId="40" xfId="0" applyNumberFormat="1" applyFont="1" applyFill="1" applyBorder="1" applyAlignment="1">
      <alignment horizontal="center" vertical="center"/>
    </xf>
    <xf numFmtId="164" fontId="19" fillId="28" borderId="61" xfId="0" applyNumberFormat="1" applyFont="1" applyFill="1" applyBorder="1" applyAlignment="1">
      <alignment horizontal="center" vertical="center"/>
    </xf>
    <xf numFmtId="3" fontId="19" fillId="29" borderId="34" xfId="0" applyNumberFormat="1" applyFont="1" applyFill="1" applyBorder="1" applyAlignment="1">
      <alignment horizontal="center" vertical="center"/>
    </xf>
    <xf numFmtId="3" fontId="19" fillId="29" borderId="35" xfId="0" applyNumberFormat="1" applyFont="1" applyFill="1" applyBorder="1" applyAlignment="1">
      <alignment horizontal="center" vertical="center"/>
    </xf>
    <xf numFmtId="3" fontId="19" fillId="29" borderId="40" xfId="0" applyNumberFormat="1" applyFont="1" applyFill="1" applyBorder="1" applyAlignment="1">
      <alignment horizontal="center" vertical="center"/>
    </xf>
    <xf numFmtId="164" fontId="19" fillId="29" borderId="34" xfId="0" applyNumberFormat="1" applyFont="1" applyFill="1" applyBorder="1" applyAlignment="1">
      <alignment horizontal="center" vertical="center" wrapText="1"/>
    </xf>
    <xf numFmtId="164" fontId="19" fillId="29" borderId="35" xfId="0" applyNumberFormat="1" applyFont="1" applyFill="1" applyBorder="1" applyAlignment="1">
      <alignment horizontal="center" vertical="center" wrapText="1"/>
    </xf>
    <xf numFmtId="164" fontId="19" fillId="29" borderId="40" xfId="0" applyNumberFormat="1" applyFont="1" applyFill="1" applyBorder="1" applyAlignment="1">
      <alignment horizontal="center" vertical="center" wrapText="1"/>
    </xf>
    <xf numFmtId="164" fontId="19" fillId="28" borderId="34" xfId="0" applyNumberFormat="1" applyFont="1" applyFill="1" applyBorder="1" applyAlignment="1">
      <alignment horizontal="center" vertical="center"/>
    </xf>
    <xf numFmtId="164" fontId="19" fillId="28" borderId="35" xfId="0" applyNumberFormat="1" applyFont="1" applyFill="1" applyBorder="1" applyAlignment="1">
      <alignment horizontal="center" vertical="center"/>
    </xf>
    <xf numFmtId="164" fontId="19" fillId="28" borderId="40" xfId="0" applyNumberFormat="1" applyFont="1" applyFill="1" applyBorder="1" applyAlignment="1">
      <alignment horizontal="center" vertical="center"/>
    </xf>
    <xf numFmtId="0" fontId="19" fillId="29" borderId="55" xfId="0" applyFont="1" applyFill="1" applyBorder="1" applyAlignment="1">
      <alignment horizontal="center" vertical="center" wrapText="1"/>
    </xf>
    <xf numFmtId="0" fontId="19" fillId="29" borderId="56" xfId="0" applyFont="1" applyFill="1" applyBorder="1" applyAlignment="1">
      <alignment horizontal="center" vertical="center" wrapText="1"/>
    </xf>
    <xf numFmtId="0" fontId="19" fillId="29" borderId="57" xfId="0" applyFont="1" applyFill="1" applyBorder="1" applyAlignment="1">
      <alignment horizontal="center" vertical="center" wrapText="1"/>
    </xf>
    <xf numFmtId="0" fontId="19" fillId="30" borderId="37" xfId="0" applyFont="1" applyFill="1" applyBorder="1" applyAlignment="1">
      <alignment horizontal="center" vertical="center"/>
    </xf>
    <xf numFmtId="0" fontId="19" fillId="30" borderId="20" xfId="0" applyFont="1" applyFill="1" applyBorder="1" applyAlignment="1">
      <alignment horizontal="center" vertical="center"/>
    </xf>
    <xf numFmtId="0" fontId="19" fillId="30" borderId="14" xfId="0" applyFont="1" applyFill="1" applyBorder="1" applyAlignment="1">
      <alignment horizontal="center" vertical="center"/>
    </xf>
    <xf numFmtId="0" fontId="19" fillId="29" borderId="12" xfId="0" applyFont="1" applyFill="1" applyBorder="1" applyAlignment="1">
      <alignment horizontal="center" vertical="center" wrapText="1"/>
    </xf>
    <xf numFmtId="49" fontId="19" fillId="29" borderId="37" xfId="0" applyNumberFormat="1" applyFont="1" applyFill="1" applyBorder="1" applyAlignment="1">
      <alignment horizontal="center" vertical="center" wrapText="1"/>
    </xf>
    <xf numFmtId="49" fontId="19" fillId="30" borderId="37" xfId="0" applyNumberFormat="1" applyFont="1" applyFill="1" applyBorder="1" applyAlignment="1">
      <alignment horizontal="center" vertical="center" wrapText="1"/>
    </xf>
    <xf numFmtId="49" fontId="19" fillId="30" borderId="20" xfId="0" applyNumberFormat="1" applyFont="1" applyFill="1" applyBorder="1" applyAlignment="1">
      <alignment horizontal="center" vertical="center" wrapText="1"/>
    </xf>
    <xf numFmtId="49" fontId="19" fillId="30" borderId="14" xfId="0" applyNumberFormat="1" applyFont="1" applyFill="1" applyBorder="1" applyAlignment="1">
      <alignment horizontal="center" vertical="center" wrapText="1"/>
    </xf>
    <xf numFmtId="164" fontId="19" fillId="30" borderId="34" xfId="0" applyNumberFormat="1" applyFont="1" applyFill="1" applyBorder="1" applyAlignment="1">
      <alignment horizontal="center" vertical="center"/>
    </xf>
    <xf numFmtId="164" fontId="19" fillId="30" borderId="35" xfId="0" applyNumberFormat="1" applyFont="1" applyFill="1" applyBorder="1" applyAlignment="1">
      <alignment horizontal="center" vertical="center"/>
    </xf>
    <xf numFmtId="164" fontId="19" fillId="30" borderId="40" xfId="0" applyNumberFormat="1" applyFont="1" applyFill="1" applyBorder="1" applyAlignment="1">
      <alignment horizontal="center" vertical="center"/>
    </xf>
    <xf numFmtId="164" fontId="19" fillId="30" borderId="10" xfId="0" applyNumberFormat="1" applyFont="1" applyFill="1" applyBorder="1" applyAlignment="1">
      <alignment horizontal="center" vertical="center"/>
    </xf>
    <xf numFmtId="164" fontId="19" fillId="28" borderId="10" xfId="0" applyNumberFormat="1" applyFont="1" applyFill="1" applyBorder="1" applyAlignment="1">
      <alignment vertical="center"/>
    </xf>
    <xf numFmtId="164" fontId="19" fillId="27" borderId="10" xfId="0" applyNumberFormat="1" applyFont="1" applyFill="1" applyBorder="1" applyAlignment="1">
      <alignment vertical="center" wrapText="1"/>
    </xf>
    <xf numFmtId="164" fontId="19" fillId="29" borderId="14" xfId="0" applyNumberFormat="1" applyFont="1" applyFill="1" applyBorder="1" applyAlignment="1">
      <alignment vertical="center" wrapText="1"/>
    </xf>
    <xf numFmtId="164" fontId="19" fillId="27" borderId="10" xfId="0" applyNumberFormat="1" applyFont="1" applyFill="1" applyBorder="1" applyAlignment="1">
      <alignment horizontal="center" vertical="center" wrapText="1"/>
    </xf>
    <xf numFmtId="164" fontId="19" fillId="27" borderId="36" xfId="0" applyNumberFormat="1" applyFont="1" applyFill="1" applyBorder="1" applyAlignment="1">
      <alignment horizontal="center" vertical="center" wrapText="1"/>
    </xf>
    <xf numFmtId="3" fontId="19" fillId="27" borderId="10" xfId="0" applyNumberFormat="1" applyFont="1" applyFill="1" applyBorder="1" applyAlignment="1">
      <alignment horizontal="center" vertical="center" wrapText="1"/>
    </xf>
    <xf numFmtId="49" fontId="19" fillId="29" borderId="20" xfId="0" applyNumberFormat="1" applyFont="1" applyFill="1" applyBorder="1" applyAlignment="1">
      <alignment horizontal="center" vertical="center" wrapText="1"/>
    </xf>
    <xf numFmtId="49" fontId="19" fillId="29" borderId="14" xfId="0" applyNumberFormat="1" applyFont="1" applyFill="1" applyBorder="1" applyAlignment="1">
      <alignment horizontal="center" vertical="center" wrapText="1"/>
    </xf>
    <xf numFmtId="164" fontId="19" fillId="28" borderId="14" xfId="0" applyNumberFormat="1" applyFont="1" applyFill="1" applyBorder="1" applyAlignment="1">
      <alignment vertical="center" wrapText="1"/>
    </xf>
    <xf numFmtId="0" fontId="19" fillId="30" borderId="55" xfId="0" applyFont="1" applyFill="1" applyBorder="1" applyAlignment="1">
      <alignment horizontal="center" vertical="center" wrapText="1"/>
    </xf>
    <xf numFmtId="0" fontId="19" fillId="30" borderId="56" xfId="0" applyFont="1" applyFill="1" applyBorder="1" applyAlignment="1">
      <alignment horizontal="center" vertical="center" wrapText="1"/>
    </xf>
    <xf numFmtId="0" fontId="19" fillId="30" borderId="57" xfId="0" applyFont="1" applyFill="1" applyBorder="1" applyAlignment="1">
      <alignment horizontal="center" vertical="center" wrapText="1"/>
    </xf>
    <xf numFmtId="164" fontId="19" fillId="29" borderId="11" xfId="0" applyNumberFormat="1" applyFont="1" applyFill="1" applyBorder="1" applyAlignment="1">
      <alignment vertical="center" wrapText="1"/>
    </xf>
    <xf numFmtId="0" fontId="19" fillId="25" borderId="0" xfId="0" applyFont="1" applyFill="1" applyBorder="1" applyAlignment="1">
      <alignment horizontal="center" vertical="center" wrapText="1"/>
    </xf>
    <xf numFmtId="0" fontId="29" fillId="25" borderId="0" xfId="0" applyFont="1" applyFill="1" applyBorder="1" applyAlignment="1">
      <alignment horizontal="center" vertical="center"/>
    </xf>
    <xf numFmtId="3" fontId="19" fillId="25" borderId="0" xfId="0" applyNumberFormat="1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horizontal="center" vertical="center"/>
    </xf>
    <xf numFmtId="49" fontId="19" fillId="25" borderId="0" xfId="0" applyNumberFormat="1" applyFont="1" applyFill="1" applyBorder="1" applyAlignment="1">
      <alignment horizontal="center" vertical="center" wrapText="1"/>
    </xf>
    <xf numFmtId="164" fontId="19" fillId="25" borderId="0" xfId="0" applyNumberFormat="1" applyFont="1" applyFill="1" applyBorder="1" applyAlignment="1">
      <alignment horizontal="center" vertical="center"/>
    </xf>
    <xf numFmtId="164" fontId="23" fillId="25" borderId="0" xfId="0" applyNumberFormat="1" applyFont="1" applyFill="1" applyBorder="1" applyAlignment="1">
      <alignment horizontal="center" vertical="center"/>
    </xf>
    <xf numFmtId="164" fontId="19" fillId="25" borderId="0" xfId="0" applyNumberFormat="1" applyFont="1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/>
    </xf>
    <xf numFmtId="0" fontId="19" fillId="25" borderId="0" xfId="0" applyFont="1" applyFill="1" applyBorder="1" applyAlignment="1">
      <alignment horizontal="center" vertical="center" wrapText="1" shrinkToFit="1"/>
    </xf>
    <xf numFmtId="164" fontId="31" fillId="25" borderId="0" xfId="0" applyNumberFormat="1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horizontal="left" vertical="center"/>
    </xf>
    <xf numFmtId="0" fontId="32" fillId="25" borderId="0" xfId="0" applyFont="1" applyFill="1" applyBorder="1" applyAlignment="1">
      <alignment horizontal="left" vertical="center"/>
    </xf>
    <xf numFmtId="164" fontId="23" fillId="25" borderId="10" xfId="0" applyNumberFormat="1" applyFont="1" applyFill="1" applyBorder="1" applyAlignment="1">
      <alignment horizontal="center" vertical="center"/>
    </xf>
    <xf numFmtId="164" fontId="19" fillId="25" borderId="11" xfId="0" applyNumberFormat="1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center" vertical="center"/>
    </xf>
    <xf numFmtId="0" fontId="29" fillId="25" borderId="27" xfId="0" applyFont="1" applyFill="1" applyBorder="1" applyAlignment="1">
      <alignment horizontal="center" vertical="center"/>
    </xf>
    <xf numFmtId="0" fontId="19" fillId="28" borderId="12" xfId="0" applyFont="1" applyFill="1" applyBorder="1" applyAlignment="1">
      <alignment horizontal="center" vertical="center" wrapText="1"/>
    </xf>
    <xf numFmtId="0" fontId="25" fillId="25" borderId="26" xfId="0" applyFont="1" applyFill="1" applyBorder="1" applyAlignment="1">
      <alignment horizontal="center" vertical="center"/>
    </xf>
    <xf numFmtId="49" fontId="19" fillId="27" borderId="10" xfId="0" applyNumberFormat="1" applyFont="1" applyFill="1" applyBorder="1" applyAlignment="1">
      <alignment horizontal="center" vertical="center" wrapText="1" shrinkToFit="1"/>
    </xf>
    <xf numFmtId="164" fontId="19" fillId="27" borderId="15" xfId="0" applyNumberFormat="1" applyFont="1" applyFill="1" applyBorder="1" applyAlignment="1">
      <alignment horizontal="center" vertical="center"/>
    </xf>
    <xf numFmtId="164" fontId="19" fillId="28" borderId="37" xfId="0" applyNumberFormat="1" applyFont="1" applyFill="1" applyBorder="1" applyAlignment="1">
      <alignment horizontal="center" vertical="center" wrapText="1"/>
    </xf>
    <xf numFmtId="164" fontId="19" fillId="30" borderId="10" xfId="0" applyNumberFormat="1" applyFont="1" applyFill="1" applyBorder="1" applyAlignment="1">
      <alignment vertical="center" wrapText="1"/>
    </xf>
    <xf numFmtId="164" fontId="19" fillId="30" borderId="37" xfId="0" applyNumberFormat="1" applyFont="1" applyFill="1" applyBorder="1" applyAlignment="1">
      <alignment vertical="center" wrapText="1"/>
    </xf>
    <xf numFmtId="164" fontId="19" fillId="27" borderId="37" xfId="0" applyNumberFormat="1" applyFont="1" applyFill="1" applyBorder="1" applyAlignment="1">
      <alignment vertical="center" wrapText="1"/>
    </xf>
    <xf numFmtId="0" fontId="19" fillId="27" borderId="62" xfId="0" applyFont="1" applyFill="1" applyBorder="1" applyAlignment="1">
      <alignment horizontal="center" vertical="center" wrapText="1"/>
    </xf>
    <xf numFmtId="164" fontId="19" fillId="27" borderId="37" xfId="0" applyNumberFormat="1" applyFont="1" applyFill="1" applyBorder="1" applyAlignment="1">
      <alignment horizontal="center" vertical="center"/>
    </xf>
    <xf numFmtId="0" fontId="18" fillId="27" borderId="35" xfId="0" applyFont="1" applyFill="1" applyBorder="1" applyAlignment="1">
      <alignment horizontal="left" vertical="center" wrapText="1"/>
    </xf>
    <xf numFmtId="0" fontId="18" fillId="28" borderId="35" xfId="0" applyFont="1" applyFill="1" applyBorder="1" applyAlignment="1">
      <alignment horizontal="left" vertical="center" wrapText="1"/>
    </xf>
    <xf numFmtId="0" fontId="19" fillId="27" borderId="37" xfId="0" applyFont="1" applyFill="1" applyBorder="1" applyAlignment="1">
      <alignment horizontal="center" vertical="center" wrapText="1"/>
    </xf>
    <xf numFmtId="49" fontId="37" fillId="28" borderId="37" xfId="0" applyNumberFormat="1" applyFont="1" applyFill="1" applyBorder="1" applyAlignment="1">
      <alignment horizontal="center" vertical="center" wrapText="1"/>
    </xf>
    <xf numFmtId="164" fontId="19" fillId="29" borderId="10" xfId="0" applyNumberFormat="1" applyFont="1" applyFill="1" applyBorder="1" applyAlignment="1">
      <alignment horizontal="center" vertical="center"/>
    </xf>
    <xf numFmtId="3" fontId="19" fillId="27" borderId="37" xfId="0" applyNumberFormat="1" applyFont="1" applyFill="1" applyBorder="1" applyAlignment="1">
      <alignment horizontal="center" vertical="center" wrapText="1"/>
    </xf>
    <xf numFmtId="3" fontId="23" fillId="27" borderId="11" xfId="0" applyNumberFormat="1" applyFont="1" applyFill="1" applyBorder="1" applyAlignment="1">
      <alignment horizontal="center" vertical="center"/>
    </xf>
    <xf numFmtId="0" fontId="19" fillId="28" borderId="10" xfId="0" applyFont="1" applyFill="1" applyBorder="1" applyAlignment="1">
      <alignment horizontal="center" vertical="center" wrapText="1" shrinkToFit="1"/>
    </xf>
    <xf numFmtId="0" fontId="23" fillId="25" borderId="11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3" fillId="25" borderId="37" xfId="0" applyFont="1" applyFill="1" applyBorder="1" applyAlignment="1">
      <alignment horizontal="center" vertical="center" wrapText="1"/>
    </xf>
    <xf numFmtId="0" fontId="19" fillId="25" borderId="0" xfId="0" applyFont="1" applyFill="1" applyBorder="1" applyAlignment="1">
      <alignment horizontal="right" vertical="center"/>
    </xf>
    <xf numFmtId="0" fontId="20" fillId="25" borderId="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left" vertical="center"/>
    </xf>
    <xf numFmtId="0" fontId="23" fillId="25" borderId="16" xfId="0" applyFont="1" applyFill="1" applyBorder="1" applyAlignment="1">
      <alignment horizontal="left" vertical="center"/>
    </xf>
    <xf numFmtId="0" fontId="23" fillId="25" borderId="26" xfId="0" applyFont="1" applyFill="1" applyBorder="1" applyAlignment="1">
      <alignment horizontal="left" vertical="center"/>
    </xf>
    <xf numFmtId="0" fontId="24" fillId="25" borderId="16" xfId="0" applyFont="1" applyFill="1" applyBorder="1" applyAlignment="1">
      <alignment horizontal="center" vertical="center"/>
    </xf>
    <xf numFmtId="0" fontId="23" fillId="25" borderId="26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vertical="center"/>
    </xf>
    <xf numFmtId="164" fontId="23" fillId="25" borderId="63" xfId="0" applyNumberFormat="1" applyFont="1" applyFill="1" applyBorder="1" applyAlignment="1">
      <alignment horizontal="center" vertical="center"/>
    </xf>
    <xf numFmtId="164" fontId="23" fillId="25" borderId="64" xfId="0" applyNumberFormat="1" applyFont="1" applyFill="1" applyBorder="1" applyAlignment="1">
      <alignment horizontal="center" vertical="center"/>
    </xf>
    <xf numFmtId="164" fontId="19" fillId="27" borderId="65" xfId="0" applyNumberFormat="1" applyFont="1" applyFill="1" applyBorder="1" applyAlignment="1">
      <alignment horizontal="center" vertical="center"/>
    </xf>
    <xf numFmtId="164" fontId="19" fillId="27" borderId="66" xfId="0" applyNumberFormat="1" applyFont="1" applyFill="1" applyBorder="1" applyAlignment="1">
      <alignment horizontal="center" vertical="center"/>
    </xf>
    <xf numFmtId="164" fontId="23" fillId="28" borderId="11" xfId="0" applyNumberFormat="1" applyFont="1" applyFill="1" applyBorder="1" applyAlignment="1">
      <alignment horizontal="center" vertical="center"/>
    </xf>
    <xf numFmtId="164" fontId="19" fillId="28" borderId="12" xfId="0" applyNumberFormat="1" applyFont="1" applyFill="1" applyBorder="1" applyAlignment="1">
      <alignment horizontal="center" vertical="center" wrapText="1"/>
    </xf>
    <xf numFmtId="164" fontId="19" fillId="28" borderId="11" xfId="0" applyNumberFormat="1" applyFont="1" applyFill="1" applyBorder="1" applyAlignment="1">
      <alignment horizontal="center" vertical="center" wrapText="1"/>
    </xf>
    <xf numFmtId="0" fontId="27" fillId="27" borderId="0" xfId="0" applyFont="1" applyFill="1" applyAlignment="1">
      <alignment horizontal="center" vertical="center"/>
    </xf>
    <xf numFmtId="0" fontId="18" fillId="28" borderId="0" xfId="0" applyFont="1" applyFill="1" applyAlignment="1">
      <alignment horizontal="center" vertical="center"/>
    </xf>
    <xf numFmtId="0" fontId="18" fillId="27" borderId="0" xfId="0" applyFont="1" applyFill="1" applyAlignment="1">
      <alignment horizontal="center" vertical="center"/>
    </xf>
    <xf numFmtId="0" fontId="18" fillId="28" borderId="35" xfId="0" applyFont="1" applyFill="1" applyBorder="1" applyAlignment="1">
      <alignment horizontal="left" vertical="center"/>
    </xf>
    <xf numFmtId="0" fontId="27" fillId="28" borderId="0" xfId="0" applyFont="1" applyFill="1" applyAlignment="1">
      <alignment horizontal="center" vertical="center"/>
    </xf>
    <xf numFmtId="0" fontId="18" fillId="27" borderId="35" xfId="0" applyFont="1" applyFill="1" applyBorder="1" applyAlignment="1">
      <alignment horizontal="left" vertical="center" wrapText="1"/>
    </xf>
    <xf numFmtId="0" fontId="28" fillId="28" borderId="0" xfId="0" applyFont="1" applyFill="1" applyAlignment="1">
      <alignment horizontal="center" vertical="center"/>
    </xf>
    <xf numFmtId="0" fontId="33" fillId="25" borderId="34" xfId="0" applyFont="1" applyFill="1" applyBorder="1" applyAlignment="1">
      <alignment horizontal="center" vertical="center"/>
    </xf>
    <xf numFmtId="0" fontId="33" fillId="25" borderId="35" xfId="0" applyFont="1" applyFill="1" applyBorder="1" applyAlignment="1">
      <alignment horizontal="center" vertical="center"/>
    </xf>
    <xf numFmtId="0" fontId="33" fillId="25" borderId="40" xfId="0" applyFont="1" applyFill="1" applyBorder="1" applyAlignment="1">
      <alignment horizontal="center" vertical="center"/>
    </xf>
    <xf numFmtId="0" fontId="18" fillId="25" borderId="0" xfId="0" applyFont="1" applyFill="1" applyAlignment="1">
      <alignment horizontal="center" vertical="center" wrapText="1"/>
    </xf>
    <xf numFmtId="0" fontId="18" fillId="27" borderId="35" xfId="0" applyFont="1" applyFill="1" applyBorder="1" applyAlignment="1">
      <alignment horizontal="left" vertical="center"/>
    </xf>
    <xf numFmtId="0" fontId="28" fillId="27" borderId="0" xfId="0" applyFont="1" applyFill="1" applyAlignment="1">
      <alignment horizontal="center" vertical="center"/>
    </xf>
    <xf numFmtId="0" fontId="26" fillId="27" borderId="0" xfId="0" applyFont="1" applyFill="1" applyAlignment="1">
      <alignment horizontal="center" vertical="center"/>
    </xf>
    <xf numFmtId="0" fontId="18" fillId="28" borderId="35" xfId="0" applyFont="1" applyFill="1" applyBorder="1" applyAlignment="1">
      <alignment horizontal="left" vertical="center"/>
    </xf>
    <xf numFmtId="0" fontId="26" fillId="28" borderId="34" xfId="0" applyFont="1" applyFill="1" applyBorder="1" applyAlignment="1">
      <alignment horizontal="center" vertical="center" wrapText="1"/>
    </xf>
    <xf numFmtId="0" fontId="26" fillId="28" borderId="35" xfId="0" applyFont="1" applyFill="1" applyBorder="1" applyAlignment="1">
      <alignment horizontal="center" vertical="center" wrapText="1"/>
    </xf>
    <xf numFmtId="0" fontId="26" fillId="28" borderId="40" xfId="0" applyFont="1" applyFill="1" applyBorder="1" applyAlignment="1">
      <alignment horizontal="center" vertical="center" wrapText="1"/>
    </xf>
    <xf numFmtId="0" fontId="26" fillId="27" borderId="35" xfId="0" applyFont="1" applyFill="1" applyBorder="1" applyAlignment="1">
      <alignment horizontal="center" vertical="center"/>
    </xf>
    <xf numFmtId="0" fontId="18" fillId="28" borderId="35" xfId="0" applyFont="1" applyFill="1" applyBorder="1" applyAlignment="1">
      <alignment horizontal="center" vertical="center" wrapText="1"/>
    </xf>
    <xf numFmtId="0" fontId="18" fillId="28" borderId="35" xfId="0" applyFont="1" applyFill="1" applyBorder="1" applyAlignment="1">
      <alignment horizontal="center" vertical="center"/>
    </xf>
    <xf numFmtId="0" fontId="19" fillId="28" borderId="17" xfId="0" applyFont="1" applyFill="1" applyBorder="1" applyAlignment="1">
      <alignment horizontal="center" vertical="center" wrapText="1"/>
    </xf>
    <xf numFmtId="0" fontId="19" fillId="28" borderId="15" xfId="0" applyFont="1" applyFill="1" applyBorder="1" applyAlignment="1">
      <alignment horizontal="center" vertical="center" wrapText="1"/>
    </xf>
    <xf numFmtId="0" fontId="18" fillId="27" borderId="35" xfId="0" applyFont="1" applyFill="1" applyBorder="1" applyAlignment="1">
      <alignment horizontal="center" vertical="center"/>
    </xf>
    <xf numFmtId="0" fontId="18" fillId="27" borderId="35" xfId="0" applyFont="1" applyFill="1" applyBorder="1" applyAlignment="1">
      <alignment horizontal="center" vertical="center" wrapText="1"/>
    </xf>
    <xf numFmtId="0" fontId="26" fillId="28" borderId="36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49" fontId="19" fillId="0" borderId="54" xfId="0" applyNumberFormat="1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164" fontId="19" fillId="0" borderId="6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26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164" fontId="19" fillId="0" borderId="11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3" fontId="19" fillId="0" borderId="37" xfId="0" applyNumberFormat="1" applyFont="1" applyFill="1" applyBorder="1" applyAlignment="1">
      <alignment horizontal="center" vertical="center"/>
    </xf>
    <xf numFmtId="3" fontId="19" fillId="0" borderId="37" xfId="0" applyNumberFormat="1" applyFont="1" applyFill="1" applyBorder="1" applyAlignment="1">
      <alignment horizontal="center" vertical="center" wrapText="1"/>
    </xf>
    <xf numFmtId="49" fontId="19" fillId="0" borderId="37" xfId="0" applyNumberFormat="1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left" vertical="center" wrapText="1"/>
    </xf>
    <xf numFmtId="164" fontId="19" fillId="0" borderId="36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49" fontId="19" fillId="25" borderId="54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/>
    </xf>
    <xf numFmtId="0" fontId="19" fillId="0" borderId="36" xfId="0" applyNumberFormat="1" applyFont="1" applyFill="1" applyBorder="1" applyAlignment="1">
      <alignment horizontal="center" vertical="center"/>
    </xf>
    <xf numFmtId="164" fontId="19" fillId="0" borderId="36" xfId="0" applyNumberFormat="1" applyFont="1" applyFill="1" applyBorder="1" applyAlignment="1">
      <alignment vertical="center" wrapText="1"/>
    </xf>
    <xf numFmtId="164" fontId="19" fillId="0" borderId="36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164" fontId="19" fillId="0" borderId="20" xfId="0" applyNumberFormat="1" applyFont="1" applyFill="1" applyBorder="1" applyAlignment="1">
      <alignment horizontal="center" vertical="center"/>
    </xf>
    <xf numFmtId="164" fontId="19" fillId="0" borderId="65" xfId="0" applyNumberFormat="1" applyFont="1" applyFill="1" applyBorder="1" applyAlignment="1">
      <alignment horizontal="center" vertical="center"/>
    </xf>
    <xf numFmtId="164" fontId="19" fillId="0" borderId="66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left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164" fontId="19" fillId="0" borderId="26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vertical="center"/>
    </xf>
    <xf numFmtId="164" fontId="19" fillId="0" borderId="10" xfId="0" applyNumberFormat="1" applyFont="1" applyFill="1" applyBorder="1" applyAlignment="1">
      <alignment vertical="center" wrapText="1"/>
    </xf>
    <xf numFmtId="0" fontId="26" fillId="0" borderId="35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/>
    </xf>
    <xf numFmtId="164" fontId="19" fillId="24" borderId="10" xfId="0" applyNumberFormat="1" applyFont="1" applyFill="1" applyBorder="1" applyAlignment="1">
      <alignment horizontal="center" vertical="center"/>
    </xf>
    <xf numFmtId="164" fontId="19" fillId="25" borderId="10" xfId="0" applyNumberFormat="1" applyFont="1" applyFill="1" applyBorder="1" applyAlignment="1">
      <alignment horizontal="center" vertical="center"/>
    </xf>
    <xf numFmtId="164" fontId="19" fillId="25" borderId="37" xfId="0" applyNumberFormat="1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64" fontId="19" fillId="24" borderId="10" xfId="0" applyNumberFormat="1" applyFont="1" applyFill="1" applyBorder="1" applyAlignment="1">
      <alignment vertical="center" wrapText="1"/>
    </xf>
    <xf numFmtId="164" fontId="19" fillId="24" borderId="37" xfId="0" applyNumberFormat="1" applyFont="1" applyFill="1" applyBorder="1" applyAlignment="1">
      <alignment vertical="center" wrapText="1"/>
    </xf>
    <xf numFmtId="0" fontId="30" fillId="25" borderId="11" xfId="0" applyFont="1" applyFill="1" applyBorder="1" applyAlignment="1">
      <alignment horizontal="center" vertical="center" wrapText="1"/>
    </xf>
    <xf numFmtId="49" fontId="19" fillId="24" borderId="37" xfId="0" applyNumberFormat="1" applyFont="1" applyFill="1" applyBorder="1" applyAlignment="1">
      <alignment horizontal="center" vertical="center" wrapText="1"/>
    </xf>
    <xf numFmtId="49" fontId="19" fillId="24" borderId="20" xfId="0" applyNumberFormat="1" applyFont="1" applyFill="1" applyBorder="1" applyAlignment="1">
      <alignment horizontal="center" vertical="center" wrapText="1"/>
    </xf>
    <xf numFmtId="49" fontId="19" fillId="24" borderId="14" xfId="0" applyNumberFormat="1" applyFont="1" applyFill="1" applyBorder="1" applyAlignment="1">
      <alignment horizontal="center" vertical="center" wrapText="1"/>
    </xf>
    <xf numFmtId="0" fontId="19" fillId="24" borderId="55" xfId="0" applyFont="1" applyFill="1" applyBorder="1" applyAlignment="1">
      <alignment horizontal="center" vertical="center" wrapText="1"/>
    </xf>
    <xf numFmtId="0" fontId="19" fillId="24" borderId="56" xfId="0" applyFont="1" applyFill="1" applyBorder="1" applyAlignment="1">
      <alignment horizontal="center" vertical="center" wrapText="1"/>
    </xf>
    <xf numFmtId="0" fontId="19" fillId="24" borderId="57" xfId="0" applyFont="1" applyFill="1" applyBorder="1" applyAlignment="1">
      <alignment horizontal="center" vertical="center" wrapText="1"/>
    </xf>
    <xf numFmtId="164" fontId="19" fillId="24" borderId="34" xfId="0" applyNumberFormat="1" applyFont="1" applyFill="1" applyBorder="1" applyAlignment="1">
      <alignment horizontal="center" vertical="center"/>
    </xf>
    <xf numFmtId="164" fontId="19" fillId="24" borderId="35" xfId="0" applyNumberFormat="1" applyFont="1" applyFill="1" applyBorder="1" applyAlignment="1">
      <alignment horizontal="center" vertical="center"/>
    </xf>
    <xf numFmtId="164" fontId="19" fillId="24" borderId="40" xfId="0" applyNumberFormat="1" applyFont="1" applyFill="1" applyBorder="1" applyAlignment="1">
      <alignment horizontal="center" vertical="center"/>
    </xf>
    <xf numFmtId="0" fontId="18" fillId="25" borderId="35" xfId="0" applyFont="1" applyFill="1" applyBorder="1" applyAlignment="1">
      <alignment horizontal="left" vertical="center"/>
    </xf>
    <xf numFmtId="164" fontId="19" fillId="25" borderId="10" xfId="0" applyNumberFormat="1" applyFont="1" applyFill="1" applyBorder="1" applyAlignment="1">
      <alignment vertical="center" wrapText="1"/>
    </xf>
    <xf numFmtId="164" fontId="19" fillId="25" borderId="37" xfId="0" applyNumberFormat="1" applyFont="1" applyFill="1" applyBorder="1" applyAlignment="1">
      <alignment vertical="center" wrapText="1"/>
    </xf>
    <xf numFmtId="49" fontId="19" fillId="25" borderId="10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164" fontId="19" fillId="24" borderId="34" xfId="0" applyNumberFormat="1" applyFont="1" applyFill="1" applyBorder="1" applyAlignment="1">
      <alignment horizontal="center" vertical="center" wrapText="1"/>
    </xf>
    <xf numFmtId="164" fontId="19" fillId="24" borderId="35" xfId="0" applyNumberFormat="1" applyFont="1" applyFill="1" applyBorder="1" applyAlignment="1">
      <alignment horizontal="center" vertical="center" wrapText="1"/>
    </xf>
    <xf numFmtId="164" fontId="19" fillId="24" borderId="4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29" fillId="0" borderId="27" xfId="0" applyFont="1" applyFill="1" applyBorder="1" applyAlignment="1">
      <alignment horizontal="center" vertical="center"/>
    </xf>
    <xf numFmtId="0" fontId="19" fillId="24" borderId="37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164" fontId="31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 shrinkToFit="1"/>
    </xf>
    <xf numFmtId="49" fontId="19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164" fontId="19" fillId="0" borderId="13" xfId="0" applyNumberFormat="1" applyFont="1" applyFill="1" applyBorder="1" applyAlignment="1">
      <alignment horizontal="center" vertical="center"/>
    </xf>
    <xf numFmtId="164" fontId="19" fillId="0" borderId="18" xfId="0" applyNumberFormat="1" applyFont="1" applyFill="1" applyBorder="1" applyAlignment="1">
      <alignment horizontal="center" vertical="center"/>
    </xf>
    <xf numFmtId="164" fontId="19" fillId="0" borderId="19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3" fontId="19" fillId="24" borderId="34" xfId="0" applyNumberFormat="1" applyFont="1" applyFill="1" applyBorder="1" applyAlignment="1">
      <alignment horizontal="center" vertical="center"/>
    </xf>
    <xf numFmtId="3" fontId="19" fillId="24" borderId="35" xfId="0" applyNumberFormat="1" applyFont="1" applyFill="1" applyBorder="1" applyAlignment="1">
      <alignment horizontal="center" vertical="center"/>
    </xf>
    <xf numFmtId="3" fontId="19" fillId="24" borderId="4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 shrinkToFit="1"/>
    </xf>
    <xf numFmtId="164" fontId="19" fillId="0" borderId="15" xfId="0" applyNumberFormat="1" applyFont="1" applyFill="1" applyBorder="1" applyAlignment="1">
      <alignment horizontal="center" vertical="center"/>
    </xf>
    <xf numFmtId="164" fontId="19" fillId="0" borderId="34" xfId="0" applyNumberFormat="1" applyFont="1" applyFill="1" applyBorder="1" applyAlignment="1">
      <alignment horizontal="center" vertical="center"/>
    </xf>
    <xf numFmtId="164" fontId="19" fillId="0" borderId="35" xfId="0" applyNumberFormat="1" applyFont="1" applyFill="1" applyBorder="1" applyAlignment="1">
      <alignment horizontal="center" vertical="center"/>
    </xf>
    <xf numFmtId="164" fontId="19" fillId="0" borderId="40" xfId="0" applyNumberFormat="1" applyFont="1" applyFill="1" applyBorder="1" applyAlignment="1">
      <alignment horizontal="center" vertical="center"/>
    </xf>
    <xf numFmtId="0" fontId="27" fillId="25" borderId="0" xfId="0" applyFont="1" applyFill="1" applyAlignment="1">
      <alignment horizontal="center" vertical="center"/>
    </xf>
    <xf numFmtId="3" fontId="23" fillId="25" borderId="10" xfId="0" applyNumberFormat="1" applyFont="1" applyFill="1" applyBorder="1" applyAlignment="1">
      <alignment horizontal="center" vertical="center"/>
    </xf>
    <xf numFmtId="3" fontId="23" fillId="25" borderId="11" xfId="0" applyNumberFormat="1" applyFont="1" applyFill="1" applyBorder="1" applyAlignment="1">
      <alignment horizontal="center" vertical="center"/>
    </xf>
    <xf numFmtId="0" fontId="23" fillId="25" borderId="36" xfId="0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center" vertical="center"/>
    </xf>
    <xf numFmtId="3" fontId="19" fillId="25" borderId="43" xfId="0" applyNumberFormat="1" applyFont="1" applyFill="1" applyBorder="1" applyAlignment="1">
      <alignment horizontal="center" vertical="center" wrapText="1"/>
    </xf>
    <xf numFmtId="3" fontId="19" fillId="25" borderId="47" xfId="0" applyNumberFormat="1" applyFont="1" applyFill="1" applyBorder="1" applyAlignment="1">
      <alignment horizontal="center" vertical="center" wrapText="1"/>
    </xf>
    <xf numFmtId="164" fontId="19" fillId="0" borderId="16" xfId="0" applyNumberFormat="1" applyFont="1" applyFill="1" applyBorder="1" applyAlignment="1">
      <alignment horizontal="center" vertical="center"/>
    </xf>
    <xf numFmtId="164" fontId="23" fillId="0" borderId="67" xfId="0" applyNumberFormat="1" applyFont="1" applyFill="1" applyBorder="1" applyAlignment="1">
      <alignment horizontal="center" vertical="center"/>
    </xf>
    <xf numFmtId="164" fontId="23" fillId="0" borderId="26" xfId="0" applyNumberFormat="1" applyFont="1" applyFill="1" applyBorder="1" applyAlignment="1">
      <alignment horizontal="center" vertical="center"/>
    </xf>
    <xf numFmtId="164" fontId="23" fillId="0" borderId="68" xfId="0" applyNumberFormat="1" applyFont="1" applyFill="1" applyBorder="1" applyAlignment="1">
      <alignment horizontal="center" vertical="center"/>
    </xf>
    <xf numFmtId="164" fontId="23" fillId="0" borderId="11" xfId="0" applyNumberFormat="1" applyFont="1" applyFill="1" applyBorder="1" applyAlignment="1">
      <alignment horizontal="center" vertical="center"/>
    </xf>
    <xf numFmtId="0" fontId="19" fillId="25" borderId="37" xfId="0" applyFont="1" applyFill="1" applyBorder="1" applyAlignment="1">
      <alignment horizontal="center" vertical="center"/>
    </xf>
    <xf numFmtId="0" fontId="19" fillId="25" borderId="20" xfId="0" applyFont="1" applyFill="1" applyBorder="1" applyAlignment="1">
      <alignment horizontal="center" vertical="center"/>
    </xf>
    <xf numFmtId="0" fontId="19" fillId="25" borderId="14" xfId="0" applyFont="1" applyFill="1" applyBorder="1" applyAlignment="1">
      <alignment horizontal="center" vertical="center"/>
    </xf>
    <xf numFmtId="164" fontId="19" fillId="25" borderId="16" xfId="0" applyNumberFormat="1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/>
    </xf>
    <xf numFmtId="164" fontId="40" fillId="24" borderId="10" xfId="0" applyNumberFormat="1" applyFont="1" applyFill="1" applyBorder="1" applyAlignment="1">
      <alignment horizontal="center" vertical="center"/>
    </xf>
    <xf numFmtId="164" fontId="40" fillId="24" borderId="37" xfId="0" applyNumberFormat="1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vertical="center" wrapText="1"/>
    </xf>
    <xf numFmtId="164" fontId="19" fillId="24" borderId="11" xfId="0" applyNumberFormat="1" applyFont="1" applyFill="1" applyBorder="1" applyAlignment="1">
      <alignment vertical="center" wrapText="1"/>
    </xf>
    <xf numFmtId="164" fontId="19" fillId="24" borderId="12" xfId="0" applyNumberFormat="1" applyFont="1" applyFill="1" applyBorder="1" applyAlignment="1">
      <alignment vertical="center" wrapText="1"/>
    </xf>
    <xf numFmtId="164" fontId="19" fillId="25" borderId="36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27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/>
    </xf>
    <xf numFmtId="164" fontId="19" fillId="25" borderId="10" xfId="0" applyNumberFormat="1" applyFont="1" applyFill="1" applyBorder="1" applyAlignment="1">
      <alignment vertical="center"/>
    </xf>
    <xf numFmtId="164" fontId="19" fillId="0" borderId="17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 quotePrefix="1">
      <alignment vertical="center"/>
    </xf>
    <xf numFmtId="164" fontId="19" fillId="0" borderId="22" xfId="0" applyNumberFormat="1" applyFont="1" applyFill="1" applyBorder="1" applyAlignment="1">
      <alignment horizontal="center" vertical="center"/>
    </xf>
    <xf numFmtId="164" fontId="19" fillId="0" borderId="62" xfId="0" applyNumberFormat="1" applyFont="1" applyFill="1" applyBorder="1" applyAlignment="1">
      <alignment horizontal="center" vertical="center"/>
    </xf>
    <xf numFmtId="164" fontId="19" fillId="0" borderId="36" xfId="0" applyNumberFormat="1" applyFont="1" applyFill="1" applyBorder="1" applyAlignment="1" quotePrefix="1">
      <alignment horizontal="center" vertical="center"/>
    </xf>
    <xf numFmtId="164" fontId="19" fillId="25" borderId="36" xfId="0" applyNumberFormat="1" applyFont="1" applyFill="1" applyBorder="1" applyAlignment="1">
      <alignment vertical="center" wrapText="1"/>
    </xf>
    <xf numFmtId="164" fontId="19" fillId="25" borderId="41" xfId="0" applyNumberFormat="1" applyFont="1" applyFill="1" applyBorder="1" applyAlignment="1">
      <alignment horizontal="center" vertical="center"/>
    </xf>
    <xf numFmtId="164" fontId="19" fillId="25" borderId="36" xfId="0" applyNumberFormat="1" applyFont="1" applyFill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/>
    </xf>
    <xf numFmtId="49" fontId="19" fillId="0" borderId="72" xfId="0" applyNumberFormat="1" applyFont="1" applyFill="1" applyBorder="1" applyAlignment="1">
      <alignment horizontal="center" vertical="center"/>
    </xf>
    <xf numFmtId="49" fontId="19" fillId="0" borderId="71" xfId="0" applyNumberFormat="1" applyFont="1" applyFill="1" applyBorder="1" applyAlignment="1">
      <alignment horizontal="center" vertical="center"/>
    </xf>
    <xf numFmtId="3" fontId="19" fillId="0" borderId="72" xfId="0" applyNumberFormat="1" applyFont="1" applyFill="1" applyBorder="1" applyAlignment="1">
      <alignment horizontal="center" vertical="center"/>
    </xf>
    <xf numFmtId="3" fontId="19" fillId="0" borderId="71" xfId="0" applyNumberFormat="1" applyFont="1" applyFill="1" applyBorder="1" applyAlignment="1">
      <alignment horizontal="center" vertical="center"/>
    </xf>
    <xf numFmtId="3" fontId="19" fillId="0" borderId="50" xfId="0" applyNumberFormat="1" applyFont="1" applyFill="1" applyBorder="1" applyAlignment="1">
      <alignment horizontal="center" vertical="center" wrapText="1"/>
    </xf>
    <xf numFmtId="3" fontId="19" fillId="0" borderId="73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3" fontId="19" fillId="0" borderId="70" xfId="0" applyNumberFormat="1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/>
    </xf>
    <xf numFmtId="3" fontId="19" fillId="25" borderId="10" xfId="0" applyNumberFormat="1" applyFont="1" applyFill="1" applyBorder="1" applyAlignment="1">
      <alignment horizontal="center" vertical="center"/>
    </xf>
    <xf numFmtId="3" fontId="19" fillId="25" borderId="37" xfId="0" applyNumberFormat="1" applyFont="1" applyFill="1" applyBorder="1" applyAlignment="1">
      <alignment horizontal="center" vertical="center"/>
    </xf>
    <xf numFmtId="0" fontId="19" fillId="25" borderId="37" xfId="0" applyFont="1" applyFill="1" applyBorder="1" applyAlignment="1">
      <alignment horizontal="center" vertical="center" wrapText="1"/>
    </xf>
    <xf numFmtId="0" fontId="19" fillId="25" borderId="20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49" fontId="40" fillId="25" borderId="10" xfId="0" applyNumberFormat="1" applyFont="1" applyFill="1" applyBorder="1" applyAlignment="1">
      <alignment horizontal="center" vertical="center"/>
    </xf>
    <xf numFmtId="0" fontId="30" fillId="25" borderId="36" xfId="0" applyFont="1" applyFill="1" applyBorder="1" applyAlignment="1">
      <alignment horizontal="center" vertical="center" wrapText="1"/>
    </xf>
    <xf numFmtId="0" fontId="30" fillId="25" borderId="34" xfId="0" applyFont="1" applyFill="1" applyBorder="1" applyAlignment="1">
      <alignment horizontal="center" vertical="center" wrapText="1"/>
    </xf>
    <xf numFmtId="3" fontId="19" fillId="25" borderId="11" xfId="0" applyNumberFormat="1" applyFont="1" applyFill="1" applyBorder="1" applyAlignment="1">
      <alignment horizontal="center" vertical="center"/>
    </xf>
    <xf numFmtId="3" fontId="19" fillId="25" borderId="12" xfId="0" applyNumberFormat="1" applyFont="1" applyFill="1" applyBorder="1" applyAlignment="1">
      <alignment horizontal="center" vertical="center"/>
    </xf>
    <xf numFmtId="49" fontId="19" fillId="25" borderId="10" xfId="0" applyNumberFormat="1" applyFont="1" applyFill="1" applyBorder="1" applyAlignment="1">
      <alignment horizontal="center" vertical="center"/>
    </xf>
    <xf numFmtId="49" fontId="19" fillId="25" borderId="37" xfId="0" applyNumberFormat="1" applyFont="1" applyFill="1" applyBorder="1" applyAlignment="1">
      <alignment horizontal="center" vertical="center"/>
    </xf>
    <xf numFmtId="49" fontId="30" fillId="25" borderId="10" xfId="0" applyNumberFormat="1" applyFont="1" applyFill="1" applyBorder="1" applyAlignment="1">
      <alignment horizontal="center" vertical="center"/>
    </xf>
    <xf numFmtId="49" fontId="23" fillId="25" borderId="10" xfId="0" applyNumberFormat="1" applyFont="1" applyFill="1" applyBorder="1" applyAlignment="1">
      <alignment horizontal="center" vertical="center"/>
    </xf>
    <xf numFmtId="164" fontId="30" fillId="0" borderId="10" xfId="0" applyNumberFormat="1" applyFont="1" applyFill="1" applyBorder="1" applyAlignment="1">
      <alignment horizontal="center" vertical="center"/>
    </xf>
    <xf numFmtId="164" fontId="30" fillId="0" borderId="11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right" vertical="center"/>
    </xf>
    <xf numFmtId="0" fontId="23" fillId="0" borderId="36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9" fillId="25" borderId="36" xfId="0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center" vertical="center" wrapText="1"/>
    </xf>
    <xf numFmtId="0" fontId="18" fillId="25" borderId="0" xfId="0" applyFont="1" applyFill="1" applyBorder="1" applyAlignment="1">
      <alignment horizontal="left" vertical="center" wrapText="1"/>
    </xf>
    <xf numFmtId="0" fontId="24" fillId="0" borderId="36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18" fillId="25" borderId="0" xfId="0" applyFont="1" applyFill="1" applyBorder="1" applyAlignment="1">
      <alignment horizontal="center" vertical="center" wrapText="1"/>
    </xf>
    <xf numFmtId="164" fontId="19" fillId="0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3"/>
  <sheetViews>
    <sheetView view="pageBreakPreview" zoomScale="60" zoomScaleNormal="75" zoomScalePageLayoutView="0" workbookViewId="0" topLeftCell="A9">
      <selection activeCell="L28" sqref="L28:L30"/>
    </sheetView>
  </sheetViews>
  <sheetFormatPr defaultColWidth="9.140625" defaultRowHeight="12.75"/>
  <cols>
    <col min="1" max="1" width="3.8515625" style="106" customWidth="1"/>
    <col min="2" max="2" width="7.140625" style="106" bestFit="1" customWidth="1"/>
    <col min="3" max="3" width="15.28125" style="106" customWidth="1"/>
    <col min="4" max="4" width="13.140625" style="106" customWidth="1"/>
    <col min="5" max="5" width="72.28125" style="106" customWidth="1"/>
    <col min="6" max="6" width="17.7109375" style="106" customWidth="1"/>
    <col min="7" max="7" width="19.140625" style="106" customWidth="1"/>
    <col min="8" max="8" width="21.57421875" style="106" bestFit="1" customWidth="1"/>
    <col min="9" max="9" width="32.00390625" style="106" bestFit="1" customWidth="1"/>
    <col min="10" max="10" width="4.28125" style="106" bestFit="1" customWidth="1"/>
    <col min="11" max="11" width="16.8515625" style="106" bestFit="1" customWidth="1"/>
    <col min="12" max="12" width="25.28125" style="106" bestFit="1" customWidth="1"/>
    <col min="13" max="13" width="33.00390625" style="106" customWidth="1"/>
    <col min="14" max="14" width="55.140625" style="152" customWidth="1"/>
    <col min="15" max="15" width="17.8515625" style="106" customWidth="1"/>
    <col min="16" max="16" width="13.7109375" style="106" customWidth="1"/>
    <col min="17" max="17" width="24.421875" style="106" customWidth="1"/>
    <col min="18" max="16384" width="9.140625" style="106" customWidth="1"/>
  </cols>
  <sheetData>
    <row r="1" spans="9:13" ht="15.75">
      <c r="I1" s="609"/>
      <c r="J1" s="609"/>
      <c r="K1" s="609"/>
      <c r="L1" s="609"/>
      <c r="M1" s="609"/>
    </row>
    <row r="2" spans="9:13" ht="15.75">
      <c r="I2" s="153"/>
      <c r="J2" s="153"/>
      <c r="K2" s="609"/>
      <c r="L2" s="609"/>
      <c r="M2" s="609"/>
    </row>
    <row r="3" spans="1:13" ht="27.75" customHeight="1">
      <c r="A3" s="610" t="s">
        <v>52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</row>
    <row r="4" spans="1:13" ht="16.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5"/>
    </row>
    <row r="5" spans="1:15" ht="19.5" customHeight="1">
      <c r="A5" s="611" t="s">
        <v>0</v>
      </c>
      <c r="B5" s="611" t="s">
        <v>1</v>
      </c>
      <c r="C5" s="611" t="s">
        <v>2</v>
      </c>
      <c r="D5" s="611" t="s">
        <v>3</v>
      </c>
      <c r="E5" s="607" t="s">
        <v>4</v>
      </c>
      <c r="F5" s="607" t="s">
        <v>5</v>
      </c>
      <c r="G5" s="607" t="s">
        <v>6</v>
      </c>
      <c r="H5" s="607"/>
      <c r="I5" s="607"/>
      <c r="J5" s="607"/>
      <c r="K5" s="607"/>
      <c r="L5" s="607"/>
      <c r="M5" s="606" t="s">
        <v>53</v>
      </c>
      <c r="N5" s="635" t="s">
        <v>131</v>
      </c>
      <c r="O5" s="638" t="s">
        <v>121</v>
      </c>
    </row>
    <row r="6" spans="1:15" ht="19.5" customHeight="1">
      <c r="A6" s="611"/>
      <c r="B6" s="611"/>
      <c r="C6" s="611"/>
      <c r="D6" s="611"/>
      <c r="E6" s="607"/>
      <c r="F6" s="607"/>
      <c r="G6" s="607" t="s">
        <v>7</v>
      </c>
      <c r="H6" s="608" t="s">
        <v>8</v>
      </c>
      <c r="I6" s="608"/>
      <c r="J6" s="608"/>
      <c r="K6" s="608"/>
      <c r="L6" s="608"/>
      <c r="M6" s="606"/>
      <c r="N6" s="636"/>
      <c r="O6" s="638"/>
    </row>
    <row r="7" spans="1:15" ht="29.25" customHeight="1">
      <c r="A7" s="611"/>
      <c r="B7" s="611"/>
      <c r="C7" s="611"/>
      <c r="D7" s="611"/>
      <c r="E7" s="607"/>
      <c r="F7" s="607"/>
      <c r="G7" s="607"/>
      <c r="H7" s="607" t="s">
        <v>9</v>
      </c>
      <c r="I7" s="607" t="s">
        <v>10</v>
      </c>
      <c r="J7" s="619" t="s">
        <v>11</v>
      </c>
      <c r="K7" s="619"/>
      <c r="L7" s="607" t="s">
        <v>12</v>
      </c>
      <c r="M7" s="606"/>
      <c r="N7" s="636"/>
      <c r="O7" s="638"/>
    </row>
    <row r="8" spans="1:15" ht="19.5" customHeight="1">
      <c r="A8" s="611"/>
      <c r="B8" s="611"/>
      <c r="C8" s="611"/>
      <c r="D8" s="611"/>
      <c r="E8" s="607"/>
      <c r="F8" s="607"/>
      <c r="G8" s="607"/>
      <c r="H8" s="607"/>
      <c r="I8" s="607"/>
      <c r="J8" s="619"/>
      <c r="K8" s="619"/>
      <c r="L8" s="607"/>
      <c r="M8" s="606"/>
      <c r="N8" s="636"/>
      <c r="O8" s="638"/>
    </row>
    <row r="9" spans="1:15" ht="17.25" customHeight="1">
      <c r="A9" s="611"/>
      <c r="B9" s="611"/>
      <c r="C9" s="611"/>
      <c r="D9" s="611"/>
      <c r="E9" s="607"/>
      <c r="F9" s="607"/>
      <c r="G9" s="607"/>
      <c r="H9" s="607"/>
      <c r="I9" s="607"/>
      <c r="J9" s="619"/>
      <c r="K9" s="619"/>
      <c r="L9" s="607"/>
      <c r="M9" s="606"/>
      <c r="N9" s="637"/>
      <c r="O9" s="638"/>
    </row>
    <row r="10" spans="1:14" ht="16.5" customHeight="1">
      <c r="A10" s="156">
        <v>1</v>
      </c>
      <c r="B10" s="156">
        <v>2</v>
      </c>
      <c r="C10" s="156">
        <v>3</v>
      </c>
      <c r="D10" s="156">
        <v>4</v>
      </c>
      <c r="E10" s="156">
        <v>5</v>
      </c>
      <c r="F10" s="156">
        <v>6</v>
      </c>
      <c r="G10" s="156">
        <v>7</v>
      </c>
      <c r="H10" s="157">
        <v>8</v>
      </c>
      <c r="I10" s="158"/>
      <c r="J10" s="613">
        <v>10</v>
      </c>
      <c r="K10" s="613"/>
      <c r="L10" s="156">
        <v>11</v>
      </c>
      <c r="M10" s="159">
        <v>12</v>
      </c>
      <c r="N10" s="160"/>
    </row>
    <row r="11" spans="1:14" ht="16.5" customHeight="1">
      <c r="A11" s="156"/>
      <c r="B11" s="156"/>
      <c r="C11" s="614" t="s">
        <v>13</v>
      </c>
      <c r="D11" s="614"/>
      <c r="E11" s="614"/>
      <c r="F11" s="159"/>
      <c r="G11" s="161"/>
      <c r="H11" s="161"/>
      <c r="I11" s="161"/>
      <c r="J11" s="161"/>
      <c r="K11" s="161"/>
      <c r="L11" s="161"/>
      <c r="M11" s="161"/>
      <c r="N11" s="122"/>
    </row>
    <row r="12" spans="1:14" ht="33" customHeight="1">
      <c r="A12" s="126" t="s">
        <v>14</v>
      </c>
      <c r="B12" s="615" t="s">
        <v>15</v>
      </c>
      <c r="C12" s="616"/>
      <c r="D12" s="616"/>
      <c r="E12" s="617"/>
      <c r="F12" s="159"/>
      <c r="G12" s="161"/>
      <c r="H12" s="161"/>
      <c r="I12" s="161"/>
      <c r="J12" s="618"/>
      <c r="K12" s="618"/>
      <c r="L12" s="161"/>
      <c r="M12" s="162"/>
      <c r="N12" s="122"/>
    </row>
    <row r="13" spans="1:14" ht="33" customHeight="1">
      <c r="A13" s="126" t="s">
        <v>16</v>
      </c>
      <c r="B13" s="612" t="s">
        <v>17</v>
      </c>
      <c r="C13" s="612"/>
      <c r="D13" s="612"/>
      <c r="E13" s="612"/>
      <c r="F13" s="163"/>
      <c r="G13" s="164"/>
      <c r="H13" s="164"/>
      <c r="I13" s="164"/>
      <c r="J13" s="165"/>
      <c r="K13" s="165"/>
      <c r="L13" s="164"/>
      <c r="M13" s="166"/>
      <c r="N13" s="122"/>
    </row>
    <row r="14" spans="1:15" s="255" customFormat="1" ht="15" customHeight="1">
      <c r="A14" s="489">
        <v>1</v>
      </c>
      <c r="B14" s="489">
        <v>600</v>
      </c>
      <c r="C14" s="489">
        <v>60014</v>
      </c>
      <c r="D14" s="442" t="s">
        <v>18</v>
      </c>
      <c r="E14" s="483" t="s">
        <v>19</v>
      </c>
      <c r="F14" s="457">
        <v>7636786</v>
      </c>
      <c r="G14" s="457">
        <f>H14+I14+K14+K15+K16+L14</f>
        <v>2070000</v>
      </c>
      <c r="H14" s="457">
        <v>480654</v>
      </c>
      <c r="I14" s="457"/>
      <c r="J14" s="253" t="s">
        <v>20</v>
      </c>
      <c r="K14" s="254"/>
      <c r="L14" s="427">
        <v>1108692</v>
      </c>
      <c r="M14" s="439" t="s">
        <v>113</v>
      </c>
      <c r="N14" s="639" t="s">
        <v>122</v>
      </c>
      <c r="O14" s="630"/>
    </row>
    <row r="15" spans="1:15" s="255" customFormat="1" ht="15.75">
      <c r="A15" s="489"/>
      <c r="B15" s="489"/>
      <c r="C15" s="489"/>
      <c r="D15" s="442"/>
      <c r="E15" s="483"/>
      <c r="F15" s="457"/>
      <c r="G15" s="457"/>
      <c r="H15" s="457"/>
      <c r="I15" s="457"/>
      <c r="J15" s="256" t="s">
        <v>21</v>
      </c>
      <c r="K15" s="257">
        <v>480654</v>
      </c>
      <c r="L15" s="427"/>
      <c r="M15" s="439"/>
      <c r="N15" s="639"/>
      <c r="O15" s="630"/>
    </row>
    <row r="16" spans="1:15" s="255" customFormat="1" ht="15.75">
      <c r="A16" s="489"/>
      <c r="B16" s="489"/>
      <c r="C16" s="489"/>
      <c r="D16" s="442"/>
      <c r="E16" s="483"/>
      <c r="F16" s="457"/>
      <c r="G16" s="457"/>
      <c r="H16" s="457"/>
      <c r="I16" s="457"/>
      <c r="J16" s="258" t="s">
        <v>22</v>
      </c>
      <c r="K16" s="259"/>
      <c r="L16" s="427"/>
      <c r="M16" s="439"/>
      <c r="N16" s="639"/>
      <c r="O16" s="630"/>
    </row>
    <row r="17" spans="1:15" s="255" customFormat="1" ht="15" customHeight="1">
      <c r="A17" s="489">
        <v>2</v>
      </c>
      <c r="B17" s="489">
        <v>600</v>
      </c>
      <c r="C17" s="489">
        <v>60014</v>
      </c>
      <c r="D17" s="442" t="s">
        <v>18</v>
      </c>
      <c r="E17" s="483" t="s">
        <v>99</v>
      </c>
      <c r="F17" s="457">
        <v>6000000</v>
      </c>
      <c r="G17" s="457">
        <f>H17+I17+K17+K19+K18+L17</f>
        <v>3280000</v>
      </c>
      <c r="H17" s="457">
        <f>3280000-L17</f>
        <v>1998448.78</v>
      </c>
      <c r="I17" s="457"/>
      <c r="J17" s="253" t="s">
        <v>20</v>
      </c>
      <c r="K17" s="254"/>
      <c r="L17" s="427">
        <v>1281551.22</v>
      </c>
      <c r="M17" s="439" t="s">
        <v>173</v>
      </c>
      <c r="N17" s="598" t="s">
        <v>174</v>
      </c>
      <c r="O17" s="630"/>
    </row>
    <row r="18" spans="1:15" s="255" customFormat="1" ht="21" customHeight="1">
      <c r="A18" s="489"/>
      <c r="B18" s="489"/>
      <c r="C18" s="489"/>
      <c r="D18" s="442"/>
      <c r="E18" s="483"/>
      <c r="F18" s="457"/>
      <c r="G18" s="457"/>
      <c r="H18" s="457"/>
      <c r="I18" s="457"/>
      <c r="J18" s="256" t="s">
        <v>21</v>
      </c>
      <c r="K18" s="257"/>
      <c r="L18" s="427"/>
      <c r="M18" s="439"/>
      <c r="N18" s="598"/>
      <c r="O18" s="630"/>
    </row>
    <row r="19" spans="1:15" s="255" customFormat="1" ht="21" customHeight="1">
      <c r="A19" s="489"/>
      <c r="B19" s="489"/>
      <c r="C19" s="489"/>
      <c r="D19" s="442"/>
      <c r="E19" s="483"/>
      <c r="F19" s="457"/>
      <c r="G19" s="457"/>
      <c r="H19" s="457"/>
      <c r="I19" s="457"/>
      <c r="J19" s="258" t="s">
        <v>22</v>
      </c>
      <c r="K19" s="259"/>
      <c r="L19" s="427"/>
      <c r="M19" s="439"/>
      <c r="N19" s="598"/>
      <c r="O19" s="630"/>
    </row>
    <row r="20" spans="1:14" ht="28.5" customHeight="1">
      <c r="A20" s="126" t="s">
        <v>23</v>
      </c>
      <c r="B20" s="612" t="s">
        <v>24</v>
      </c>
      <c r="C20" s="612"/>
      <c r="D20" s="612"/>
      <c r="E20" s="612"/>
      <c r="F20" s="163"/>
      <c r="G20" s="164"/>
      <c r="H20" s="164"/>
      <c r="I20" s="164"/>
      <c r="J20" s="165"/>
      <c r="K20" s="167"/>
      <c r="L20" s="164"/>
      <c r="M20" s="166"/>
      <c r="N20" s="122"/>
    </row>
    <row r="21" spans="1:15" s="255" customFormat="1" ht="15" customHeight="1">
      <c r="A21" s="489">
        <v>3</v>
      </c>
      <c r="B21" s="489">
        <v>600</v>
      </c>
      <c r="C21" s="489">
        <v>60014</v>
      </c>
      <c r="D21" s="442" t="s">
        <v>25</v>
      </c>
      <c r="E21" s="483" t="s">
        <v>114</v>
      </c>
      <c r="F21" s="457">
        <f>G21</f>
        <v>3262000</v>
      </c>
      <c r="G21" s="438">
        <f>H21+I21+K21+K22+K23+L21+I22</f>
        <v>3262000</v>
      </c>
      <c r="H21" s="457">
        <v>1153500</v>
      </c>
      <c r="I21" s="457"/>
      <c r="J21" s="253" t="s">
        <v>20</v>
      </c>
      <c r="K21" s="260">
        <v>955000</v>
      </c>
      <c r="L21" s="438"/>
      <c r="M21" s="472" t="s">
        <v>96</v>
      </c>
      <c r="N21" s="598" t="s">
        <v>133</v>
      </c>
      <c r="O21" s="630"/>
    </row>
    <row r="22" spans="1:15" s="255" customFormat="1" ht="15.75">
      <c r="A22" s="489"/>
      <c r="B22" s="489"/>
      <c r="C22" s="489"/>
      <c r="D22" s="442"/>
      <c r="E22" s="483"/>
      <c r="F22" s="457"/>
      <c r="G22" s="438"/>
      <c r="H22" s="457"/>
      <c r="I22" s="457"/>
      <c r="J22" s="256" t="s">
        <v>21</v>
      </c>
      <c r="K22" s="257">
        <v>1153500</v>
      </c>
      <c r="L22" s="438"/>
      <c r="M22" s="472"/>
      <c r="N22" s="598"/>
      <c r="O22" s="630"/>
    </row>
    <row r="23" spans="1:15" s="255" customFormat="1" ht="15.75">
      <c r="A23" s="489"/>
      <c r="B23" s="489"/>
      <c r="C23" s="489"/>
      <c r="D23" s="442"/>
      <c r="E23" s="483"/>
      <c r="F23" s="457"/>
      <c r="G23" s="438"/>
      <c r="H23" s="457"/>
      <c r="I23" s="457"/>
      <c r="J23" s="258" t="s">
        <v>22</v>
      </c>
      <c r="K23" s="259"/>
      <c r="L23" s="438"/>
      <c r="M23" s="472"/>
      <c r="N23" s="598"/>
      <c r="O23" s="630"/>
    </row>
    <row r="24" spans="1:15" s="303" customFormat="1" ht="15" customHeight="1">
      <c r="A24" s="488">
        <v>4</v>
      </c>
      <c r="B24" s="488">
        <v>600</v>
      </c>
      <c r="C24" s="488">
        <v>60014</v>
      </c>
      <c r="D24" s="430" t="s">
        <v>25</v>
      </c>
      <c r="E24" s="441" t="s">
        <v>123</v>
      </c>
      <c r="F24" s="455">
        <f>G24</f>
        <v>5550000</v>
      </c>
      <c r="G24" s="433">
        <f>H24+I24+K24+K25+K26+L24+I25</f>
        <v>5550000</v>
      </c>
      <c r="H24" s="455">
        <v>1387500</v>
      </c>
      <c r="I24" s="455"/>
      <c r="J24" s="301" t="s">
        <v>20</v>
      </c>
      <c r="K24" s="302">
        <v>2775000</v>
      </c>
      <c r="L24" s="433"/>
      <c r="M24" s="476" t="s">
        <v>96</v>
      </c>
      <c r="N24" s="631"/>
      <c r="O24" s="629"/>
    </row>
    <row r="25" spans="1:15" s="303" customFormat="1" ht="15.75">
      <c r="A25" s="488"/>
      <c r="B25" s="488"/>
      <c r="C25" s="488"/>
      <c r="D25" s="430"/>
      <c r="E25" s="441"/>
      <c r="F25" s="455"/>
      <c r="G25" s="433"/>
      <c r="H25" s="455"/>
      <c r="I25" s="455"/>
      <c r="J25" s="304" t="s">
        <v>21</v>
      </c>
      <c r="K25" s="305">
        <v>1387500</v>
      </c>
      <c r="L25" s="433"/>
      <c r="M25" s="476"/>
      <c r="N25" s="631"/>
      <c r="O25" s="629"/>
    </row>
    <row r="26" spans="1:15" s="303" customFormat="1" ht="15.75">
      <c r="A26" s="488"/>
      <c r="B26" s="488"/>
      <c r="C26" s="488"/>
      <c r="D26" s="430"/>
      <c r="E26" s="441"/>
      <c r="F26" s="455"/>
      <c r="G26" s="433"/>
      <c r="H26" s="455"/>
      <c r="I26" s="455"/>
      <c r="J26" s="306" t="s">
        <v>22</v>
      </c>
      <c r="K26" s="307"/>
      <c r="L26" s="433"/>
      <c r="M26" s="476"/>
      <c r="N26" s="631"/>
      <c r="O26" s="629"/>
    </row>
    <row r="27" spans="1:14" s="150" customFormat="1" ht="27" customHeight="1">
      <c r="A27" s="168" t="s">
        <v>26</v>
      </c>
      <c r="B27" s="620" t="s">
        <v>27</v>
      </c>
      <c r="C27" s="620"/>
      <c r="D27" s="620"/>
      <c r="E27" s="620"/>
      <c r="F27" s="169"/>
      <c r="G27" s="169"/>
      <c r="H27" s="169"/>
      <c r="I27" s="169"/>
      <c r="J27" s="170"/>
      <c r="K27" s="171"/>
      <c r="L27" s="172"/>
      <c r="M27" s="173"/>
      <c r="N27" s="174"/>
    </row>
    <row r="28" spans="1:15" s="255" customFormat="1" ht="17.25" customHeight="1">
      <c r="A28" s="489">
        <v>5</v>
      </c>
      <c r="B28" s="489">
        <v>600</v>
      </c>
      <c r="C28" s="489" t="s">
        <v>175</v>
      </c>
      <c r="D28" s="442" t="s">
        <v>177</v>
      </c>
      <c r="E28" s="483" t="s">
        <v>176</v>
      </c>
      <c r="F28" s="434"/>
      <c r="G28" s="434"/>
      <c r="H28" s="434"/>
      <c r="I28" s="434"/>
      <c r="J28" s="261" t="s">
        <v>20</v>
      </c>
      <c r="K28" s="262"/>
      <c r="L28" s="428"/>
      <c r="M28" s="472"/>
      <c r="N28" s="598" t="s">
        <v>178</v>
      </c>
      <c r="O28" s="630"/>
    </row>
    <row r="29" spans="1:15" s="255" customFormat="1" ht="25.5" customHeight="1">
      <c r="A29" s="489"/>
      <c r="B29" s="489"/>
      <c r="C29" s="489"/>
      <c r="D29" s="442"/>
      <c r="E29" s="483"/>
      <c r="F29" s="434"/>
      <c r="G29" s="434"/>
      <c r="H29" s="434"/>
      <c r="I29" s="434"/>
      <c r="J29" s="263" t="s">
        <v>21</v>
      </c>
      <c r="K29" s="264"/>
      <c r="L29" s="428"/>
      <c r="M29" s="472"/>
      <c r="N29" s="598"/>
      <c r="O29" s="630"/>
    </row>
    <row r="30" spans="1:15" s="255" customFormat="1" ht="25.5" customHeight="1">
      <c r="A30" s="489"/>
      <c r="B30" s="489"/>
      <c r="C30" s="489"/>
      <c r="D30" s="442"/>
      <c r="E30" s="483"/>
      <c r="F30" s="434"/>
      <c r="G30" s="434"/>
      <c r="H30" s="434"/>
      <c r="I30" s="434"/>
      <c r="J30" s="265" t="s">
        <v>22</v>
      </c>
      <c r="K30" s="266"/>
      <c r="L30" s="428"/>
      <c r="M30" s="472"/>
      <c r="N30" s="598"/>
      <c r="O30" s="630"/>
    </row>
    <row r="31" spans="1:15" s="310" customFormat="1" ht="17.25" customHeight="1">
      <c r="A31" s="488">
        <v>6</v>
      </c>
      <c r="B31" s="488">
        <v>600</v>
      </c>
      <c r="C31" s="605">
        <v>60014</v>
      </c>
      <c r="D31" s="430" t="s">
        <v>25</v>
      </c>
      <c r="E31" s="441" t="s">
        <v>101</v>
      </c>
      <c r="F31" s="451">
        <f>G31</f>
        <v>600000</v>
      </c>
      <c r="G31" s="437">
        <f>H31+I31+K31+K32+K33+L31</f>
        <v>600000</v>
      </c>
      <c r="H31" s="451">
        <v>600000</v>
      </c>
      <c r="I31" s="451"/>
      <c r="J31" s="308"/>
      <c r="K31" s="309"/>
      <c r="L31" s="449"/>
      <c r="M31" s="476" t="s">
        <v>96</v>
      </c>
      <c r="N31" s="599" t="s">
        <v>100</v>
      </c>
      <c r="O31" s="634"/>
    </row>
    <row r="32" spans="1:15" s="310" customFormat="1" ht="17.25" customHeight="1">
      <c r="A32" s="488"/>
      <c r="B32" s="488"/>
      <c r="C32" s="605"/>
      <c r="D32" s="430"/>
      <c r="E32" s="441"/>
      <c r="F32" s="451"/>
      <c r="G32" s="437"/>
      <c r="H32" s="451"/>
      <c r="I32" s="451"/>
      <c r="J32" s="311"/>
      <c r="K32" s="312"/>
      <c r="L32" s="449"/>
      <c r="M32" s="476"/>
      <c r="N32" s="599"/>
      <c r="O32" s="634"/>
    </row>
    <row r="33" spans="1:15" s="310" customFormat="1" ht="30" customHeight="1">
      <c r="A33" s="488"/>
      <c r="B33" s="488"/>
      <c r="C33" s="605"/>
      <c r="D33" s="430"/>
      <c r="E33" s="441"/>
      <c r="F33" s="451"/>
      <c r="G33" s="437"/>
      <c r="H33" s="451"/>
      <c r="I33" s="451"/>
      <c r="J33" s="313"/>
      <c r="K33" s="314"/>
      <c r="L33" s="449"/>
      <c r="M33" s="476"/>
      <c r="N33" s="599"/>
      <c r="O33" s="634"/>
    </row>
    <row r="34" spans="1:14" ht="28.5" customHeight="1">
      <c r="A34" s="429">
        <v>7</v>
      </c>
      <c r="B34" s="429"/>
      <c r="C34" s="429"/>
      <c r="D34" s="429"/>
      <c r="E34" s="429"/>
      <c r="F34" s="175"/>
      <c r="G34" s="176"/>
      <c r="H34" s="176"/>
      <c r="I34" s="177"/>
      <c r="J34" s="178"/>
      <c r="K34" s="179"/>
      <c r="L34" s="179"/>
      <c r="M34" s="173"/>
      <c r="N34" s="122"/>
    </row>
    <row r="35" spans="1:15" s="255" customFormat="1" ht="17.25" customHeight="1">
      <c r="A35" s="489">
        <v>8</v>
      </c>
      <c r="B35" s="489">
        <v>600</v>
      </c>
      <c r="C35" s="489">
        <v>60014</v>
      </c>
      <c r="D35" s="442" t="s">
        <v>25</v>
      </c>
      <c r="E35" s="483" t="s">
        <v>106</v>
      </c>
      <c r="F35" s="434">
        <f>G35</f>
        <v>100000</v>
      </c>
      <c r="G35" s="434">
        <f>H35+I35+I36+K35+K36+K37+L35</f>
        <v>100000</v>
      </c>
      <c r="H35" s="434">
        <v>50000</v>
      </c>
      <c r="I35" s="434"/>
      <c r="J35" s="261" t="s">
        <v>20</v>
      </c>
      <c r="K35" s="262"/>
      <c r="L35" s="428"/>
      <c r="M35" s="472" t="s">
        <v>96</v>
      </c>
      <c r="N35" s="598" t="s">
        <v>125</v>
      </c>
      <c r="O35" s="630"/>
    </row>
    <row r="36" spans="1:15" s="255" customFormat="1" ht="25.5" customHeight="1">
      <c r="A36" s="489"/>
      <c r="B36" s="489"/>
      <c r="C36" s="489"/>
      <c r="D36" s="442"/>
      <c r="E36" s="483"/>
      <c r="F36" s="434"/>
      <c r="G36" s="434"/>
      <c r="H36" s="434"/>
      <c r="I36" s="434"/>
      <c r="J36" s="263" t="s">
        <v>21</v>
      </c>
      <c r="K36" s="264">
        <v>50000</v>
      </c>
      <c r="L36" s="428"/>
      <c r="M36" s="472"/>
      <c r="N36" s="598"/>
      <c r="O36" s="630"/>
    </row>
    <row r="37" spans="1:15" s="255" customFormat="1" ht="25.5" customHeight="1">
      <c r="A37" s="489"/>
      <c r="B37" s="489"/>
      <c r="C37" s="489"/>
      <c r="D37" s="442"/>
      <c r="E37" s="483"/>
      <c r="F37" s="434"/>
      <c r="G37" s="434"/>
      <c r="H37" s="434"/>
      <c r="I37" s="434"/>
      <c r="J37" s="265" t="s">
        <v>22</v>
      </c>
      <c r="K37" s="266"/>
      <c r="L37" s="428"/>
      <c r="M37" s="472"/>
      <c r="N37" s="598"/>
      <c r="O37" s="630"/>
    </row>
    <row r="38" spans="1:15" s="267" customFormat="1" ht="15" customHeight="1">
      <c r="A38" s="489">
        <v>9</v>
      </c>
      <c r="B38" s="489">
        <v>600</v>
      </c>
      <c r="C38" s="483">
        <v>60014</v>
      </c>
      <c r="D38" s="484" t="s">
        <v>25</v>
      </c>
      <c r="E38" s="483" t="s">
        <v>115</v>
      </c>
      <c r="F38" s="434">
        <f>G38</f>
        <v>200000</v>
      </c>
      <c r="G38" s="434">
        <f>H38+I38+I39+K38+K39+K40+L38</f>
        <v>200000</v>
      </c>
      <c r="H38" s="434">
        <v>100000</v>
      </c>
      <c r="I38" s="434"/>
      <c r="J38" s="261" t="s">
        <v>20</v>
      </c>
      <c r="K38" s="262"/>
      <c r="L38" s="604"/>
      <c r="M38" s="472" t="s">
        <v>96</v>
      </c>
      <c r="N38" s="598" t="s">
        <v>125</v>
      </c>
      <c r="O38" s="628"/>
    </row>
    <row r="39" spans="1:15" s="267" customFormat="1" ht="15.75">
      <c r="A39" s="489"/>
      <c r="B39" s="489"/>
      <c r="C39" s="483"/>
      <c r="D39" s="484"/>
      <c r="E39" s="483"/>
      <c r="F39" s="434"/>
      <c r="G39" s="434"/>
      <c r="H39" s="434"/>
      <c r="I39" s="434"/>
      <c r="J39" s="263" t="s">
        <v>21</v>
      </c>
      <c r="K39" s="264">
        <v>100000</v>
      </c>
      <c r="L39" s="604"/>
      <c r="M39" s="472"/>
      <c r="N39" s="598"/>
      <c r="O39" s="628"/>
    </row>
    <row r="40" spans="1:15" s="267" customFormat="1" ht="15.75">
      <c r="A40" s="489"/>
      <c r="B40" s="489"/>
      <c r="C40" s="483"/>
      <c r="D40" s="484"/>
      <c r="E40" s="483"/>
      <c r="F40" s="434"/>
      <c r="G40" s="434"/>
      <c r="H40" s="434"/>
      <c r="I40" s="434"/>
      <c r="J40" s="265" t="s">
        <v>22</v>
      </c>
      <c r="K40" s="266"/>
      <c r="L40" s="604"/>
      <c r="M40" s="472"/>
      <c r="N40" s="598"/>
      <c r="O40" s="628"/>
    </row>
    <row r="41" spans="1:15" s="255" customFormat="1" ht="15" customHeight="1">
      <c r="A41" s="489">
        <v>10</v>
      </c>
      <c r="B41" s="489">
        <v>600</v>
      </c>
      <c r="C41" s="489">
        <v>60014</v>
      </c>
      <c r="D41" s="484" t="s">
        <v>25</v>
      </c>
      <c r="E41" s="600" t="s">
        <v>109</v>
      </c>
      <c r="F41" s="436">
        <f>G41</f>
        <v>200000</v>
      </c>
      <c r="G41" s="434">
        <f>H41+I41+K41+K43+L41+K42</f>
        <v>200000</v>
      </c>
      <c r="H41" s="436">
        <v>200000</v>
      </c>
      <c r="I41" s="436"/>
      <c r="J41" s="261"/>
      <c r="K41" s="268"/>
      <c r="L41" s="603"/>
      <c r="M41" s="472" t="s">
        <v>96</v>
      </c>
      <c r="N41" s="598" t="s">
        <v>125</v>
      </c>
      <c r="O41" s="630"/>
    </row>
    <row r="42" spans="1:15" s="255" customFormat="1" ht="15.75">
      <c r="A42" s="489"/>
      <c r="B42" s="489"/>
      <c r="C42" s="489"/>
      <c r="D42" s="484"/>
      <c r="E42" s="600"/>
      <c r="F42" s="436"/>
      <c r="G42" s="436"/>
      <c r="H42" s="436"/>
      <c r="I42" s="436"/>
      <c r="J42" s="263"/>
      <c r="K42" s="269"/>
      <c r="L42" s="603"/>
      <c r="M42" s="472"/>
      <c r="N42" s="598"/>
      <c r="O42" s="630"/>
    </row>
    <row r="43" spans="1:15" s="255" customFormat="1" ht="15.75">
      <c r="A43" s="489"/>
      <c r="B43" s="489"/>
      <c r="C43" s="489"/>
      <c r="D43" s="484"/>
      <c r="E43" s="600"/>
      <c r="F43" s="436"/>
      <c r="G43" s="434"/>
      <c r="H43" s="436"/>
      <c r="I43" s="436"/>
      <c r="J43" s="265"/>
      <c r="K43" s="270"/>
      <c r="L43" s="603"/>
      <c r="M43" s="472"/>
      <c r="N43" s="598"/>
      <c r="O43" s="630"/>
    </row>
    <row r="44" spans="1:15" s="303" customFormat="1" ht="15" customHeight="1">
      <c r="A44" s="488">
        <v>11</v>
      </c>
      <c r="B44" s="488">
        <v>600</v>
      </c>
      <c r="C44" s="488">
        <v>60014</v>
      </c>
      <c r="D44" s="443" t="s">
        <v>25</v>
      </c>
      <c r="E44" s="493" t="s">
        <v>112</v>
      </c>
      <c r="F44" s="450"/>
      <c r="G44" s="451">
        <f>H44+I44+K44+K46+L44+K45</f>
        <v>200000</v>
      </c>
      <c r="H44" s="450">
        <v>200000</v>
      </c>
      <c r="I44" s="450"/>
      <c r="J44" s="308"/>
      <c r="K44" s="315"/>
      <c r="L44" s="435"/>
      <c r="M44" s="476" t="s">
        <v>96</v>
      </c>
      <c r="N44" s="631" t="s">
        <v>130</v>
      </c>
      <c r="O44" s="629"/>
    </row>
    <row r="45" spans="1:15" s="303" customFormat="1" ht="15.75">
      <c r="A45" s="488"/>
      <c r="B45" s="488"/>
      <c r="C45" s="488"/>
      <c r="D45" s="443"/>
      <c r="E45" s="493"/>
      <c r="F45" s="450"/>
      <c r="G45" s="450"/>
      <c r="H45" s="450"/>
      <c r="I45" s="450"/>
      <c r="J45" s="311"/>
      <c r="K45" s="316"/>
      <c r="L45" s="435"/>
      <c r="M45" s="476"/>
      <c r="N45" s="631"/>
      <c r="O45" s="629"/>
    </row>
    <row r="46" spans="1:15" s="303" customFormat="1" ht="15.75">
      <c r="A46" s="488"/>
      <c r="B46" s="488"/>
      <c r="C46" s="488"/>
      <c r="D46" s="443"/>
      <c r="E46" s="493"/>
      <c r="F46" s="450"/>
      <c r="G46" s="451"/>
      <c r="H46" s="450"/>
      <c r="I46" s="450"/>
      <c r="J46" s="313"/>
      <c r="K46" s="317"/>
      <c r="L46" s="435"/>
      <c r="M46" s="476"/>
      <c r="N46" s="631"/>
      <c r="O46" s="629"/>
    </row>
    <row r="47" spans="1:15" s="303" customFormat="1" ht="15" customHeight="1">
      <c r="A47" s="488">
        <v>12</v>
      </c>
      <c r="B47" s="488">
        <v>600</v>
      </c>
      <c r="C47" s="488">
        <v>60014</v>
      </c>
      <c r="D47" s="443" t="s">
        <v>25</v>
      </c>
      <c r="E47" s="493" t="s">
        <v>111</v>
      </c>
      <c r="F47" s="451">
        <f>G47</f>
        <v>150000</v>
      </c>
      <c r="G47" s="451">
        <f>H47+I47+K47+K49+L47+K48</f>
        <v>150000</v>
      </c>
      <c r="H47" s="450">
        <v>150000</v>
      </c>
      <c r="I47" s="450"/>
      <c r="J47" s="308"/>
      <c r="K47" s="315"/>
      <c r="L47" s="435"/>
      <c r="M47" s="476" t="s">
        <v>96</v>
      </c>
      <c r="N47" s="631"/>
      <c r="O47" s="629"/>
    </row>
    <row r="48" spans="1:15" s="303" customFormat="1" ht="15.75">
      <c r="A48" s="488"/>
      <c r="B48" s="488"/>
      <c r="C48" s="488"/>
      <c r="D48" s="443"/>
      <c r="E48" s="493"/>
      <c r="F48" s="451"/>
      <c r="G48" s="451"/>
      <c r="H48" s="451"/>
      <c r="I48" s="451"/>
      <c r="J48" s="311"/>
      <c r="K48" s="316"/>
      <c r="L48" s="435"/>
      <c r="M48" s="476"/>
      <c r="N48" s="631"/>
      <c r="O48" s="629"/>
    </row>
    <row r="49" spans="1:15" s="303" customFormat="1" ht="15.75">
      <c r="A49" s="488"/>
      <c r="B49" s="488"/>
      <c r="C49" s="488"/>
      <c r="D49" s="443"/>
      <c r="E49" s="493"/>
      <c r="F49" s="451"/>
      <c r="G49" s="451"/>
      <c r="H49" s="450"/>
      <c r="I49" s="450"/>
      <c r="J49" s="313"/>
      <c r="K49" s="317"/>
      <c r="L49" s="435"/>
      <c r="M49" s="476"/>
      <c r="N49" s="631"/>
      <c r="O49" s="629"/>
    </row>
    <row r="50" spans="1:15" s="303" customFormat="1" ht="15" customHeight="1">
      <c r="A50" s="488">
        <v>13</v>
      </c>
      <c r="B50" s="488">
        <v>600</v>
      </c>
      <c r="C50" s="488">
        <v>60014</v>
      </c>
      <c r="D50" s="430" t="s">
        <v>25</v>
      </c>
      <c r="E50" s="441" t="s">
        <v>102</v>
      </c>
      <c r="F50" s="455">
        <f>G50</f>
        <v>60000</v>
      </c>
      <c r="G50" s="455">
        <f>H50+I50+K50+K51+K52+L50</f>
        <v>60000</v>
      </c>
      <c r="H50" s="455">
        <v>60000</v>
      </c>
      <c r="I50" s="455"/>
      <c r="K50" s="322"/>
      <c r="L50" s="627"/>
      <c r="M50" s="476" t="s">
        <v>96</v>
      </c>
      <c r="N50" s="631" t="s">
        <v>129</v>
      </c>
      <c r="O50" s="629"/>
    </row>
    <row r="51" spans="1:15" s="303" customFormat="1" ht="15.75">
      <c r="A51" s="488"/>
      <c r="B51" s="488"/>
      <c r="C51" s="488"/>
      <c r="D51" s="430"/>
      <c r="E51" s="441"/>
      <c r="F51" s="455"/>
      <c r="G51" s="455"/>
      <c r="H51" s="455"/>
      <c r="I51" s="455"/>
      <c r="K51" s="305"/>
      <c r="L51" s="627"/>
      <c r="M51" s="476"/>
      <c r="N51" s="631"/>
      <c r="O51" s="629"/>
    </row>
    <row r="52" spans="1:15" s="303" customFormat="1" ht="15.75">
      <c r="A52" s="488"/>
      <c r="B52" s="488"/>
      <c r="C52" s="488"/>
      <c r="D52" s="430"/>
      <c r="E52" s="441"/>
      <c r="F52" s="455"/>
      <c r="G52" s="455"/>
      <c r="H52" s="455"/>
      <c r="I52" s="455"/>
      <c r="K52" s="307"/>
      <c r="L52" s="627"/>
      <c r="M52" s="476"/>
      <c r="N52" s="631"/>
      <c r="O52" s="629"/>
    </row>
    <row r="53" spans="1:15" s="303" customFormat="1" ht="17.25" customHeight="1">
      <c r="A53" s="464">
        <v>14</v>
      </c>
      <c r="B53" s="464">
        <v>600</v>
      </c>
      <c r="C53" s="464">
        <v>60014</v>
      </c>
      <c r="D53" s="443" t="s">
        <v>25</v>
      </c>
      <c r="E53" s="493" t="s">
        <v>103</v>
      </c>
      <c r="F53" s="470">
        <f>G53</f>
        <v>60000</v>
      </c>
      <c r="G53" s="433">
        <f>H53+I53+K53+K54+K55+L53+I54</f>
        <v>60000</v>
      </c>
      <c r="H53" s="470">
        <v>60000</v>
      </c>
      <c r="I53" s="470"/>
      <c r="J53" s="301"/>
      <c r="K53" s="302"/>
      <c r="L53" s="626"/>
      <c r="M53" s="476" t="s">
        <v>96</v>
      </c>
      <c r="N53" s="631" t="s">
        <v>129</v>
      </c>
      <c r="O53" s="629"/>
    </row>
    <row r="54" spans="1:15" s="303" customFormat="1" ht="18" customHeight="1">
      <c r="A54" s="464"/>
      <c r="B54" s="464"/>
      <c r="C54" s="464"/>
      <c r="D54" s="443"/>
      <c r="E54" s="493"/>
      <c r="F54" s="470"/>
      <c r="G54" s="433"/>
      <c r="H54" s="470"/>
      <c r="I54" s="470"/>
      <c r="J54" s="304"/>
      <c r="K54" s="305"/>
      <c r="L54" s="626"/>
      <c r="M54" s="476"/>
      <c r="N54" s="631"/>
      <c r="O54" s="629"/>
    </row>
    <row r="55" spans="1:15" s="303" customFormat="1" ht="15" customHeight="1">
      <c r="A55" s="464"/>
      <c r="B55" s="464"/>
      <c r="C55" s="464"/>
      <c r="D55" s="443"/>
      <c r="E55" s="493"/>
      <c r="F55" s="470"/>
      <c r="G55" s="433"/>
      <c r="H55" s="470"/>
      <c r="I55" s="470"/>
      <c r="J55" s="306"/>
      <c r="K55" s="305"/>
      <c r="L55" s="626"/>
      <c r="M55" s="476"/>
      <c r="N55" s="631"/>
      <c r="O55" s="629"/>
    </row>
    <row r="56" spans="1:15" s="319" customFormat="1" ht="15" customHeight="1">
      <c r="A56" s="488">
        <v>15</v>
      </c>
      <c r="B56" s="488">
        <v>600</v>
      </c>
      <c r="C56" s="488">
        <v>60014</v>
      </c>
      <c r="D56" s="430" t="s">
        <v>25</v>
      </c>
      <c r="E56" s="441" t="s">
        <v>104</v>
      </c>
      <c r="F56" s="455">
        <f>G56</f>
        <v>60000</v>
      </c>
      <c r="G56" s="433">
        <f>H56+I56+K56+K57+K58+L56+I57</f>
        <v>60000</v>
      </c>
      <c r="H56" s="455">
        <v>60000</v>
      </c>
      <c r="I56" s="455"/>
      <c r="J56" s="301"/>
      <c r="K56" s="302"/>
      <c r="L56" s="625"/>
      <c r="M56" s="476" t="s">
        <v>96</v>
      </c>
      <c r="N56" s="631" t="s">
        <v>129</v>
      </c>
      <c r="O56" s="632"/>
    </row>
    <row r="57" spans="1:15" s="319" customFormat="1" ht="15.75">
      <c r="A57" s="488"/>
      <c r="B57" s="488"/>
      <c r="C57" s="488"/>
      <c r="D57" s="430"/>
      <c r="E57" s="441"/>
      <c r="F57" s="455"/>
      <c r="G57" s="433"/>
      <c r="H57" s="455"/>
      <c r="I57" s="455"/>
      <c r="J57" s="304"/>
      <c r="K57" s="305"/>
      <c r="L57" s="625"/>
      <c r="M57" s="476"/>
      <c r="N57" s="631"/>
      <c r="O57" s="632"/>
    </row>
    <row r="58" spans="1:15" s="319" customFormat="1" ht="15.75">
      <c r="A58" s="488"/>
      <c r="B58" s="488"/>
      <c r="C58" s="488"/>
      <c r="D58" s="430"/>
      <c r="E58" s="441"/>
      <c r="F58" s="455"/>
      <c r="G58" s="433"/>
      <c r="H58" s="455"/>
      <c r="I58" s="455"/>
      <c r="J58" s="306"/>
      <c r="K58" s="323"/>
      <c r="L58" s="625"/>
      <c r="M58" s="476"/>
      <c r="N58" s="631"/>
      <c r="O58" s="632"/>
    </row>
    <row r="59" spans="1:15" s="267" customFormat="1" ht="17.25" customHeight="1">
      <c r="A59" s="489">
        <v>16</v>
      </c>
      <c r="B59" s="489">
        <v>600</v>
      </c>
      <c r="C59" s="489">
        <v>60014</v>
      </c>
      <c r="D59" s="442" t="s">
        <v>25</v>
      </c>
      <c r="E59" s="483" t="s">
        <v>126</v>
      </c>
      <c r="F59" s="434">
        <f>G59</f>
        <v>27060</v>
      </c>
      <c r="G59" s="434">
        <f>H59+I59+I60+K59+K60+K61+L59</f>
        <v>27060</v>
      </c>
      <c r="H59" s="434">
        <v>27060</v>
      </c>
      <c r="I59" s="434"/>
      <c r="J59" s="261"/>
      <c r="K59" s="262"/>
      <c r="L59" s="604"/>
      <c r="M59" s="472" t="s">
        <v>96</v>
      </c>
      <c r="N59" s="633" t="s">
        <v>134</v>
      </c>
      <c r="O59" s="628"/>
    </row>
    <row r="60" spans="1:15" s="267" customFormat="1" ht="15.75">
      <c r="A60" s="489"/>
      <c r="B60" s="489"/>
      <c r="C60" s="489"/>
      <c r="D60" s="442"/>
      <c r="E60" s="483"/>
      <c r="F60" s="434"/>
      <c r="G60" s="434"/>
      <c r="H60" s="434"/>
      <c r="I60" s="434"/>
      <c r="J60" s="263"/>
      <c r="K60" s="264"/>
      <c r="L60" s="604"/>
      <c r="M60" s="472"/>
      <c r="N60" s="633"/>
      <c r="O60" s="628"/>
    </row>
    <row r="61" spans="1:15" s="267" customFormat="1" ht="15.75">
      <c r="A61" s="489"/>
      <c r="B61" s="489"/>
      <c r="C61" s="489"/>
      <c r="D61" s="442"/>
      <c r="E61" s="483"/>
      <c r="F61" s="434"/>
      <c r="G61" s="434"/>
      <c r="H61" s="434"/>
      <c r="I61" s="434"/>
      <c r="J61" s="265"/>
      <c r="K61" s="266"/>
      <c r="L61" s="604"/>
      <c r="M61" s="472"/>
      <c r="N61" s="633"/>
      <c r="O61" s="628"/>
    </row>
    <row r="62" spans="1:15" s="255" customFormat="1" ht="15" customHeight="1">
      <c r="A62" s="489">
        <v>17</v>
      </c>
      <c r="B62" s="490">
        <v>600</v>
      </c>
      <c r="C62" s="447">
        <v>60014</v>
      </c>
      <c r="D62" s="484" t="s">
        <v>25</v>
      </c>
      <c r="E62" s="483" t="s">
        <v>108</v>
      </c>
      <c r="F62" s="436">
        <f>G62</f>
        <v>100000</v>
      </c>
      <c r="G62" s="434">
        <f>H62+I62+K62+K63+K64+L62</f>
        <v>100000</v>
      </c>
      <c r="H62" s="434">
        <v>50000</v>
      </c>
      <c r="I62" s="436"/>
      <c r="J62" s="261" t="s">
        <v>20</v>
      </c>
      <c r="K62" s="268"/>
      <c r="L62" s="603"/>
      <c r="M62" s="472" t="s">
        <v>96</v>
      </c>
      <c r="N62" s="598" t="s">
        <v>124</v>
      </c>
      <c r="O62" s="630"/>
    </row>
    <row r="63" spans="1:15" s="255" customFormat="1" ht="15" customHeight="1">
      <c r="A63" s="489"/>
      <c r="B63" s="490"/>
      <c r="C63" s="447"/>
      <c r="D63" s="484"/>
      <c r="E63" s="483"/>
      <c r="F63" s="436"/>
      <c r="G63" s="434"/>
      <c r="H63" s="434"/>
      <c r="I63" s="436"/>
      <c r="J63" s="263" t="s">
        <v>21</v>
      </c>
      <c r="K63" s="269">
        <v>50000</v>
      </c>
      <c r="L63" s="603"/>
      <c r="M63" s="472"/>
      <c r="N63" s="598"/>
      <c r="O63" s="630"/>
    </row>
    <row r="64" spans="1:15" s="255" customFormat="1" ht="15.75" customHeight="1">
      <c r="A64" s="489"/>
      <c r="B64" s="490"/>
      <c r="C64" s="447"/>
      <c r="D64" s="484"/>
      <c r="E64" s="483"/>
      <c r="F64" s="436"/>
      <c r="G64" s="434"/>
      <c r="H64" s="434"/>
      <c r="I64" s="436"/>
      <c r="J64" s="265" t="s">
        <v>22</v>
      </c>
      <c r="K64" s="270"/>
      <c r="L64" s="603"/>
      <c r="M64" s="472"/>
      <c r="N64" s="598"/>
      <c r="O64" s="630"/>
    </row>
    <row r="65" spans="1:15" s="255" customFormat="1" ht="15" customHeight="1">
      <c r="A65" s="489">
        <v>18</v>
      </c>
      <c r="B65" s="489">
        <v>600</v>
      </c>
      <c r="C65" s="489">
        <v>60014</v>
      </c>
      <c r="D65" s="484" t="s">
        <v>25</v>
      </c>
      <c r="E65" s="600" t="s">
        <v>110</v>
      </c>
      <c r="F65" s="436">
        <f>G65</f>
        <v>150000</v>
      </c>
      <c r="G65" s="434">
        <f>H65+I65+K65+K67+L65+K66</f>
        <v>150000</v>
      </c>
      <c r="H65" s="436">
        <v>150000</v>
      </c>
      <c r="I65" s="436"/>
      <c r="J65" s="261"/>
      <c r="K65" s="268"/>
      <c r="L65" s="475"/>
      <c r="M65" s="472" t="s">
        <v>96</v>
      </c>
      <c r="N65" s="598" t="s">
        <v>135</v>
      </c>
      <c r="O65" s="630"/>
    </row>
    <row r="66" spans="1:15" s="255" customFormat="1" ht="15.75">
      <c r="A66" s="489"/>
      <c r="B66" s="489"/>
      <c r="C66" s="489"/>
      <c r="D66" s="484"/>
      <c r="E66" s="600"/>
      <c r="F66" s="436"/>
      <c r="G66" s="436"/>
      <c r="H66" s="436"/>
      <c r="I66" s="436"/>
      <c r="J66" s="263"/>
      <c r="K66" s="269"/>
      <c r="L66" s="475"/>
      <c r="M66" s="472"/>
      <c r="N66" s="598"/>
      <c r="O66" s="630"/>
    </row>
    <row r="67" spans="1:15" s="255" customFormat="1" ht="15.75">
      <c r="A67" s="489"/>
      <c r="B67" s="489"/>
      <c r="C67" s="489"/>
      <c r="D67" s="484"/>
      <c r="E67" s="600"/>
      <c r="F67" s="436"/>
      <c r="G67" s="434"/>
      <c r="H67" s="436"/>
      <c r="I67" s="436"/>
      <c r="J67" s="265"/>
      <c r="K67" s="270"/>
      <c r="L67" s="475"/>
      <c r="M67" s="472"/>
      <c r="N67" s="598"/>
      <c r="O67" s="630"/>
    </row>
    <row r="68" spans="1:15" s="310" customFormat="1" ht="15" customHeight="1">
      <c r="A68" s="488">
        <v>19</v>
      </c>
      <c r="B68" s="488">
        <v>600</v>
      </c>
      <c r="C68" s="488">
        <v>60014</v>
      </c>
      <c r="D68" s="430" t="s">
        <v>25</v>
      </c>
      <c r="E68" s="441" t="s">
        <v>105</v>
      </c>
      <c r="F68" s="455">
        <f>G68</f>
        <v>100000</v>
      </c>
      <c r="G68" s="433">
        <f>H68+I68+K68+K69+K70+L68</f>
        <v>100000</v>
      </c>
      <c r="H68" s="602">
        <v>50000</v>
      </c>
      <c r="I68" s="455"/>
      <c r="J68" s="301" t="s">
        <v>20</v>
      </c>
      <c r="K68" s="302"/>
      <c r="L68" s="433"/>
      <c r="M68" s="476" t="s">
        <v>96</v>
      </c>
      <c r="N68" s="631" t="s">
        <v>128</v>
      </c>
      <c r="O68" s="634"/>
    </row>
    <row r="69" spans="1:15" s="310" customFormat="1" ht="15.75">
      <c r="A69" s="488"/>
      <c r="B69" s="488"/>
      <c r="C69" s="488"/>
      <c r="D69" s="430"/>
      <c r="E69" s="441"/>
      <c r="F69" s="455"/>
      <c r="G69" s="433"/>
      <c r="H69" s="602"/>
      <c r="I69" s="455"/>
      <c r="J69" s="304" t="s">
        <v>21</v>
      </c>
      <c r="K69" s="305">
        <v>50000</v>
      </c>
      <c r="L69" s="433"/>
      <c r="M69" s="476"/>
      <c r="N69" s="631"/>
      <c r="O69" s="634"/>
    </row>
    <row r="70" spans="1:15" s="310" customFormat="1" ht="15.75">
      <c r="A70" s="488"/>
      <c r="B70" s="488"/>
      <c r="C70" s="488"/>
      <c r="D70" s="430"/>
      <c r="E70" s="441"/>
      <c r="F70" s="455"/>
      <c r="G70" s="433"/>
      <c r="H70" s="602"/>
      <c r="I70" s="455"/>
      <c r="J70" s="306" t="s">
        <v>22</v>
      </c>
      <c r="K70" s="321"/>
      <c r="L70" s="433"/>
      <c r="M70" s="476"/>
      <c r="N70" s="631"/>
      <c r="O70" s="634"/>
    </row>
    <row r="71" spans="1:15" s="319" customFormat="1" ht="15" customHeight="1">
      <c r="A71" s="488">
        <v>20</v>
      </c>
      <c r="B71" s="488">
        <v>600</v>
      </c>
      <c r="C71" s="441">
        <v>60014</v>
      </c>
      <c r="D71" s="430" t="s">
        <v>25</v>
      </c>
      <c r="E71" s="441" t="s">
        <v>107</v>
      </c>
      <c r="F71" s="451">
        <f>G71</f>
        <v>200000</v>
      </c>
      <c r="G71" s="451">
        <f>H71+I71+I72+K71+K72+K73+L71</f>
        <v>200000</v>
      </c>
      <c r="H71" s="451">
        <v>100000</v>
      </c>
      <c r="I71" s="451"/>
      <c r="J71" s="308" t="s">
        <v>20</v>
      </c>
      <c r="K71" s="318"/>
      <c r="L71" s="474"/>
      <c r="M71" s="476" t="s">
        <v>96</v>
      </c>
      <c r="N71" s="642" t="s">
        <v>128</v>
      </c>
      <c r="O71" s="632"/>
    </row>
    <row r="72" spans="1:15" s="319" customFormat="1" ht="15.75">
      <c r="A72" s="488"/>
      <c r="B72" s="488"/>
      <c r="C72" s="441"/>
      <c r="D72" s="430"/>
      <c r="E72" s="441"/>
      <c r="F72" s="451"/>
      <c r="G72" s="451"/>
      <c r="H72" s="451"/>
      <c r="I72" s="451"/>
      <c r="J72" s="311" t="s">
        <v>21</v>
      </c>
      <c r="K72" s="316">
        <v>100000</v>
      </c>
      <c r="L72" s="474"/>
      <c r="M72" s="476"/>
      <c r="N72" s="642"/>
      <c r="O72" s="632"/>
    </row>
    <row r="73" spans="1:15" s="319" customFormat="1" ht="15.75">
      <c r="A73" s="488"/>
      <c r="B73" s="488"/>
      <c r="C73" s="441"/>
      <c r="D73" s="430"/>
      <c r="E73" s="441"/>
      <c r="F73" s="451"/>
      <c r="G73" s="451"/>
      <c r="H73" s="451"/>
      <c r="I73" s="451"/>
      <c r="J73" s="313" t="s">
        <v>22</v>
      </c>
      <c r="K73" s="320"/>
      <c r="L73" s="474"/>
      <c r="M73" s="476"/>
      <c r="N73" s="642"/>
      <c r="O73" s="632"/>
    </row>
    <row r="74" spans="1:15" s="319" customFormat="1" ht="15" customHeight="1">
      <c r="A74" s="488">
        <v>21</v>
      </c>
      <c r="B74" s="488">
        <v>600</v>
      </c>
      <c r="C74" s="441">
        <v>60014</v>
      </c>
      <c r="D74" s="446" t="s">
        <v>182</v>
      </c>
      <c r="E74" s="441" t="s">
        <v>116</v>
      </c>
      <c r="F74" s="451">
        <f>G74</f>
        <v>168000</v>
      </c>
      <c r="G74" s="451">
        <f>H74+I74+I75+K74+K75+K76+L74</f>
        <v>168000</v>
      </c>
      <c r="H74" s="451">
        <v>168000</v>
      </c>
      <c r="I74" s="451"/>
      <c r="J74" s="308"/>
      <c r="K74" s="318"/>
      <c r="L74" s="474"/>
      <c r="M74" s="476" t="s">
        <v>96</v>
      </c>
      <c r="N74" s="643" t="s">
        <v>144</v>
      </c>
      <c r="O74" s="632"/>
    </row>
    <row r="75" spans="1:15" s="319" customFormat="1" ht="15.75">
      <c r="A75" s="488"/>
      <c r="B75" s="488"/>
      <c r="C75" s="441"/>
      <c r="D75" s="446"/>
      <c r="E75" s="441"/>
      <c r="F75" s="451"/>
      <c r="G75" s="451"/>
      <c r="H75" s="451"/>
      <c r="I75" s="451"/>
      <c r="J75" s="311"/>
      <c r="K75" s="316"/>
      <c r="L75" s="474"/>
      <c r="M75" s="476"/>
      <c r="N75" s="644"/>
      <c r="O75" s="632"/>
    </row>
    <row r="76" spans="1:15" s="319" customFormat="1" ht="15.75">
      <c r="A76" s="488"/>
      <c r="B76" s="488"/>
      <c r="C76" s="441"/>
      <c r="D76" s="446"/>
      <c r="E76" s="441"/>
      <c r="F76" s="451"/>
      <c r="G76" s="451"/>
      <c r="H76" s="451"/>
      <c r="I76" s="451"/>
      <c r="J76" s="313"/>
      <c r="K76" s="320"/>
      <c r="L76" s="474"/>
      <c r="M76" s="476"/>
      <c r="N76" s="645"/>
      <c r="O76" s="632"/>
    </row>
    <row r="77" spans="1:15" s="319" customFormat="1" ht="15" customHeight="1">
      <c r="A77" s="488">
        <v>22</v>
      </c>
      <c r="B77" s="488">
        <v>600</v>
      </c>
      <c r="C77" s="441">
        <v>60014</v>
      </c>
      <c r="D77" s="601" t="s">
        <v>143</v>
      </c>
      <c r="E77" s="441" t="s">
        <v>117</v>
      </c>
      <c r="F77" s="451">
        <f>G77</f>
        <v>5000</v>
      </c>
      <c r="G77" s="451">
        <f>H77+I77+I78+K77+K78+K79+L77</f>
        <v>5000</v>
      </c>
      <c r="H77" s="451">
        <v>5000</v>
      </c>
      <c r="I77" s="451"/>
      <c r="J77" s="308"/>
      <c r="K77" s="318"/>
      <c r="L77" s="474"/>
      <c r="M77" s="476" t="s">
        <v>96</v>
      </c>
      <c r="N77" s="653" t="s">
        <v>142</v>
      </c>
      <c r="O77" s="632"/>
    </row>
    <row r="78" spans="1:15" s="319" customFormat="1" ht="15.75">
      <c r="A78" s="488"/>
      <c r="B78" s="488"/>
      <c r="C78" s="441"/>
      <c r="D78" s="422"/>
      <c r="E78" s="441"/>
      <c r="F78" s="451"/>
      <c r="G78" s="451"/>
      <c r="H78" s="451"/>
      <c r="I78" s="451"/>
      <c r="J78" s="311"/>
      <c r="K78" s="316"/>
      <c r="L78" s="474"/>
      <c r="M78" s="476"/>
      <c r="N78" s="653"/>
      <c r="O78" s="632"/>
    </row>
    <row r="79" spans="1:15" s="319" customFormat="1" ht="15.75">
      <c r="A79" s="488"/>
      <c r="B79" s="488"/>
      <c r="C79" s="441"/>
      <c r="D79" s="423"/>
      <c r="E79" s="441"/>
      <c r="F79" s="451"/>
      <c r="G79" s="451"/>
      <c r="H79" s="451"/>
      <c r="I79" s="451"/>
      <c r="J79" s="311"/>
      <c r="K79" s="324"/>
      <c r="L79" s="474"/>
      <c r="M79" s="476"/>
      <c r="N79" s="653"/>
      <c r="O79" s="632"/>
    </row>
    <row r="80" spans="1:14" s="108" customFormat="1" ht="18" customHeight="1">
      <c r="A80" s="581" t="s">
        <v>29</v>
      </c>
      <c r="B80" s="581"/>
      <c r="C80" s="581"/>
      <c r="D80" s="581"/>
      <c r="E80" s="581"/>
      <c r="F80" s="584">
        <f>SUM(F14:F79)</f>
        <v>24628846</v>
      </c>
      <c r="G80" s="584">
        <f>SUM(G14:G79)</f>
        <v>16542060</v>
      </c>
      <c r="H80" s="584">
        <f>SUM(H14:H79)</f>
        <v>7050162.78</v>
      </c>
      <c r="I80" s="482"/>
      <c r="J80" s="621"/>
      <c r="K80" s="479">
        <f>SUM(K14:K79)</f>
        <v>7101654</v>
      </c>
      <c r="L80" s="481">
        <f>SUM(L14:L79)</f>
        <v>2390243.2199999997</v>
      </c>
      <c r="M80" s="477"/>
      <c r="N80" s="122"/>
    </row>
    <row r="81" spans="1:14" s="150" customFormat="1" ht="19.5" customHeight="1">
      <c r="A81" s="581"/>
      <c r="B81" s="581"/>
      <c r="C81" s="581"/>
      <c r="D81" s="581"/>
      <c r="E81" s="581"/>
      <c r="F81" s="584"/>
      <c r="G81" s="584"/>
      <c r="H81" s="584"/>
      <c r="I81" s="482"/>
      <c r="J81" s="622"/>
      <c r="K81" s="480"/>
      <c r="L81" s="481"/>
      <c r="M81" s="478"/>
      <c r="N81" s="174"/>
    </row>
    <row r="82" spans="1:14" s="150" customFormat="1" ht="19.5" customHeight="1">
      <c r="A82" s="181"/>
      <c r="B82" s="181"/>
      <c r="C82" s="454" t="s">
        <v>30</v>
      </c>
      <c r="D82" s="454"/>
      <c r="E82" s="454"/>
      <c r="F82" s="182"/>
      <c r="G82" s="183"/>
      <c r="H82" s="184"/>
      <c r="I82" s="185"/>
      <c r="J82" s="186"/>
      <c r="K82" s="187"/>
      <c r="L82" s="185"/>
      <c r="M82" s="188"/>
      <c r="N82" s="174"/>
    </row>
    <row r="83" spans="1:14" ht="39.75" customHeight="1">
      <c r="A83" s="126" t="s">
        <v>16</v>
      </c>
      <c r="B83" s="453" t="s">
        <v>31</v>
      </c>
      <c r="C83" s="453"/>
      <c r="D83" s="453"/>
      <c r="E83" s="453"/>
      <c r="F83" s="189"/>
      <c r="G83" s="190"/>
      <c r="H83" s="190"/>
      <c r="I83" s="190"/>
      <c r="J83" s="191"/>
      <c r="K83" s="191"/>
      <c r="L83" s="190"/>
      <c r="M83" s="192"/>
      <c r="N83" s="122"/>
    </row>
    <row r="84" spans="1:15" s="273" customFormat="1" ht="20.25" customHeight="1">
      <c r="A84" s="489">
        <v>23</v>
      </c>
      <c r="B84" s="490">
        <v>801</v>
      </c>
      <c r="C84" s="490">
        <v>80130</v>
      </c>
      <c r="D84" s="442"/>
      <c r="E84" s="472" t="s">
        <v>61</v>
      </c>
      <c r="F84" s="462">
        <f>G84+30000</f>
        <v>541000</v>
      </c>
      <c r="G84" s="487">
        <f>H84+I84+K84+K85+K86+L84</f>
        <v>511000</v>
      </c>
      <c r="H84" s="487">
        <v>76650</v>
      </c>
      <c r="I84" s="561"/>
      <c r="J84" s="271"/>
      <c r="K84" s="272"/>
      <c r="L84" s="462">
        <v>434350</v>
      </c>
      <c r="M84" s="473" t="s">
        <v>58</v>
      </c>
      <c r="N84" s="652" t="s">
        <v>145</v>
      </c>
      <c r="O84" s="640"/>
    </row>
    <row r="85" spans="1:15" s="273" customFormat="1" ht="20.25" customHeight="1">
      <c r="A85" s="489"/>
      <c r="B85" s="489"/>
      <c r="C85" s="489"/>
      <c r="D85" s="442"/>
      <c r="E85" s="472"/>
      <c r="F85" s="452"/>
      <c r="G85" s="487"/>
      <c r="H85" s="487"/>
      <c r="I85" s="561"/>
      <c r="J85" s="274"/>
      <c r="K85" s="274"/>
      <c r="L85" s="462"/>
      <c r="M85" s="473"/>
      <c r="N85" s="652"/>
      <c r="O85" s="640"/>
    </row>
    <row r="86" spans="1:15" s="273" customFormat="1" ht="18.75" customHeight="1">
      <c r="A86" s="489"/>
      <c r="B86" s="490"/>
      <c r="C86" s="490"/>
      <c r="D86" s="442"/>
      <c r="E86" s="472"/>
      <c r="F86" s="452"/>
      <c r="G86" s="487"/>
      <c r="H86" s="487"/>
      <c r="I86" s="561"/>
      <c r="J86" s="275"/>
      <c r="K86" s="275"/>
      <c r="L86" s="462"/>
      <c r="M86" s="473"/>
      <c r="N86" s="652"/>
      <c r="O86" s="640"/>
    </row>
    <row r="87" spans="1:15" s="278" customFormat="1" ht="15" customHeight="1">
      <c r="A87" s="489">
        <v>24</v>
      </c>
      <c r="B87" s="489">
        <v>851</v>
      </c>
      <c r="C87" s="489">
        <v>85111</v>
      </c>
      <c r="D87" s="440" t="s">
        <v>18</v>
      </c>
      <c r="E87" s="596" t="s">
        <v>33</v>
      </c>
      <c r="F87" s="485">
        <v>6944936</v>
      </c>
      <c r="G87" s="487">
        <f>H87+I87+K87+K88+K89+L87</f>
        <v>5457134</v>
      </c>
      <c r="H87" s="485"/>
      <c r="I87" s="485">
        <v>818570</v>
      </c>
      <c r="J87" s="276"/>
      <c r="K87" s="277"/>
      <c r="L87" s="623">
        <v>4638564</v>
      </c>
      <c r="M87" s="472" t="s">
        <v>58</v>
      </c>
      <c r="N87" s="646" t="s">
        <v>146</v>
      </c>
      <c r="O87" s="641"/>
    </row>
    <row r="88" spans="1:15" s="278" customFormat="1" ht="15.75">
      <c r="A88" s="489"/>
      <c r="B88" s="489"/>
      <c r="C88" s="489"/>
      <c r="D88" s="440"/>
      <c r="E88" s="596"/>
      <c r="F88" s="486"/>
      <c r="G88" s="487"/>
      <c r="H88" s="486"/>
      <c r="I88" s="486"/>
      <c r="J88" s="256"/>
      <c r="K88" s="279"/>
      <c r="L88" s="624"/>
      <c r="M88" s="472"/>
      <c r="N88" s="646"/>
      <c r="O88" s="641"/>
    </row>
    <row r="89" spans="1:15" s="278" customFormat="1" ht="15.75">
      <c r="A89" s="489"/>
      <c r="B89" s="489"/>
      <c r="C89" s="489"/>
      <c r="D89" s="440"/>
      <c r="E89" s="596"/>
      <c r="F89" s="486"/>
      <c r="G89" s="487"/>
      <c r="H89" s="486"/>
      <c r="I89" s="486"/>
      <c r="J89" s="280"/>
      <c r="K89" s="281"/>
      <c r="L89" s="624"/>
      <c r="M89" s="472"/>
      <c r="N89" s="646"/>
      <c r="O89" s="641"/>
    </row>
    <row r="90" spans="1:15" s="255" customFormat="1" ht="15" customHeight="1">
      <c r="A90" s="491">
        <v>25</v>
      </c>
      <c r="B90" s="489">
        <v>852</v>
      </c>
      <c r="C90" s="489">
        <v>85201</v>
      </c>
      <c r="D90" s="448" t="s">
        <v>25</v>
      </c>
      <c r="E90" s="472" t="s">
        <v>73</v>
      </c>
      <c r="F90" s="467">
        <f>G90+61460</f>
        <v>1425962.07</v>
      </c>
      <c r="G90" s="487">
        <f>H90+I90+K90+K91+K92+L90</f>
        <v>1364502.07</v>
      </c>
      <c r="H90" s="467">
        <f>1364502.07-L90</f>
        <v>204676.07000000007</v>
      </c>
      <c r="I90" s="457"/>
      <c r="J90" s="282"/>
      <c r="K90" s="283"/>
      <c r="L90" s="458">
        <v>1159826</v>
      </c>
      <c r="M90" s="472" t="s">
        <v>58</v>
      </c>
      <c r="N90" s="652" t="s">
        <v>145</v>
      </c>
      <c r="O90" s="630"/>
    </row>
    <row r="91" spans="1:15" s="255" customFormat="1" ht="15.75">
      <c r="A91" s="491"/>
      <c r="B91" s="489"/>
      <c r="C91" s="489"/>
      <c r="D91" s="448"/>
      <c r="E91" s="472"/>
      <c r="F91" s="467"/>
      <c r="G91" s="487"/>
      <c r="H91" s="467"/>
      <c r="I91" s="457"/>
      <c r="J91" s="256"/>
      <c r="K91" s="279"/>
      <c r="L91" s="458"/>
      <c r="M91" s="472"/>
      <c r="N91" s="652"/>
      <c r="O91" s="630"/>
    </row>
    <row r="92" spans="1:15" s="255" customFormat="1" ht="19.5" customHeight="1">
      <c r="A92" s="491"/>
      <c r="B92" s="489"/>
      <c r="C92" s="489"/>
      <c r="D92" s="448"/>
      <c r="E92" s="472"/>
      <c r="F92" s="467"/>
      <c r="G92" s="487"/>
      <c r="H92" s="467"/>
      <c r="I92" s="457"/>
      <c r="J92" s="258"/>
      <c r="K92" s="284"/>
      <c r="L92" s="458"/>
      <c r="M92" s="472"/>
      <c r="N92" s="652"/>
      <c r="O92" s="630"/>
    </row>
    <row r="93" spans="1:14" ht="19.5">
      <c r="A93" s="199"/>
      <c r="B93" s="199"/>
      <c r="C93" s="456" t="s">
        <v>34</v>
      </c>
      <c r="D93" s="456"/>
      <c r="E93" s="456"/>
      <c r="F93" s="200"/>
      <c r="G93" s="200"/>
      <c r="H93" s="200"/>
      <c r="I93" s="201"/>
      <c r="J93" s="105"/>
      <c r="K93" s="105"/>
      <c r="L93" s="202"/>
      <c r="M93" s="203"/>
      <c r="N93" s="122"/>
    </row>
    <row r="94" spans="1:14" s="255" customFormat="1" ht="39.75" customHeight="1">
      <c r="A94" s="285">
        <v>26</v>
      </c>
      <c r="B94" s="286">
        <v>750</v>
      </c>
      <c r="C94" s="286">
        <v>75020</v>
      </c>
      <c r="D94" s="286">
        <v>6050</v>
      </c>
      <c r="E94" s="287" t="s">
        <v>57</v>
      </c>
      <c r="F94" s="288"/>
      <c r="G94" s="288">
        <v>1130000</v>
      </c>
      <c r="H94" s="288">
        <v>1130000</v>
      </c>
      <c r="I94" s="288"/>
      <c r="J94" s="289"/>
      <c r="K94" s="290"/>
      <c r="L94" s="288"/>
      <c r="M94" s="291" t="s">
        <v>58</v>
      </c>
      <c r="N94" s="292"/>
    </row>
    <row r="95" spans="1:14" s="255" customFormat="1" ht="27" customHeight="1">
      <c r="A95" s="464">
        <v>27</v>
      </c>
      <c r="B95" s="493">
        <v>750</v>
      </c>
      <c r="C95" s="493">
        <v>75020</v>
      </c>
      <c r="D95" s="493">
        <v>6050</v>
      </c>
      <c r="E95" s="493" t="s">
        <v>59</v>
      </c>
      <c r="F95" s="470"/>
      <c r="G95" s="470">
        <v>225000</v>
      </c>
      <c r="H95" s="470">
        <v>225000</v>
      </c>
      <c r="I95" s="470"/>
      <c r="J95" s="301"/>
      <c r="K95" s="326"/>
      <c r="L95" s="470"/>
      <c r="M95" s="459" t="s">
        <v>58</v>
      </c>
      <c r="N95" s="292"/>
    </row>
    <row r="96" spans="1:14" s="255" customFormat="1" ht="23.25" customHeight="1">
      <c r="A96" s="465"/>
      <c r="B96" s="494"/>
      <c r="C96" s="494"/>
      <c r="D96" s="494"/>
      <c r="E96" s="494"/>
      <c r="F96" s="471"/>
      <c r="G96" s="471"/>
      <c r="H96" s="471"/>
      <c r="I96" s="471"/>
      <c r="J96" s="327"/>
      <c r="K96" s="328"/>
      <c r="L96" s="471"/>
      <c r="M96" s="460"/>
      <c r="N96" s="292"/>
    </row>
    <row r="97" spans="1:14" s="303" customFormat="1" ht="21" customHeight="1">
      <c r="A97" s="466"/>
      <c r="B97" s="469"/>
      <c r="C97" s="469"/>
      <c r="D97" s="469"/>
      <c r="E97" s="469"/>
      <c r="F97" s="468"/>
      <c r="G97" s="468"/>
      <c r="H97" s="468"/>
      <c r="I97" s="468"/>
      <c r="J97" s="329"/>
      <c r="K97" s="330"/>
      <c r="L97" s="468"/>
      <c r="M97" s="461"/>
      <c r="N97" s="325"/>
    </row>
    <row r="98" spans="1:15" s="303" customFormat="1" ht="15" customHeight="1">
      <c r="A98" s="488">
        <v>28</v>
      </c>
      <c r="B98" s="464">
        <v>750</v>
      </c>
      <c r="C98" s="464">
        <v>75020</v>
      </c>
      <c r="D98" s="443" t="s">
        <v>25</v>
      </c>
      <c r="E98" s="476" t="s">
        <v>74</v>
      </c>
      <c r="F98" s="455">
        <f>G98</f>
        <v>168000</v>
      </c>
      <c r="G98" s="463">
        <v>168000</v>
      </c>
      <c r="H98" s="492">
        <v>168000</v>
      </c>
      <c r="I98" s="463"/>
      <c r="J98" s="301"/>
      <c r="K98" s="331"/>
      <c r="L98" s="455"/>
      <c r="M98" s="476" t="s">
        <v>58</v>
      </c>
      <c r="N98" s="599"/>
      <c r="O98" s="629"/>
    </row>
    <row r="99" spans="1:15" s="303" customFormat="1" ht="15.75">
      <c r="A99" s="488"/>
      <c r="B99" s="465"/>
      <c r="C99" s="465"/>
      <c r="D99" s="444"/>
      <c r="E99" s="476"/>
      <c r="F99" s="455"/>
      <c r="G99" s="463"/>
      <c r="H99" s="492"/>
      <c r="I99" s="463"/>
      <c r="J99" s="304"/>
      <c r="K99" s="332"/>
      <c r="L99" s="455"/>
      <c r="M99" s="476"/>
      <c r="N99" s="599"/>
      <c r="O99" s="629"/>
    </row>
    <row r="100" spans="1:15" s="303" customFormat="1" ht="20.25" customHeight="1">
      <c r="A100" s="488"/>
      <c r="B100" s="466"/>
      <c r="C100" s="466"/>
      <c r="D100" s="445"/>
      <c r="E100" s="476"/>
      <c r="F100" s="455"/>
      <c r="G100" s="463"/>
      <c r="H100" s="492"/>
      <c r="I100" s="463"/>
      <c r="J100" s="306"/>
      <c r="K100" s="321"/>
      <c r="L100" s="455"/>
      <c r="M100" s="476"/>
      <c r="N100" s="599"/>
      <c r="O100" s="629"/>
    </row>
    <row r="101" spans="1:15" s="303" customFormat="1" ht="20.25" customHeight="1">
      <c r="A101" s="488">
        <v>29</v>
      </c>
      <c r="B101" s="464">
        <v>750</v>
      </c>
      <c r="C101" s="464">
        <v>75020</v>
      </c>
      <c r="D101" s="443" t="s">
        <v>25</v>
      </c>
      <c r="E101" s="476" t="s">
        <v>60</v>
      </c>
      <c r="F101" s="455">
        <f>G101</f>
        <v>200000</v>
      </c>
      <c r="G101" s="463">
        <v>200000</v>
      </c>
      <c r="H101" s="492">
        <v>200000</v>
      </c>
      <c r="I101" s="463"/>
      <c r="J101" s="301"/>
      <c r="K101" s="331"/>
      <c r="L101" s="455"/>
      <c r="M101" s="476" t="s">
        <v>58</v>
      </c>
      <c r="N101" s="599"/>
      <c r="O101" s="629"/>
    </row>
    <row r="102" spans="1:15" s="303" customFormat="1" ht="20.25" customHeight="1">
      <c r="A102" s="488"/>
      <c r="B102" s="465"/>
      <c r="C102" s="465"/>
      <c r="D102" s="444"/>
      <c r="E102" s="476"/>
      <c r="F102" s="455"/>
      <c r="G102" s="463"/>
      <c r="H102" s="492"/>
      <c r="I102" s="463"/>
      <c r="J102" s="304"/>
      <c r="K102" s="332"/>
      <c r="L102" s="455"/>
      <c r="M102" s="476"/>
      <c r="N102" s="599"/>
      <c r="O102" s="629"/>
    </row>
    <row r="103" spans="1:15" s="303" customFormat="1" ht="20.25" customHeight="1">
      <c r="A103" s="488"/>
      <c r="B103" s="466"/>
      <c r="C103" s="466"/>
      <c r="D103" s="445"/>
      <c r="E103" s="476"/>
      <c r="F103" s="455"/>
      <c r="G103" s="463"/>
      <c r="H103" s="492"/>
      <c r="I103" s="463"/>
      <c r="J103" s="306"/>
      <c r="K103" s="321"/>
      <c r="L103" s="455"/>
      <c r="M103" s="476"/>
      <c r="N103" s="599"/>
      <c r="O103" s="629"/>
    </row>
    <row r="104" spans="1:15" s="303" customFormat="1" ht="15" customHeight="1">
      <c r="A104" s="488">
        <v>30</v>
      </c>
      <c r="B104" s="464">
        <v>750</v>
      </c>
      <c r="C104" s="464">
        <v>75020</v>
      </c>
      <c r="D104" s="443" t="s">
        <v>25</v>
      </c>
      <c r="E104" s="476" t="s">
        <v>136</v>
      </c>
      <c r="F104" s="455">
        <f>G104</f>
        <v>123000</v>
      </c>
      <c r="G104" s="463">
        <v>123000</v>
      </c>
      <c r="H104" s="492">
        <v>123000</v>
      </c>
      <c r="I104" s="463"/>
      <c r="J104" s="301"/>
      <c r="K104" s="331"/>
      <c r="L104" s="455"/>
      <c r="M104" s="476" t="s">
        <v>137</v>
      </c>
      <c r="N104" s="599"/>
      <c r="O104" s="629"/>
    </row>
    <row r="105" spans="1:15" s="303" customFormat="1" ht="15.75">
      <c r="A105" s="488"/>
      <c r="B105" s="465"/>
      <c r="C105" s="465"/>
      <c r="D105" s="444"/>
      <c r="E105" s="476"/>
      <c r="F105" s="455"/>
      <c r="G105" s="463"/>
      <c r="H105" s="492"/>
      <c r="I105" s="463"/>
      <c r="J105" s="304"/>
      <c r="K105" s="332"/>
      <c r="L105" s="455"/>
      <c r="M105" s="476"/>
      <c r="N105" s="599"/>
      <c r="O105" s="629"/>
    </row>
    <row r="106" spans="1:15" s="303" customFormat="1" ht="16.5" customHeight="1">
      <c r="A106" s="488"/>
      <c r="B106" s="466"/>
      <c r="C106" s="466"/>
      <c r="D106" s="445"/>
      <c r="E106" s="476"/>
      <c r="F106" s="455"/>
      <c r="G106" s="463"/>
      <c r="H106" s="492"/>
      <c r="I106" s="463"/>
      <c r="J106" s="306"/>
      <c r="K106" s="321"/>
      <c r="L106" s="455"/>
      <c r="M106" s="476"/>
      <c r="N106" s="599"/>
      <c r="O106" s="629"/>
    </row>
    <row r="107" spans="1:15" s="303" customFormat="1" ht="15" customHeight="1">
      <c r="A107" s="488">
        <v>31</v>
      </c>
      <c r="B107" s="464">
        <v>750</v>
      </c>
      <c r="C107" s="464">
        <v>75020</v>
      </c>
      <c r="D107" s="443" t="s">
        <v>25</v>
      </c>
      <c r="E107" s="476" t="s">
        <v>138</v>
      </c>
      <c r="F107" s="455">
        <f>G107</f>
        <v>61500</v>
      </c>
      <c r="G107" s="463">
        <v>61500</v>
      </c>
      <c r="H107" s="492">
        <v>61500</v>
      </c>
      <c r="I107" s="463"/>
      <c r="J107" s="301"/>
      <c r="K107" s="331"/>
      <c r="L107" s="455"/>
      <c r="M107" s="476" t="s">
        <v>137</v>
      </c>
      <c r="N107" s="599"/>
      <c r="O107" s="629"/>
    </row>
    <row r="108" spans="1:15" s="303" customFormat="1" ht="15.75">
      <c r="A108" s="488"/>
      <c r="B108" s="465"/>
      <c r="C108" s="465"/>
      <c r="D108" s="444"/>
      <c r="E108" s="476"/>
      <c r="F108" s="455"/>
      <c r="G108" s="463"/>
      <c r="H108" s="492"/>
      <c r="I108" s="463"/>
      <c r="J108" s="304"/>
      <c r="K108" s="332"/>
      <c r="L108" s="455"/>
      <c r="M108" s="476"/>
      <c r="N108" s="599"/>
      <c r="O108" s="629"/>
    </row>
    <row r="109" spans="1:15" s="303" customFormat="1" ht="13.5" customHeight="1">
      <c r="A109" s="488"/>
      <c r="B109" s="466"/>
      <c r="C109" s="466"/>
      <c r="D109" s="445"/>
      <c r="E109" s="476"/>
      <c r="F109" s="455"/>
      <c r="G109" s="463"/>
      <c r="H109" s="492"/>
      <c r="I109" s="463"/>
      <c r="J109" s="306"/>
      <c r="K109" s="321"/>
      <c r="L109" s="455"/>
      <c r="M109" s="476"/>
      <c r="N109" s="599"/>
      <c r="O109" s="629"/>
    </row>
    <row r="110" spans="1:15" s="255" customFormat="1" ht="15" customHeight="1">
      <c r="A110" s="489">
        <v>32</v>
      </c>
      <c r="B110" s="489">
        <v>801</v>
      </c>
      <c r="C110" s="489">
        <v>80120</v>
      </c>
      <c r="D110" s="442" t="s">
        <v>25</v>
      </c>
      <c r="E110" s="472" t="s">
        <v>55</v>
      </c>
      <c r="F110" s="457">
        <f>H110</f>
        <v>426000</v>
      </c>
      <c r="G110" s="562">
        <v>426000</v>
      </c>
      <c r="H110" s="560">
        <v>426000</v>
      </c>
      <c r="I110" s="562"/>
      <c r="J110" s="253"/>
      <c r="K110" s="283"/>
      <c r="L110" s="457"/>
      <c r="M110" s="439" t="s">
        <v>82</v>
      </c>
      <c r="N110" s="598"/>
      <c r="O110" s="630"/>
    </row>
    <row r="111" spans="1:15" s="255" customFormat="1" ht="15.75">
      <c r="A111" s="489"/>
      <c r="B111" s="489"/>
      <c r="C111" s="489"/>
      <c r="D111" s="442"/>
      <c r="E111" s="472"/>
      <c r="F111" s="457"/>
      <c r="G111" s="562"/>
      <c r="H111" s="560"/>
      <c r="I111" s="562"/>
      <c r="J111" s="256"/>
      <c r="K111" s="279"/>
      <c r="L111" s="457"/>
      <c r="M111" s="439"/>
      <c r="N111" s="598"/>
      <c r="O111" s="630"/>
    </row>
    <row r="112" spans="1:15" s="255" customFormat="1" ht="21" customHeight="1">
      <c r="A112" s="489"/>
      <c r="B112" s="489"/>
      <c r="C112" s="489"/>
      <c r="D112" s="442"/>
      <c r="E112" s="472"/>
      <c r="F112" s="457"/>
      <c r="G112" s="562"/>
      <c r="H112" s="560"/>
      <c r="I112" s="562"/>
      <c r="J112" s="258"/>
      <c r="K112" s="284"/>
      <c r="L112" s="457"/>
      <c r="M112" s="439"/>
      <c r="N112" s="598"/>
      <c r="O112" s="630"/>
    </row>
    <row r="113" spans="1:15" s="303" customFormat="1" ht="15" customHeight="1">
      <c r="A113" s="488">
        <v>33</v>
      </c>
      <c r="B113" s="488">
        <v>801</v>
      </c>
      <c r="C113" s="488">
        <v>80120</v>
      </c>
      <c r="D113" s="430" t="s">
        <v>25</v>
      </c>
      <c r="E113" s="476" t="s">
        <v>63</v>
      </c>
      <c r="F113" s="455">
        <f>H113</f>
        <v>1500000</v>
      </c>
      <c r="G113" s="463">
        <v>1500000</v>
      </c>
      <c r="H113" s="492">
        <v>1500000</v>
      </c>
      <c r="I113" s="463"/>
      <c r="J113" s="301"/>
      <c r="K113" s="331"/>
      <c r="L113" s="455"/>
      <c r="M113" s="505" t="s">
        <v>58</v>
      </c>
      <c r="N113" s="599"/>
      <c r="O113" s="629"/>
    </row>
    <row r="114" spans="1:15" s="303" customFormat="1" ht="15.75">
      <c r="A114" s="488"/>
      <c r="B114" s="488"/>
      <c r="C114" s="488"/>
      <c r="D114" s="430"/>
      <c r="E114" s="476"/>
      <c r="F114" s="455"/>
      <c r="G114" s="463"/>
      <c r="H114" s="492"/>
      <c r="I114" s="463"/>
      <c r="J114" s="304"/>
      <c r="K114" s="332"/>
      <c r="L114" s="455"/>
      <c r="M114" s="505"/>
      <c r="N114" s="599"/>
      <c r="O114" s="629"/>
    </row>
    <row r="115" spans="1:15" s="303" customFormat="1" ht="27" customHeight="1">
      <c r="A115" s="488"/>
      <c r="B115" s="488"/>
      <c r="C115" s="488"/>
      <c r="D115" s="430"/>
      <c r="E115" s="476"/>
      <c r="F115" s="455"/>
      <c r="G115" s="463"/>
      <c r="H115" s="492"/>
      <c r="I115" s="463"/>
      <c r="J115" s="306"/>
      <c r="K115" s="321"/>
      <c r="L115" s="455"/>
      <c r="M115" s="505"/>
      <c r="N115" s="599"/>
      <c r="O115" s="629"/>
    </row>
    <row r="116" spans="1:15" s="303" customFormat="1" ht="15" customHeight="1">
      <c r="A116" s="488">
        <v>34</v>
      </c>
      <c r="B116" s="488">
        <v>801</v>
      </c>
      <c r="C116" s="488">
        <v>80120</v>
      </c>
      <c r="D116" s="430" t="s">
        <v>25</v>
      </c>
      <c r="E116" s="476" t="s">
        <v>152</v>
      </c>
      <c r="F116" s="455">
        <f>G116</f>
        <v>7500000</v>
      </c>
      <c r="G116" s="463">
        <v>7500000</v>
      </c>
      <c r="H116" s="492">
        <v>7500000</v>
      </c>
      <c r="I116" s="463"/>
      <c r="J116" s="301"/>
      <c r="K116" s="331"/>
      <c r="L116" s="455"/>
      <c r="M116" s="505" t="s">
        <v>153</v>
      </c>
      <c r="N116" s="599"/>
      <c r="O116" s="629"/>
    </row>
    <row r="117" spans="1:15" s="303" customFormat="1" ht="15.75">
      <c r="A117" s="488"/>
      <c r="B117" s="488"/>
      <c r="C117" s="488"/>
      <c r="D117" s="430"/>
      <c r="E117" s="476"/>
      <c r="F117" s="455"/>
      <c r="G117" s="463"/>
      <c r="H117" s="492"/>
      <c r="I117" s="463"/>
      <c r="J117" s="304"/>
      <c r="K117" s="332"/>
      <c r="L117" s="455"/>
      <c r="M117" s="505"/>
      <c r="N117" s="599"/>
      <c r="O117" s="629"/>
    </row>
    <row r="118" spans="1:15" s="303" customFormat="1" ht="24.75" customHeight="1">
      <c r="A118" s="488"/>
      <c r="B118" s="488"/>
      <c r="C118" s="488"/>
      <c r="D118" s="430"/>
      <c r="E118" s="476"/>
      <c r="F118" s="455"/>
      <c r="G118" s="463"/>
      <c r="H118" s="492"/>
      <c r="I118" s="463"/>
      <c r="J118" s="306"/>
      <c r="K118" s="321"/>
      <c r="L118" s="455"/>
      <c r="M118" s="505"/>
      <c r="N118" s="599"/>
      <c r="O118" s="629"/>
    </row>
    <row r="119" spans="1:15" s="255" customFormat="1" ht="15" customHeight="1">
      <c r="A119" s="489">
        <v>35</v>
      </c>
      <c r="B119" s="489">
        <v>801</v>
      </c>
      <c r="C119" s="489">
        <v>80120</v>
      </c>
      <c r="D119" s="442" t="s">
        <v>25</v>
      </c>
      <c r="E119" s="472" t="s">
        <v>154</v>
      </c>
      <c r="F119" s="457"/>
      <c r="G119" s="562">
        <v>1339781</v>
      </c>
      <c r="H119" s="560">
        <v>1339781</v>
      </c>
      <c r="I119" s="562"/>
      <c r="J119" s="253"/>
      <c r="K119" s="283"/>
      <c r="L119" s="457"/>
      <c r="M119" s="439" t="s">
        <v>155</v>
      </c>
      <c r="N119" s="598"/>
      <c r="O119" s="630"/>
    </row>
    <row r="120" spans="1:15" s="255" customFormat="1" ht="15.75">
      <c r="A120" s="489"/>
      <c r="B120" s="489"/>
      <c r="C120" s="489"/>
      <c r="D120" s="442"/>
      <c r="E120" s="472"/>
      <c r="F120" s="457"/>
      <c r="G120" s="562"/>
      <c r="H120" s="560"/>
      <c r="I120" s="562"/>
      <c r="J120" s="256"/>
      <c r="K120" s="279"/>
      <c r="L120" s="457"/>
      <c r="M120" s="439"/>
      <c r="N120" s="598"/>
      <c r="O120" s="630"/>
    </row>
    <row r="121" spans="1:15" s="255" customFormat="1" ht="24.75" customHeight="1">
      <c r="A121" s="489"/>
      <c r="B121" s="489"/>
      <c r="C121" s="489"/>
      <c r="D121" s="442"/>
      <c r="E121" s="472"/>
      <c r="F121" s="457"/>
      <c r="G121" s="562"/>
      <c r="H121" s="560"/>
      <c r="I121" s="562"/>
      <c r="J121" s="258"/>
      <c r="K121" s="284"/>
      <c r="L121" s="457"/>
      <c r="M121" s="439"/>
      <c r="N121" s="598"/>
      <c r="O121" s="630"/>
    </row>
    <row r="122" spans="1:15" s="303" customFormat="1" ht="15" customHeight="1">
      <c r="A122" s="488">
        <v>36</v>
      </c>
      <c r="B122" s="488">
        <v>801</v>
      </c>
      <c r="C122" s="488">
        <v>80120</v>
      </c>
      <c r="D122" s="430" t="s">
        <v>183</v>
      </c>
      <c r="E122" s="476" t="s">
        <v>62</v>
      </c>
      <c r="F122" s="455">
        <f>H122</f>
        <v>24000</v>
      </c>
      <c r="G122" s="463">
        <f>H122</f>
        <v>24000</v>
      </c>
      <c r="H122" s="492">
        <v>24000</v>
      </c>
      <c r="I122" s="463"/>
      <c r="J122" s="301"/>
      <c r="K122" s="331"/>
      <c r="L122" s="455"/>
      <c r="M122" s="505" t="s">
        <v>58</v>
      </c>
      <c r="N122" s="599"/>
      <c r="O122" s="629"/>
    </row>
    <row r="123" spans="1:15" s="303" customFormat="1" ht="15.75">
      <c r="A123" s="488"/>
      <c r="B123" s="488"/>
      <c r="C123" s="488"/>
      <c r="D123" s="430"/>
      <c r="E123" s="476"/>
      <c r="F123" s="455"/>
      <c r="G123" s="463"/>
      <c r="H123" s="492"/>
      <c r="I123" s="463"/>
      <c r="J123" s="304"/>
      <c r="K123" s="332"/>
      <c r="L123" s="455"/>
      <c r="M123" s="505"/>
      <c r="N123" s="599"/>
      <c r="O123" s="629"/>
    </row>
    <row r="124" spans="1:15" s="303" customFormat="1" ht="37.5" customHeight="1">
      <c r="A124" s="488"/>
      <c r="B124" s="488"/>
      <c r="C124" s="488"/>
      <c r="D124" s="430"/>
      <c r="E124" s="476"/>
      <c r="F124" s="455"/>
      <c r="G124" s="463"/>
      <c r="H124" s="492"/>
      <c r="I124" s="463"/>
      <c r="J124" s="306"/>
      <c r="K124" s="321"/>
      <c r="L124" s="455"/>
      <c r="M124" s="505"/>
      <c r="N124" s="599"/>
      <c r="O124" s="629"/>
    </row>
    <row r="125" spans="1:15" s="255" customFormat="1" ht="15.75" customHeight="1">
      <c r="A125" s="489">
        <v>37</v>
      </c>
      <c r="B125" s="489">
        <v>801</v>
      </c>
      <c r="C125" s="489">
        <v>80130</v>
      </c>
      <c r="D125" s="442" t="s">
        <v>25</v>
      </c>
      <c r="E125" s="483" t="s">
        <v>36</v>
      </c>
      <c r="F125" s="457">
        <f>G125+11500</f>
        <v>754224</v>
      </c>
      <c r="G125" s="558">
        <f>H125+I125+K125+K126+K127+L125</f>
        <v>742724</v>
      </c>
      <c r="H125" s="457">
        <v>542724</v>
      </c>
      <c r="I125" s="457"/>
      <c r="J125" s="261" t="s">
        <v>20</v>
      </c>
      <c r="K125" s="254">
        <v>200000</v>
      </c>
      <c r="L125" s="457"/>
      <c r="M125" s="472" t="s">
        <v>58</v>
      </c>
      <c r="N125" s="652" t="s">
        <v>147</v>
      </c>
      <c r="O125" s="630"/>
    </row>
    <row r="126" spans="1:15" s="255" customFormat="1" ht="15.75">
      <c r="A126" s="489"/>
      <c r="B126" s="489"/>
      <c r="C126" s="489"/>
      <c r="D126" s="442"/>
      <c r="E126" s="483"/>
      <c r="F126" s="457"/>
      <c r="G126" s="558"/>
      <c r="H126" s="457"/>
      <c r="I126" s="457"/>
      <c r="J126" s="263" t="s">
        <v>21</v>
      </c>
      <c r="K126" s="279"/>
      <c r="L126" s="457"/>
      <c r="M126" s="472"/>
      <c r="N126" s="652"/>
      <c r="O126" s="630"/>
    </row>
    <row r="127" spans="1:15" s="255" customFormat="1" ht="15.75">
      <c r="A127" s="489"/>
      <c r="B127" s="489"/>
      <c r="C127" s="489"/>
      <c r="D127" s="442"/>
      <c r="E127" s="483"/>
      <c r="F127" s="457"/>
      <c r="G127" s="558"/>
      <c r="H127" s="457"/>
      <c r="I127" s="457"/>
      <c r="J127" s="265" t="s">
        <v>22</v>
      </c>
      <c r="K127" s="284"/>
      <c r="L127" s="457"/>
      <c r="M127" s="472"/>
      <c r="N127" s="652"/>
      <c r="O127" s="630"/>
    </row>
    <row r="128" spans="1:15" s="303" customFormat="1" ht="15.75" customHeight="1">
      <c r="A128" s="488">
        <v>38</v>
      </c>
      <c r="B128" s="488">
        <v>801</v>
      </c>
      <c r="C128" s="488">
        <v>80130</v>
      </c>
      <c r="D128" s="430" t="s">
        <v>25</v>
      </c>
      <c r="E128" s="441" t="s">
        <v>67</v>
      </c>
      <c r="F128" s="455">
        <f>G128</f>
        <v>450000</v>
      </c>
      <c r="G128" s="416">
        <f>H128+I128+K128+K129+K130+L128</f>
        <v>450000</v>
      </c>
      <c r="H128" s="455">
        <v>450000</v>
      </c>
      <c r="I128" s="455"/>
      <c r="J128" s="301"/>
      <c r="K128" s="326"/>
      <c r="L128" s="455"/>
      <c r="M128" s="476" t="s">
        <v>58</v>
      </c>
      <c r="N128" s="648"/>
      <c r="O128" s="629"/>
    </row>
    <row r="129" spans="1:15" s="303" customFormat="1" ht="15.75">
      <c r="A129" s="488"/>
      <c r="B129" s="488"/>
      <c r="C129" s="488"/>
      <c r="D129" s="430"/>
      <c r="E129" s="441"/>
      <c r="F129" s="455"/>
      <c r="G129" s="416"/>
      <c r="H129" s="455"/>
      <c r="I129" s="455"/>
      <c r="J129" s="304"/>
      <c r="K129" s="332"/>
      <c r="L129" s="455"/>
      <c r="M129" s="476"/>
      <c r="N129" s="648"/>
      <c r="O129" s="629"/>
    </row>
    <row r="130" spans="1:15" s="303" customFormat="1" ht="15.75">
      <c r="A130" s="488"/>
      <c r="B130" s="488"/>
      <c r="C130" s="488"/>
      <c r="D130" s="430"/>
      <c r="E130" s="441"/>
      <c r="F130" s="455"/>
      <c r="G130" s="416"/>
      <c r="H130" s="455"/>
      <c r="I130" s="455"/>
      <c r="J130" s="306"/>
      <c r="K130" s="321"/>
      <c r="L130" s="455"/>
      <c r="M130" s="476"/>
      <c r="N130" s="648"/>
      <c r="O130" s="629"/>
    </row>
    <row r="131" spans="1:15" s="303" customFormat="1" ht="15" customHeight="1">
      <c r="A131" s="488">
        <v>39</v>
      </c>
      <c r="B131" s="488">
        <v>801</v>
      </c>
      <c r="C131" s="488">
        <v>80130</v>
      </c>
      <c r="D131" s="430" t="s">
        <v>25</v>
      </c>
      <c r="E131" s="441" t="s">
        <v>65</v>
      </c>
      <c r="F131" s="455">
        <f>G131</f>
        <v>1300000</v>
      </c>
      <c r="G131" s="416">
        <f>H131+I131+K131+K132+K133+L131</f>
        <v>1300000</v>
      </c>
      <c r="H131" s="455">
        <v>1300000</v>
      </c>
      <c r="I131" s="455"/>
      <c r="J131" s="301"/>
      <c r="K131" s="326"/>
      <c r="L131" s="455"/>
      <c r="M131" s="476" t="s">
        <v>156</v>
      </c>
      <c r="N131" s="647" t="s">
        <v>159</v>
      </c>
      <c r="O131" s="629"/>
    </row>
    <row r="132" spans="1:15" s="303" customFormat="1" ht="15.75">
      <c r="A132" s="488"/>
      <c r="B132" s="488"/>
      <c r="C132" s="488"/>
      <c r="D132" s="430"/>
      <c r="E132" s="441"/>
      <c r="F132" s="455"/>
      <c r="G132" s="416"/>
      <c r="H132" s="455"/>
      <c r="I132" s="455"/>
      <c r="J132" s="304"/>
      <c r="K132" s="332"/>
      <c r="L132" s="455"/>
      <c r="M132" s="476"/>
      <c r="N132" s="647"/>
      <c r="O132" s="629"/>
    </row>
    <row r="133" spans="1:15" s="303" customFormat="1" ht="15.75">
      <c r="A133" s="488"/>
      <c r="B133" s="488"/>
      <c r="C133" s="488"/>
      <c r="D133" s="430"/>
      <c r="E133" s="441"/>
      <c r="F133" s="455"/>
      <c r="G133" s="416"/>
      <c r="H133" s="455"/>
      <c r="I133" s="455"/>
      <c r="J133" s="306"/>
      <c r="K133" s="321"/>
      <c r="L133" s="455"/>
      <c r="M133" s="476"/>
      <c r="N133" s="647"/>
      <c r="O133" s="629"/>
    </row>
    <row r="134" spans="1:15" s="303" customFormat="1" ht="15" customHeight="1">
      <c r="A134" s="488">
        <v>40</v>
      </c>
      <c r="B134" s="488">
        <v>801</v>
      </c>
      <c r="C134" s="488">
        <v>80130</v>
      </c>
      <c r="D134" s="430" t="s">
        <v>25</v>
      </c>
      <c r="E134" s="441" t="s">
        <v>158</v>
      </c>
      <c r="F134" s="455">
        <f>G134</f>
        <v>477113</v>
      </c>
      <c r="G134" s="416">
        <v>477113</v>
      </c>
      <c r="H134" s="455">
        <v>477113</v>
      </c>
      <c r="I134" s="455"/>
      <c r="J134" s="301"/>
      <c r="K134" s="326"/>
      <c r="L134" s="455"/>
      <c r="M134" s="476" t="s">
        <v>157</v>
      </c>
      <c r="N134" s="648"/>
      <c r="O134" s="629"/>
    </row>
    <row r="135" spans="1:15" s="303" customFormat="1" ht="15.75">
      <c r="A135" s="488"/>
      <c r="B135" s="488"/>
      <c r="C135" s="488"/>
      <c r="D135" s="430"/>
      <c r="E135" s="441"/>
      <c r="F135" s="455"/>
      <c r="G135" s="416"/>
      <c r="H135" s="455"/>
      <c r="I135" s="455"/>
      <c r="J135" s="304"/>
      <c r="K135" s="332"/>
      <c r="L135" s="455"/>
      <c r="M135" s="476"/>
      <c r="N135" s="648"/>
      <c r="O135" s="629"/>
    </row>
    <row r="136" spans="1:15" s="303" customFormat="1" ht="15.75">
      <c r="A136" s="488"/>
      <c r="B136" s="488"/>
      <c r="C136" s="488"/>
      <c r="D136" s="430"/>
      <c r="E136" s="441"/>
      <c r="F136" s="455"/>
      <c r="G136" s="416"/>
      <c r="H136" s="455"/>
      <c r="I136" s="455"/>
      <c r="J136" s="306"/>
      <c r="K136" s="321"/>
      <c r="L136" s="455"/>
      <c r="M136" s="476"/>
      <c r="N136" s="648"/>
      <c r="O136" s="629"/>
    </row>
    <row r="137" spans="1:15" s="303" customFormat="1" ht="15" customHeight="1">
      <c r="A137" s="488">
        <v>41</v>
      </c>
      <c r="B137" s="488">
        <v>801</v>
      </c>
      <c r="C137" s="488">
        <v>80130</v>
      </c>
      <c r="D137" s="430" t="s">
        <v>25</v>
      </c>
      <c r="E137" s="441" t="s">
        <v>160</v>
      </c>
      <c r="F137" s="455">
        <f>G137</f>
        <v>150000</v>
      </c>
      <c r="G137" s="416">
        <v>150000</v>
      </c>
      <c r="H137" s="455">
        <v>150000</v>
      </c>
      <c r="I137" s="455"/>
      <c r="J137" s="301"/>
      <c r="K137" s="326"/>
      <c r="L137" s="455"/>
      <c r="M137" s="476" t="s">
        <v>157</v>
      </c>
      <c r="N137" s="648"/>
      <c r="O137" s="629"/>
    </row>
    <row r="138" spans="1:15" s="303" customFormat="1" ht="15.75">
      <c r="A138" s="488"/>
      <c r="B138" s="488"/>
      <c r="C138" s="488"/>
      <c r="D138" s="430"/>
      <c r="E138" s="441"/>
      <c r="F138" s="455"/>
      <c r="G138" s="416"/>
      <c r="H138" s="455"/>
      <c r="I138" s="455"/>
      <c r="J138" s="304"/>
      <c r="K138" s="332"/>
      <c r="L138" s="455"/>
      <c r="M138" s="476"/>
      <c r="N138" s="648"/>
      <c r="O138" s="629"/>
    </row>
    <row r="139" spans="1:15" s="303" customFormat="1" ht="15.75">
      <c r="A139" s="488"/>
      <c r="B139" s="488"/>
      <c r="C139" s="488"/>
      <c r="D139" s="430"/>
      <c r="E139" s="441"/>
      <c r="F139" s="455"/>
      <c r="G139" s="416"/>
      <c r="H139" s="455"/>
      <c r="I139" s="455"/>
      <c r="J139" s="306"/>
      <c r="K139" s="321"/>
      <c r="L139" s="455"/>
      <c r="M139" s="476"/>
      <c r="N139" s="648"/>
      <c r="O139" s="629"/>
    </row>
    <row r="140" spans="1:15" s="255" customFormat="1" ht="15.75" customHeight="1">
      <c r="A140" s="489">
        <v>42</v>
      </c>
      <c r="B140" s="489">
        <v>801</v>
      </c>
      <c r="C140" s="489">
        <v>80130</v>
      </c>
      <c r="D140" s="442" t="s">
        <v>25</v>
      </c>
      <c r="E140" s="483" t="s">
        <v>35</v>
      </c>
      <c r="F140" s="457">
        <f>G140+15000</f>
        <v>685000</v>
      </c>
      <c r="G140" s="558">
        <f>H140+I140+K140+K141+K142+L140</f>
        <v>670000</v>
      </c>
      <c r="H140" s="457">
        <v>470000</v>
      </c>
      <c r="I140" s="457"/>
      <c r="J140" s="261" t="s">
        <v>20</v>
      </c>
      <c r="K140" s="254">
        <v>200000</v>
      </c>
      <c r="L140" s="457"/>
      <c r="M140" s="472" t="s">
        <v>58</v>
      </c>
      <c r="N140" s="652" t="s">
        <v>147</v>
      </c>
      <c r="O140" s="630"/>
    </row>
    <row r="141" spans="1:15" s="255" customFormat="1" ht="15.75">
      <c r="A141" s="489"/>
      <c r="B141" s="489"/>
      <c r="C141" s="489"/>
      <c r="D141" s="442"/>
      <c r="E141" s="483"/>
      <c r="F141" s="457"/>
      <c r="G141" s="558"/>
      <c r="H141" s="457"/>
      <c r="I141" s="457"/>
      <c r="J141" s="263" t="s">
        <v>21</v>
      </c>
      <c r="K141" s="279"/>
      <c r="L141" s="457"/>
      <c r="M141" s="472"/>
      <c r="N141" s="652"/>
      <c r="O141" s="630"/>
    </row>
    <row r="142" spans="1:15" s="255" customFormat="1" ht="15.75">
      <c r="A142" s="489"/>
      <c r="B142" s="489"/>
      <c r="C142" s="489"/>
      <c r="D142" s="442"/>
      <c r="E142" s="483"/>
      <c r="F142" s="457"/>
      <c r="G142" s="558"/>
      <c r="H142" s="457"/>
      <c r="I142" s="457"/>
      <c r="J142" s="265" t="s">
        <v>22</v>
      </c>
      <c r="K142" s="284"/>
      <c r="L142" s="457"/>
      <c r="M142" s="472"/>
      <c r="N142" s="652"/>
      <c r="O142" s="630"/>
    </row>
    <row r="143" spans="1:15" s="303" customFormat="1" ht="15.75" customHeight="1">
      <c r="A143" s="488">
        <v>43</v>
      </c>
      <c r="B143" s="488">
        <v>801</v>
      </c>
      <c r="C143" s="488">
        <v>80130</v>
      </c>
      <c r="D143" s="430" t="s">
        <v>25</v>
      </c>
      <c r="E143" s="441" t="s">
        <v>162</v>
      </c>
      <c r="F143" s="455">
        <f>G143</f>
        <v>50000</v>
      </c>
      <c r="G143" s="416">
        <v>50000</v>
      </c>
      <c r="H143" s="455">
        <v>50000</v>
      </c>
      <c r="I143" s="455"/>
      <c r="J143" s="301"/>
      <c r="K143" s="326"/>
      <c r="L143" s="455"/>
      <c r="M143" s="476" t="s">
        <v>155</v>
      </c>
      <c r="N143" s="648"/>
      <c r="O143" s="629"/>
    </row>
    <row r="144" spans="1:15" s="303" customFormat="1" ht="15.75">
      <c r="A144" s="488"/>
      <c r="B144" s="488"/>
      <c r="C144" s="488"/>
      <c r="D144" s="430"/>
      <c r="E144" s="441"/>
      <c r="F144" s="455"/>
      <c r="G144" s="416"/>
      <c r="H144" s="455"/>
      <c r="I144" s="455"/>
      <c r="J144" s="304"/>
      <c r="K144" s="332"/>
      <c r="L144" s="455"/>
      <c r="M144" s="476"/>
      <c r="N144" s="648"/>
      <c r="O144" s="629"/>
    </row>
    <row r="145" spans="1:15" s="303" customFormat="1" ht="15.75">
      <c r="A145" s="488"/>
      <c r="B145" s="488"/>
      <c r="C145" s="488"/>
      <c r="D145" s="430"/>
      <c r="E145" s="441"/>
      <c r="F145" s="455"/>
      <c r="G145" s="416"/>
      <c r="H145" s="455"/>
      <c r="I145" s="455"/>
      <c r="J145" s="306"/>
      <c r="K145" s="321"/>
      <c r="L145" s="455"/>
      <c r="M145" s="476"/>
      <c r="N145" s="648"/>
      <c r="O145" s="629"/>
    </row>
    <row r="146" spans="1:15" s="303" customFormat="1" ht="15" customHeight="1">
      <c r="A146" s="488">
        <v>44</v>
      </c>
      <c r="B146" s="488">
        <v>801</v>
      </c>
      <c r="C146" s="488">
        <v>80130</v>
      </c>
      <c r="D146" s="430" t="s">
        <v>25</v>
      </c>
      <c r="E146" s="476" t="s">
        <v>164</v>
      </c>
      <c r="F146" s="455">
        <f>G146</f>
        <v>60000</v>
      </c>
      <c r="G146" s="463">
        <v>60000</v>
      </c>
      <c r="H146" s="492">
        <v>60000</v>
      </c>
      <c r="I146" s="463"/>
      <c r="J146" s="301"/>
      <c r="K146" s="331"/>
      <c r="L146" s="455"/>
      <c r="M146" s="505" t="s">
        <v>155</v>
      </c>
      <c r="N146" s="599"/>
      <c r="O146" s="629"/>
    </row>
    <row r="147" spans="1:15" s="303" customFormat="1" ht="15.75">
      <c r="A147" s="488"/>
      <c r="B147" s="488"/>
      <c r="C147" s="488"/>
      <c r="D147" s="430"/>
      <c r="E147" s="476"/>
      <c r="F147" s="455"/>
      <c r="G147" s="463"/>
      <c r="H147" s="492"/>
      <c r="I147" s="463"/>
      <c r="J147" s="304"/>
      <c r="K147" s="332"/>
      <c r="L147" s="455"/>
      <c r="M147" s="505"/>
      <c r="N147" s="599"/>
      <c r="O147" s="629"/>
    </row>
    <row r="148" spans="1:15" s="303" customFormat="1" ht="15" customHeight="1">
      <c r="A148" s="488"/>
      <c r="B148" s="488"/>
      <c r="C148" s="488"/>
      <c r="D148" s="430"/>
      <c r="E148" s="476"/>
      <c r="F148" s="455"/>
      <c r="G148" s="463"/>
      <c r="H148" s="492"/>
      <c r="I148" s="463"/>
      <c r="J148" s="306"/>
      <c r="K148" s="321"/>
      <c r="L148" s="455"/>
      <c r="M148" s="505"/>
      <c r="N148" s="599"/>
      <c r="O148" s="629"/>
    </row>
    <row r="149" spans="1:15" s="303" customFormat="1" ht="15" customHeight="1">
      <c r="A149" s="488">
        <v>45</v>
      </c>
      <c r="B149" s="488">
        <v>801</v>
      </c>
      <c r="C149" s="488">
        <v>80130</v>
      </c>
      <c r="D149" s="430" t="s">
        <v>25</v>
      </c>
      <c r="E149" s="476" t="s">
        <v>163</v>
      </c>
      <c r="F149" s="455">
        <f>G149</f>
        <v>100000</v>
      </c>
      <c r="G149" s="463">
        <v>100000</v>
      </c>
      <c r="H149" s="492">
        <v>100000</v>
      </c>
      <c r="I149" s="463"/>
      <c r="J149" s="301"/>
      <c r="K149" s="331"/>
      <c r="L149" s="455"/>
      <c r="M149" s="505" t="s">
        <v>155</v>
      </c>
      <c r="N149" s="599"/>
      <c r="O149" s="629"/>
    </row>
    <row r="150" spans="1:15" s="303" customFormat="1" ht="15.75">
      <c r="A150" s="488"/>
      <c r="B150" s="488"/>
      <c r="C150" s="488"/>
      <c r="D150" s="430"/>
      <c r="E150" s="476"/>
      <c r="F150" s="455"/>
      <c r="G150" s="463"/>
      <c r="H150" s="492"/>
      <c r="I150" s="463"/>
      <c r="J150" s="304"/>
      <c r="K150" s="332"/>
      <c r="L150" s="455"/>
      <c r="M150" s="505"/>
      <c r="N150" s="599"/>
      <c r="O150" s="629"/>
    </row>
    <row r="151" spans="1:15" s="303" customFormat="1" ht="37.5" customHeight="1">
      <c r="A151" s="488"/>
      <c r="B151" s="488"/>
      <c r="C151" s="488"/>
      <c r="D151" s="430"/>
      <c r="E151" s="476"/>
      <c r="F151" s="455"/>
      <c r="G151" s="463"/>
      <c r="H151" s="492"/>
      <c r="I151" s="463"/>
      <c r="J151" s="306"/>
      <c r="K151" s="321"/>
      <c r="L151" s="455"/>
      <c r="M151" s="505"/>
      <c r="N151" s="599"/>
      <c r="O151" s="629"/>
    </row>
    <row r="152" spans="1:15" s="303" customFormat="1" ht="15" customHeight="1">
      <c r="A152" s="488">
        <v>46</v>
      </c>
      <c r="B152" s="488">
        <v>801</v>
      </c>
      <c r="C152" s="488">
        <v>80130</v>
      </c>
      <c r="D152" s="430" t="s">
        <v>25</v>
      </c>
      <c r="E152" s="441" t="s">
        <v>66</v>
      </c>
      <c r="F152" s="455">
        <f>G152</f>
        <v>850000</v>
      </c>
      <c r="G152" s="416">
        <f>H152+I152+K152+K153+K154+L152</f>
        <v>850000</v>
      </c>
      <c r="H152" s="455">
        <v>850000</v>
      </c>
      <c r="I152" s="455"/>
      <c r="J152" s="301"/>
      <c r="K152" s="326"/>
      <c r="L152" s="455"/>
      <c r="M152" s="476" t="s">
        <v>58</v>
      </c>
      <c r="N152" s="648"/>
      <c r="O152" s="629"/>
    </row>
    <row r="153" spans="1:15" s="303" customFormat="1" ht="15.75">
      <c r="A153" s="488"/>
      <c r="B153" s="488"/>
      <c r="C153" s="488"/>
      <c r="D153" s="430"/>
      <c r="E153" s="441"/>
      <c r="F153" s="455"/>
      <c r="G153" s="416"/>
      <c r="H153" s="455"/>
      <c r="I153" s="455"/>
      <c r="J153" s="304"/>
      <c r="K153" s="332"/>
      <c r="L153" s="455"/>
      <c r="M153" s="476"/>
      <c r="N153" s="648"/>
      <c r="O153" s="629"/>
    </row>
    <row r="154" spans="1:15" s="303" customFormat="1" ht="15.75">
      <c r="A154" s="488"/>
      <c r="B154" s="488"/>
      <c r="C154" s="488"/>
      <c r="D154" s="430"/>
      <c r="E154" s="441"/>
      <c r="F154" s="455"/>
      <c r="G154" s="416"/>
      <c r="H154" s="455"/>
      <c r="I154" s="455"/>
      <c r="J154" s="306"/>
      <c r="K154" s="321"/>
      <c r="L154" s="455"/>
      <c r="M154" s="476"/>
      <c r="N154" s="648"/>
      <c r="O154" s="629"/>
    </row>
    <row r="155" spans="1:15" s="303" customFormat="1" ht="15" customHeight="1">
      <c r="A155" s="488">
        <v>47</v>
      </c>
      <c r="B155" s="488">
        <v>801</v>
      </c>
      <c r="C155" s="488">
        <v>80130</v>
      </c>
      <c r="D155" s="430" t="s">
        <v>25</v>
      </c>
      <c r="E155" s="441" t="s">
        <v>68</v>
      </c>
      <c r="F155" s="455">
        <f>G155</f>
        <v>250000</v>
      </c>
      <c r="G155" s="416">
        <v>250000</v>
      </c>
      <c r="H155" s="455">
        <v>250000</v>
      </c>
      <c r="I155" s="455"/>
      <c r="J155" s="301"/>
      <c r="K155" s="326"/>
      <c r="L155" s="455"/>
      <c r="M155" s="476" t="s">
        <v>153</v>
      </c>
      <c r="N155" s="647" t="s">
        <v>161</v>
      </c>
      <c r="O155" s="629"/>
    </row>
    <row r="156" spans="1:15" s="303" customFormat="1" ht="15.75">
      <c r="A156" s="488"/>
      <c r="B156" s="488"/>
      <c r="C156" s="488"/>
      <c r="D156" s="430"/>
      <c r="E156" s="441"/>
      <c r="F156" s="455"/>
      <c r="G156" s="416"/>
      <c r="H156" s="455"/>
      <c r="I156" s="455"/>
      <c r="J156" s="304"/>
      <c r="K156" s="332"/>
      <c r="L156" s="455"/>
      <c r="M156" s="476"/>
      <c r="N156" s="647"/>
      <c r="O156" s="629"/>
    </row>
    <row r="157" spans="1:15" s="303" customFormat="1" ht="15.75">
      <c r="A157" s="488"/>
      <c r="B157" s="488"/>
      <c r="C157" s="488"/>
      <c r="D157" s="430"/>
      <c r="E157" s="441"/>
      <c r="F157" s="455"/>
      <c r="G157" s="416"/>
      <c r="H157" s="455"/>
      <c r="I157" s="455"/>
      <c r="J157" s="306"/>
      <c r="K157" s="321"/>
      <c r="L157" s="455"/>
      <c r="M157" s="476"/>
      <c r="N157" s="647"/>
      <c r="O157" s="629"/>
    </row>
    <row r="158" spans="1:15" s="278" customFormat="1" ht="15" customHeight="1">
      <c r="A158" s="489">
        <v>48</v>
      </c>
      <c r="B158" s="489">
        <v>851</v>
      </c>
      <c r="C158" s="489">
        <v>85111</v>
      </c>
      <c r="D158" s="440" t="s">
        <v>18</v>
      </c>
      <c r="E158" s="596" t="s">
        <v>69</v>
      </c>
      <c r="F158" s="486">
        <v>6944936</v>
      </c>
      <c r="G158" s="486">
        <f>H158+I158+K158+K159+K160+L158</f>
        <v>1520000</v>
      </c>
      <c r="H158" s="486">
        <v>1520000</v>
      </c>
      <c r="I158" s="486"/>
      <c r="J158" s="276"/>
      <c r="K158" s="277"/>
      <c r="L158" s="624"/>
      <c r="M158" s="472" t="s">
        <v>58</v>
      </c>
      <c r="N158" s="646"/>
      <c r="O158" s="641"/>
    </row>
    <row r="159" spans="1:15" s="278" customFormat="1" ht="15.75">
      <c r="A159" s="489"/>
      <c r="B159" s="489"/>
      <c r="C159" s="489"/>
      <c r="D159" s="440"/>
      <c r="E159" s="596"/>
      <c r="F159" s="486"/>
      <c r="G159" s="486"/>
      <c r="H159" s="486"/>
      <c r="I159" s="486"/>
      <c r="J159" s="256"/>
      <c r="K159" s="279"/>
      <c r="L159" s="624"/>
      <c r="M159" s="472"/>
      <c r="N159" s="646"/>
      <c r="O159" s="641"/>
    </row>
    <row r="160" spans="1:15" s="278" customFormat="1" ht="15.75">
      <c r="A160" s="489"/>
      <c r="B160" s="489"/>
      <c r="C160" s="489"/>
      <c r="D160" s="440"/>
      <c r="E160" s="596"/>
      <c r="F160" s="486"/>
      <c r="G160" s="486"/>
      <c r="H160" s="486"/>
      <c r="I160" s="486"/>
      <c r="J160" s="280"/>
      <c r="K160" s="281"/>
      <c r="L160" s="624"/>
      <c r="M160" s="472"/>
      <c r="N160" s="646"/>
      <c r="O160" s="641"/>
    </row>
    <row r="161" spans="1:15" s="255" customFormat="1" ht="15" customHeight="1">
      <c r="A161" s="491">
        <v>49</v>
      </c>
      <c r="B161" s="489">
        <v>851</v>
      </c>
      <c r="C161" s="489">
        <v>85111</v>
      </c>
      <c r="D161" s="448" t="s">
        <v>37</v>
      </c>
      <c r="E161" s="472" t="s">
        <v>38</v>
      </c>
      <c r="F161" s="467">
        <f>G161</f>
        <v>5000000</v>
      </c>
      <c r="G161" s="558">
        <f>H161+I161+K161+K162+K163+L161</f>
        <v>5000000</v>
      </c>
      <c r="H161" s="467"/>
      <c r="I161" s="556">
        <v>5000000</v>
      </c>
      <c r="J161" s="282"/>
      <c r="K161" s="283"/>
      <c r="L161" s="458"/>
      <c r="M161" s="439" t="s">
        <v>82</v>
      </c>
      <c r="N161" s="651"/>
      <c r="O161" s="630"/>
    </row>
    <row r="162" spans="1:15" s="255" customFormat="1" ht="15.75">
      <c r="A162" s="491"/>
      <c r="B162" s="489"/>
      <c r="C162" s="489"/>
      <c r="D162" s="448"/>
      <c r="E162" s="472"/>
      <c r="F162" s="467"/>
      <c r="G162" s="558"/>
      <c r="H162" s="467"/>
      <c r="I162" s="556"/>
      <c r="J162" s="256"/>
      <c r="K162" s="279"/>
      <c r="L162" s="458"/>
      <c r="M162" s="439"/>
      <c r="N162" s="651"/>
      <c r="O162" s="630"/>
    </row>
    <row r="163" spans="1:15" s="255" customFormat="1" ht="19.5" customHeight="1">
      <c r="A163" s="491"/>
      <c r="B163" s="489"/>
      <c r="C163" s="489"/>
      <c r="D163" s="448"/>
      <c r="E163" s="472"/>
      <c r="F163" s="467"/>
      <c r="G163" s="558"/>
      <c r="H163" s="467"/>
      <c r="I163" s="556"/>
      <c r="J163" s="258"/>
      <c r="K163" s="284"/>
      <c r="L163" s="458"/>
      <c r="M163" s="439"/>
      <c r="N163" s="651"/>
      <c r="O163" s="630"/>
    </row>
    <row r="164" spans="1:15" s="303" customFormat="1" ht="15" customHeight="1">
      <c r="A164" s="466">
        <v>50</v>
      </c>
      <c r="B164" s="488">
        <v>852</v>
      </c>
      <c r="C164" s="488">
        <v>85201</v>
      </c>
      <c r="D164" s="420" t="s">
        <v>25</v>
      </c>
      <c r="E164" s="476" t="s">
        <v>91</v>
      </c>
      <c r="F164" s="557">
        <f>G164</f>
        <v>200000</v>
      </c>
      <c r="G164" s="416">
        <f>H164+I164+K164+K165+K166+L164</f>
        <v>200000</v>
      </c>
      <c r="H164" s="557">
        <v>200000</v>
      </c>
      <c r="I164" s="455"/>
      <c r="J164" s="333"/>
      <c r="K164" s="331"/>
      <c r="L164" s="424"/>
      <c r="M164" s="505" t="s">
        <v>77</v>
      </c>
      <c r="N164" s="648"/>
      <c r="O164" s="629"/>
    </row>
    <row r="165" spans="1:15" s="303" customFormat="1" ht="15.75">
      <c r="A165" s="466"/>
      <c r="B165" s="488"/>
      <c r="C165" s="488"/>
      <c r="D165" s="420"/>
      <c r="E165" s="476"/>
      <c r="F165" s="557"/>
      <c r="G165" s="416"/>
      <c r="H165" s="557"/>
      <c r="I165" s="455"/>
      <c r="J165" s="304"/>
      <c r="K165" s="332"/>
      <c r="L165" s="424"/>
      <c r="M165" s="505"/>
      <c r="N165" s="648"/>
      <c r="O165" s="629"/>
    </row>
    <row r="166" spans="1:15" s="303" customFormat="1" ht="19.5" customHeight="1">
      <c r="A166" s="466"/>
      <c r="B166" s="488"/>
      <c r="C166" s="488"/>
      <c r="D166" s="420"/>
      <c r="E166" s="476"/>
      <c r="F166" s="557"/>
      <c r="G166" s="416"/>
      <c r="H166" s="557"/>
      <c r="I166" s="455"/>
      <c r="J166" s="304"/>
      <c r="K166" s="332"/>
      <c r="L166" s="424"/>
      <c r="M166" s="505"/>
      <c r="N166" s="648"/>
      <c r="O166" s="629"/>
    </row>
    <row r="167" spans="1:15" s="303" customFormat="1" ht="15" customHeight="1">
      <c r="A167" s="488">
        <v>51</v>
      </c>
      <c r="B167" s="488">
        <v>852</v>
      </c>
      <c r="C167" s="488">
        <v>85202</v>
      </c>
      <c r="D167" s="420" t="s">
        <v>184</v>
      </c>
      <c r="E167" s="441" t="s">
        <v>93</v>
      </c>
      <c r="F167" s="455">
        <f>G167</f>
        <v>168000</v>
      </c>
      <c r="G167" s="416">
        <f>H167+I167+K167+K168+K169+L167</f>
        <v>168000</v>
      </c>
      <c r="H167" s="417">
        <v>168000</v>
      </c>
      <c r="I167" s="433"/>
      <c r="J167" s="334"/>
      <c r="K167" s="335"/>
      <c r="L167" s="424"/>
      <c r="M167" s="505" t="s">
        <v>77</v>
      </c>
      <c r="N167" s="325"/>
      <c r="O167" s="629"/>
    </row>
    <row r="168" spans="1:15" s="303" customFormat="1" ht="15.75">
      <c r="A168" s="488"/>
      <c r="B168" s="488"/>
      <c r="C168" s="488"/>
      <c r="D168" s="420"/>
      <c r="E168" s="441"/>
      <c r="F168" s="455"/>
      <c r="G168" s="416"/>
      <c r="H168" s="417"/>
      <c r="I168" s="433"/>
      <c r="J168" s="336"/>
      <c r="K168" s="337"/>
      <c r="L168" s="424"/>
      <c r="M168" s="505"/>
      <c r="N168" s="325"/>
      <c r="O168" s="629"/>
    </row>
    <row r="169" spans="1:15" s="310" customFormat="1" ht="28.5" customHeight="1">
      <c r="A169" s="488"/>
      <c r="B169" s="488"/>
      <c r="C169" s="488"/>
      <c r="D169" s="420"/>
      <c r="E169" s="441"/>
      <c r="F169" s="470"/>
      <c r="G169" s="495"/>
      <c r="H169" s="418"/>
      <c r="I169" s="496"/>
      <c r="J169" s="338"/>
      <c r="K169" s="339"/>
      <c r="L169" s="424"/>
      <c r="M169" s="505"/>
      <c r="N169" s="340"/>
      <c r="O169" s="629"/>
    </row>
    <row r="170" spans="1:15" s="303" customFormat="1" ht="15" customHeight="1">
      <c r="A170" s="488">
        <v>52</v>
      </c>
      <c r="B170" s="488">
        <v>852</v>
      </c>
      <c r="C170" s="488">
        <v>85202</v>
      </c>
      <c r="D170" s="420" t="s">
        <v>25</v>
      </c>
      <c r="E170" s="441" t="s">
        <v>94</v>
      </c>
      <c r="F170" s="455">
        <f>G170</f>
        <v>0</v>
      </c>
      <c r="G170" s="416">
        <f>H170+I170+K170+K171+K172+L170</f>
        <v>0</v>
      </c>
      <c r="H170" s="417"/>
      <c r="I170" s="433"/>
      <c r="J170" s="334"/>
      <c r="K170" s="335"/>
      <c r="L170" s="424"/>
      <c r="M170" s="505" t="s">
        <v>77</v>
      </c>
      <c r="N170" s="325"/>
      <c r="O170" s="629"/>
    </row>
    <row r="171" spans="1:15" s="303" customFormat="1" ht="15.75">
      <c r="A171" s="488"/>
      <c r="B171" s="488"/>
      <c r="C171" s="488"/>
      <c r="D171" s="420"/>
      <c r="E171" s="441"/>
      <c r="F171" s="455"/>
      <c r="G171" s="416"/>
      <c r="H171" s="417"/>
      <c r="I171" s="433"/>
      <c r="J171" s="336"/>
      <c r="K171" s="337"/>
      <c r="L171" s="424"/>
      <c r="M171" s="505"/>
      <c r="N171" s="325"/>
      <c r="O171" s="629"/>
    </row>
    <row r="172" spans="1:15" s="310" customFormat="1" ht="28.5" customHeight="1">
      <c r="A172" s="488"/>
      <c r="B172" s="488"/>
      <c r="C172" s="488"/>
      <c r="D172" s="420"/>
      <c r="E172" s="441"/>
      <c r="F172" s="470"/>
      <c r="G172" s="495"/>
      <c r="H172" s="418"/>
      <c r="I172" s="496"/>
      <c r="J172" s="338"/>
      <c r="K172" s="339"/>
      <c r="L172" s="424"/>
      <c r="M172" s="505"/>
      <c r="N172" s="340"/>
      <c r="O172" s="629"/>
    </row>
    <row r="173" spans="1:15" s="303" customFormat="1" ht="15" customHeight="1">
      <c r="A173" s="488">
        <v>53</v>
      </c>
      <c r="B173" s="488">
        <v>852</v>
      </c>
      <c r="C173" s="488">
        <v>85202</v>
      </c>
      <c r="D173" s="420" t="s">
        <v>25</v>
      </c>
      <c r="E173" s="441" t="s">
        <v>95</v>
      </c>
      <c r="F173" s="455">
        <f>G173</f>
        <v>0</v>
      </c>
      <c r="G173" s="416">
        <f>H173+I173+K173+K174+K175+L173</f>
        <v>0</v>
      </c>
      <c r="H173" s="417"/>
      <c r="I173" s="433"/>
      <c r="J173" s="334"/>
      <c r="K173" s="335"/>
      <c r="L173" s="424"/>
      <c r="M173" s="505" t="s">
        <v>77</v>
      </c>
      <c r="N173" s="325"/>
      <c r="O173" s="629"/>
    </row>
    <row r="174" spans="1:15" s="303" customFormat="1" ht="15.75">
      <c r="A174" s="488"/>
      <c r="B174" s="488"/>
      <c r="C174" s="488"/>
      <c r="D174" s="420"/>
      <c r="E174" s="441"/>
      <c r="F174" s="455"/>
      <c r="G174" s="416"/>
      <c r="H174" s="417"/>
      <c r="I174" s="433"/>
      <c r="J174" s="336"/>
      <c r="K174" s="337"/>
      <c r="L174" s="424"/>
      <c r="M174" s="505"/>
      <c r="N174" s="325"/>
      <c r="O174" s="629"/>
    </row>
    <row r="175" spans="1:15" s="310" customFormat="1" ht="28.5" customHeight="1">
      <c r="A175" s="488"/>
      <c r="B175" s="488"/>
      <c r="C175" s="488"/>
      <c r="D175" s="420"/>
      <c r="E175" s="441"/>
      <c r="F175" s="470"/>
      <c r="G175" s="495"/>
      <c r="H175" s="418"/>
      <c r="I175" s="496"/>
      <c r="J175" s="338"/>
      <c r="K175" s="339"/>
      <c r="L175" s="424"/>
      <c r="M175" s="505"/>
      <c r="N175" s="340"/>
      <c r="O175" s="629"/>
    </row>
    <row r="176" spans="1:15" s="255" customFormat="1" ht="15" customHeight="1">
      <c r="A176" s="489">
        <v>54</v>
      </c>
      <c r="B176" s="489">
        <v>852</v>
      </c>
      <c r="C176" s="489">
        <v>85202</v>
      </c>
      <c r="D176" s="448" t="s">
        <v>25</v>
      </c>
      <c r="E176" s="483" t="s">
        <v>56</v>
      </c>
      <c r="F176" s="457">
        <f>G176+61500</f>
        <v>4198500</v>
      </c>
      <c r="G176" s="558">
        <f>H176+I176+K176+K177+K178+L176</f>
        <v>4137000</v>
      </c>
      <c r="H176" s="593">
        <v>1478000</v>
      </c>
      <c r="I176" s="457"/>
      <c r="J176" s="293" t="s">
        <v>20</v>
      </c>
      <c r="K176" s="274"/>
      <c r="L176" s="457"/>
      <c r="M176" s="439" t="s">
        <v>82</v>
      </c>
      <c r="N176" s="651" t="s">
        <v>148</v>
      </c>
      <c r="O176" s="630"/>
    </row>
    <row r="177" spans="1:15" s="255" customFormat="1" ht="15.75">
      <c r="A177" s="489"/>
      <c r="B177" s="489"/>
      <c r="C177" s="489"/>
      <c r="D177" s="448"/>
      <c r="E177" s="483"/>
      <c r="F177" s="457"/>
      <c r="G177" s="558"/>
      <c r="H177" s="593"/>
      <c r="I177" s="457"/>
      <c r="J177" s="274" t="s">
        <v>21</v>
      </c>
      <c r="K177" s="274">
        <v>2659000</v>
      </c>
      <c r="L177" s="457"/>
      <c r="M177" s="439"/>
      <c r="N177" s="651"/>
      <c r="O177" s="630"/>
    </row>
    <row r="178" spans="1:15" s="273" customFormat="1" ht="28.5" customHeight="1">
      <c r="A178" s="489"/>
      <c r="B178" s="489"/>
      <c r="C178" s="489"/>
      <c r="D178" s="448"/>
      <c r="E178" s="483"/>
      <c r="F178" s="597"/>
      <c r="G178" s="595"/>
      <c r="H178" s="594"/>
      <c r="I178" s="597"/>
      <c r="J178" s="274" t="s">
        <v>22</v>
      </c>
      <c r="K178" s="294"/>
      <c r="L178" s="457"/>
      <c r="M178" s="439"/>
      <c r="N178" s="651"/>
      <c r="O178" s="630"/>
    </row>
    <row r="179" spans="1:15" s="303" customFormat="1" ht="15" customHeight="1">
      <c r="A179" s="488">
        <v>55</v>
      </c>
      <c r="B179" s="488">
        <v>852</v>
      </c>
      <c r="C179" s="488">
        <v>85202</v>
      </c>
      <c r="D179" s="420" t="s">
        <v>25</v>
      </c>
      <c r="E179" s="441" t="s">
        <v>86</v>
      </c>
      <c r="F179" s="455">
        <f>G179</f>
        <v>1681000</v>
      </c>
      <c r="G179" s="416">
        <f>H179+I179+K179+K180+K181+L179</f>
        <v>1681000</v>
      </c>
      <c r="H179" s="417">
        <v>1681000</v>
      </c>
      <c r="I179" s="433"/>
      <c r="J179" s="334"/>
      <c r="K179" s="335"/>
      <c r="L179" s="424"/>
      <c r="M179" s="505" t="s">
        <v>77</v>
      </c>
      <c r="N179" s="325"/>
      <c r="O179" s="629"/>
    </row>
    <row r="180" spans="1:15" s="303" customFormat="1" ht="15.75">
      <c r="A180" s="488"/>
      <c r="B180" s="488"/>
      <c r="C180" s="488"/>
      <c r="D180" s="420"/>
      <c r="E180" s="441"/>
      <c r="F180" s="455"/>
      <c r="G180" s="416"/>
      <c r="H180" s="417"/>
      <c r="I180" s="433"/>
      <c r="J180" s="336"/>
      <c r="K180" s="337"/>
      <c r="L180" s="424"/>
      <c r="M180" s="505"/>
      <c r="N180" s="325"/>
      <c r="O180" s="629"/>
    </row>
    <row r="181" spans="1:15" s="310" customFormat="1" ht="28.5" customHeight="1">
      <c r="A181" s="488"/>
      <c r="B181" s="488"/>
      <c r="C181" s="488"/>
      <c r="D181" s="420"/>
      <c r="E181" s="441"/>
      <c r="F181" s="470"/>
      <c r="G181" s="495"/>
      <c r="H181" s="418"/>
      <c r="I181" s="496"/>
      <c r="J181" s="338"/>
      <c r="K181" s="339"/>
      <c r="L181" s="424"/>
      <c r="M181" s="505"/>
      <c r="N181" s="340"/>
      <c r="O181" s="629"/>
    </row>
    <row r="182" spans="1:15" s="303" customFormat="1" ht="15" customHeight="1">
      <c r="A182" s="488">
        <v>56</v>
      </c>
      <c r="B182" s="488">
        <v>852</v>
      </c>
      <c r="C182" s="488">
        <v>85202</v>
      </c>
      <c r="D182" s="420" t="s">
        <v>25</v>
      </c>
      <c r="E182" s="441" t="s">
        <v>87</v>
      </c>
      <c r="F182" s="455">
        <f>G182</f>
        <v>260000</v>
      </c>
      <c r="G182" s="416">
        <f>H182+I182+K182+K183+K184+L182</f>
        <v>260000</v>
      </c>
      <c r="H182" s="417">
        <v>260000</v>
      </c>
      <c r="I182" s="433"/>
      <c r="J182" s="334"/>
      <c r="K182" s="335"/>
      <c r="L182" s="424"/>
      <c r="M182" s="505" t="s">
        <v>77</v>
      </c>
      <c r="N182" s="325"/>
      <c r="O182" s="629"/>
    </row>
    <row r="183" spans="1:15" s="303" customFormat="1" ht="15.75">
      <c r="A183" s="488"/>
      <c r="B183" s="488"/>
      <c r="C183" s="488"/>
      <c r="D183" s="420"/>
      <c r="E183" s="441"/>
      <c r="F183" s="455"/>
      <c r="G183" s="416"/>
      <c r="H183" s="417"/>
      <c r="I183" s="433"/>
      <c r="J183" s="336"/>
      <c r="K183" s="337"/>
      <c r="L183" s="424"/>
      <c r="M183" s="505"/>
      <c r="N183" s="325"/>
      <c r="O183" s="629"/>
    </row>
    <row r="184" spans="1:15" s="310" customFormat="1" ht="28.5" customHeight="1">
      <c r="A184" s="488"/>
      <c r="B184" s="488"/>
      <c r="C184" s="488"/>
      <c r="D184" s="420"/>
      <c r="E184" s="441"/>
      <c r="F184" s="470"/>
      <c r="G184" s="495"/>
      <c r="H184" s="418"/>
      <c r="I184" s="496"/>
      <c r="J184" s="338"/>
      <c r="K184" s="339"/>
      <c r="L184" s="424"/>
      <c r="M184" s="505"/>
      <c r="N184" s="340"/>
      <c r="O184" s="629"/>
    </row>
    <row r="185" spans="1:15" s="303" customFormat="1" ht="15" customHeight="1">
      <c r="A185" s="464">
        <v>57</v>
      </c>
      <c r="B185" s="464">
        <v>852</v>
      </c>
      <c r="C185" s="464">
        <v>85202</v>
      </c>
      <c r="D185" s="421" t="s">
        <v>25</v>
      </c>
      <c r="E185" s="493" t="s">
        <v>92</v>
      </c>
      <c r="F185" s="470">
        <f>G185</f>
        <v>220000</v>
      </c>
      <c r="G185" s="495">
        <f>H185+I185+K185+K186+K187+L185</f>
        <v>220000</v>
      </c>
      <c r="H185" s="418">
        <v>220000</v>
      </c>
      <c r="I185" s="496"/>
      <c r="J185" s="334"/>
      <c r="K185" s="335"/>
      <c r="L185" s="523"/>
      <c r="M185" s="518" t="s">
        <v>77</v>
      </c>
      <c r="N185" s="325"/>
      <c r="O185" s="629"/>
    </row>
    <row r="186" spans="1:15" s="303" customFormat="1" ht="15.75">
      <c r="A186" s="465"/>
      <c r="B186" s="465"/>
      <c r="C186" s="465"/>
      <c r="D186" s="422"/>
      <c r="E186" s="494"/>
      <c r="F186" s="471"/>
      <c r="G186" s="514"/>
      <c r="H186" s="516"/>
      <c r="I186" s="521"/>
      <c r="J186" s="336"/>
      <c r="K186" s="337"/>
      <c r="L186" s="524"/>
      <c r="M186" s="519"/>
      <c r="N186" s="325"/>
      <c r="O186" s="629"/>
    </row>
    <row r="187" spans="1:15" s="310" customFormat="1" ht="28.5" customHeight="1">
      <c r="A187" s="466"/>
      <c r="B187" s="466"/>
      <c r="C187" s="466"/>
      <c r="D187" s="423"/>
      <c r="E187" s="469"/>
      <c r="F187" s="532"/>
      <c r="G187" s="515"/>
      <c r="H187" s="517"/>
      <c r="I187" s="522"/>
      <c r="J187" s="338"/>
      <c r="K187" s="339"/>
      <c r="L187" s="525"/>
      <c r="M187" s="520"/>
      <c r="N187" s="340"/>
      <c r="O187" s="629"/>
    </row>
    <row r="188" spans="1:15" s="255" customFormat="1" ht="15" customHeight="1">
      <c r="A188" s="545">
        <v>58</v>
      </c>
      <c r="B188" s="545">
        <v>852</v>
      </c>
      <c r="C188" s="545">
        <v>85202</v>
      </c>
      <c r="D188" s="550" t="s">
        <v>25</v>
      </c>
      <c r="E188" s="566" t="s">
        <v>180</v>
      </c>
      <c r="F188" s="553">
        <f>G188</f>
        <v>64575</v>
      </c>
      <c r="G188" s="425">
        <v>64575</v>
      </c>
      <c r="H188" s="511">
        <v>64575</v>
      </c>
      <c r="I188" s="500"/>
      <c r="J188" s="295"/>
      <c r="K188" s="296"/>
      <c r="L188" s="507"/>
      <c r="M188" s="497" t="s">
        <v>132</v>
      </c>
      <c r="N188" s="292"/>
      <c r="O188" s="630"/>
    </row>
    <row r="189" spans="1:15" s="255" customFormat="1" ht="15.75">
      <c r="A189" s="546"/>
      <c r="B189" s="546"/>
      <c r="C189" s="546"/>
      <c r="D189" s="551"/>
      <c r="E189" s="567"/>
      <c r="F189" s="554"/>
      <c r="G189" s="426"/>
      <c r="H189" s="512"/>
      <c r="I189" s="501"/>
      <c r="J189" s="297"/>
      <c r="K189" s="298"/>
      <c r="L189" s="508"/>
      <c r="M189" s="498"/>
      <c r="N189" s="292"/>
      <c r="O189" s="630"/>
    </row>
    <row r="190" spans="1:15" s="255" customFormat="1" ht="15.75">
      <c r="A190" s="547"/>
      <c r="B190" s="547"/>
      <c r="C190" s="547"/>
      <c r="D190" s="552"/>
      <c r="E190" s="568"/>
      <c r="F190" s="555"/>
      <c r="G190" s="419"/>
      <c r="H190" s="513"/>
      <c r="I190" s="502"/>
      <c r="J190" s="299"/>
      <c r="K190" s="300"/>
      <c r="L190" s="509"/>
      <c r="M190" s="499"/>
      <c r="N190" s="292"/>
      <c r="O190" s="630"/>
    </row>
    <row r="191" spans="1:15" s="255" customFormat="1" ht="15" customHeight="1">
      <c r="A191" s="545">
        <v>59</v>
      </c>
      <c r="B191" s="545">
        <v>852</v>
      </c>
      <c r="C191" s="545">
        <v>85202</v>
      </c>
      <c r="D191" s="550" t="s">
        <v>25</v>
      </c>
      <c r="E191" s="566" t="s">
        <v>181</v>
      </c>
      <c r="F191" s="553">
        <f>G191</f>
        <v>1800000</v>
      </c>
      <c r="G191" s="425">
        <f>H191+I191+K191+K192+K193+L191</f>
        <v>1800000</v>
      </c>
      <c r="H191" s="511">
        <f>1800000-450000</f>
        <v>1350000</v>
      </c>
      <c r="I191" s="500"/>
      <c r="J191" s="295" t="s">
        <v>20</v>
      </c>
      <c r="K191" s="296"/>
      <c r="L191" s="507"/>
      <c r="M191" s="497" t="s">
        <v>58</v>
      </c>
      <c r="N191" s="292"/>
      <c r="O191" s="630"/>
    </row>
    <row r="192" spans="1:15" s="255" customFormat="1" ht="15.75">
      <c r="A192" s="546"/>
      <c r="B192" s="546"/>
      <c r="C192" s="546"/>
      <c r="D192" s="551"/>
      <c r="E192" s="567"/>
      <c r="F192" s="554"/>
      <c r="G192" s="426"/>
      <c r="H192" s="512"/>
      <c r="I192" s="501"/>
      <c r="J192" s="297" t="s">
        <v>21</v>
      </c>
      <c r="K192" s="298">
        <v>450000</v>
      </c>
      <c r="L192" s="508"/>
      <c r="M192" s="498"/>
      <c r="N192" s="292"/>
      <c r="O192" s="630"/>
    </row>
    <row r="193" spans="1:15" s="255" customFormat="1" ht="15.75">
      <c r="A193" s="547"/>
      <c r="B193" s="547"/>
      <c r="C193" s="547"/>
      <c r="D193" s="552"/>
      <c r="E193" s="568"/>
      <c r="F193" s="555"/>
      <c r="G193" s="419"/>
      <c r="H193" s="513"/>
      <c r="I193" s="502"/>
      <c r="J193" s="299" t="s">
        <v>22</v>
      </c>
      <c r="K193" s="300"/>
      <c r="L193" s="509"/>
      <c r="M193" s="499"/>
      <c r="N193" s="292"/>
      <c r="O193" s="630"/>
    </row>
    <row r="194" spans="1:15" s="303" customFormat="1" ht="15" customHeight="1">
      <c r="A194" s="526">
        <v>60</v>
      </c>
      <c r="B194" s="526">
        <v>852</v>
      </c>
      <c r="C194" s="526">
        <v>85202</v>
      </c>
      <c r="D194" s="549" t="s">
        <v>25</v>
      </c>
      <c r="E194" s="548" t="s">
        <v>83</v>
      </c>
      <c r="F194" s="431">
        <f>G194</f>
        <v>1297000</v>
      </c>
      <c r="G194" s="432">
        <f>H194+I194+K194+K195+K196+L194</f>
        <v>1297000</v>
      </c>
      <c r="H194" s="506">
        <v>1297000</v>
      </c>
      <c r="I194" s="510"/>
      <c r="J194" s="341"/>
      <c r="K194" s="341"/>
      <c r="L194" s="455"/>
      <c r="M194" s="504" t="s">
        <v>77</v>
      </c>
      <c r="N194" s="325"/>
      <c r="O194" s="629"/>
    </row>
    <row r="195" spans="1:15" s="303" customFormat="1" ht="15.75">
      <c r="A195" s="526"/>
      <c r="B195" s="526"/>
      <c r="C195" s="526"/>
      <c r="D195" s="549"/>
      <c r="E195" s="548"/>
      <c r="F195" s="431"/>
      <c r="G195" s="432"/>
      <c r="H195" s="506"/>
      <c r="I195" s="510"/>
      <c r="J195" s="342"/>
      <c r="K195" s="342"/>
      <c r="L195" s="455"/>
      <c r="M195" s="504"/>
      <c r="N195" s="325"/>
      <c r="O195" s="629"/>
    </row>
    <row r="196" spans="1:15" s="303" customFormat="1" ht="15.75">
      <c r="A196" s="526"/>
      <c r="B196" s="526"/>
      <c r="C196" s="526"/>
      <c r="D196" s="549"/>
      <c r="E196" s="548"/>
      <c r="F196" s="431"/>
      <c r="G196" s="432"/>
      <c r="H196" s="506"/>
      <c r="I196" s="510"/>
      <c r="J196" s="343"/>
      <c r="K196" s="343"/>
      <c r="L196" s="455"/>
      <c r="M196" s="504"/>
      <c r="N196" s="325"/>
      <c r="O196" s="629"/>
    </row>
    <row r="197" spans="1:15" s="303" customFormat="1" ht="17.25" customHeight="1">
      <c r="A197" s="526">
        <v>61</v>
      </c>
      <c r="B197" s="526">
        <v>852</v>
      </c>
      <c r="C197" s="526">
        <v>85202</v>
      </c>
      <c r="D197" s="549" t="s">
        <v>25</v>
      </c>
      <c r="E197" s="548" t="s">
        <v>84</v>
      </c>
      <c r="F197" s="431">
        <f>G197</f>
        <v>400000</v>
      </c>
      <c r="G197" s="432">
        <f>H197+I197+K197+K198+K199+L197</f>
        <v>400000</v>
      </c>
      <c r="H197" s="506">
        <v>22000</v>
      </c>
      <c r="I197" s="510"/>
      <c r="J197" s="341" t="s">
        <v>20</v>
      </c>
      <c r="K197" s="341"/>
      <c r="L197" s="455"/>
      <c r="M197" s="504" t="s">
        <v>77</v>
      </c>
      <c r="N197" s="325"/>
      <c r="O197" s="629"/>
    </row>
    <row r="198" spans="1:15" s="303" customFormat="1" ht="15.75">
      <c r="A198" s="526"/>
      <c r="B198" s="526"/>
      <c r="C198" s="526"/>
      <c r="D198" s="549"/>
      <c r="E198" s="548"/>
      <c r="F198" s="431"/>
      <c r="G198" s="432"/>
      <c r="H198" s="506"/>
      <c r="I198" s="510"/>
      <c r="J198" s="342" t="s">
        <v>21</v>
      </c>
      <c r="K198" s="342">
        <v>378000</v>
      </c>
      <c r="L198" s="455"/>
      <c r="M198" s="504"/>
      <c r="N198" s="325"/>
      <c r="O198" s="629"/>
    </row>
    <row r="199" spans="1:15" s="303" customFormat="1" ht="15.75">
      <c r="A199" s="526"/>
      <c r="B199" s="526"/>
      <c r="C199" s="526"/>
      <c r="D199" s="549"/>
      <c r="E199" s="548"/>
      <c r="F199" s="431"/>
      <c r="G199" s="432"/>
      <c r="H199" s="506"/>
      <c r="I199" s="510"/>
      <c r="J199" s="342" t="s">
        <v>22</v>
      </c>
      <c r="K199" s="343"/>
      <c r="L199" s="455"/>
      <c r="M199" s="504"/>
      <c r="N199" s="325"/>
      <c r="O199" s="629"/>
    </row>
    <row r="200" spans="1:15" s="303" customFormat="1" ht="15" customHeight="1">
      <c r="A200" s="526">
        <v>62</v>
      </c>
      <c r="B200" s="526">
        <v>852</v>
      </c>
      <c r="C200" s="526">
        <v>85202</v>
      </c>
      <c r="D200" s="549" t="s">
        <v>25</v>
      </c>
      <c r="E200" s="548" t="s">
        <v>127</v>
      </c>
      <c r="F200" s="431">
        <f>G200</f>
        <v>360000</v>
      </c>
      <c r="G200" s="432">
        <f>H200+I200+K200+K202+L200</f>
        <v>360000</v>
      </c>
      <c r="H200" s="506">
        <v>180000</v>
      </c>
      <c r="I200" s="510"/>
      <c r="J200" s="341" t="s">
        <v>20</v>
      </c>
      <c r="K200" s="344">
        <v>180000</v>
      </c>
      <c r="L200" s="455"/>
      <c r="M200" s="504" t="s">
        <v>77</v>
      </c>
      <c r="N200" s="325"/>
      <c r="O200" s="629"/>
    </row>
    <row r="201" spans="1:15" s="303" customFormat="1" ht="15.75">
      <c r="A201" s="526"/>
      <c r="B201" s="526"/>
      <c r="C201" s="526"/>
      <c r="D201" s="549"/>
      <c r="E201" s="548"/>
      <c r="F201" s="431"/>
      <c r="G201" s="432"/>
      <c r="H201" s="506"/>
      <c r="I201" s="510"/>
      <c r="J201" s="342" t="s">
        <v>21</v>
      </c>
      <c r="K201" s="345"/>
      <c r="L201" s="455"/>
      <c r="M201" s="504"/>
      <c r="N201" s="325"/>
      <c r="O201" s="629"/>
    </row>
    <row r="202" spans="1:15" s="303" customFormat="1" ht="15.75">
      <c r="A202" s="526"/>
      <c r="B202" s="526"/>
      <c r="C202" s="526"/>
      <c r="D202" s="549"/>
      <c r="E202" s="548"/>
      <c r="F202" s="431"/>
      <c r="G202" s="432"/>
      <c r="H202" s="506"/>
      <c r="I202" s="510"/>
      <c r="J202" s="342" t="s">
        <v>22</v>
      </c>
      <c r="K202" s="343"/>
      <c r="L202" s="455"/>
      <c r="M202" s="504"/>
      <c r="N202" s="325"/>
      <c r="O202" s="629"/>
    </row>
    <row r="203" spans="1:15" s="303" customFormat="1" ht="17.25" customHeight="1">
      <c r="A203" s="526">
        <v>63</v>
      </c>
      <c r="B203" s="526">
        <v>852</v>
      </c>
      <c r="C203" s="526">
        <v>85202</v>
      </c>
      <c r="D203" s="549" t="s">
        <v>25</v>
      </c>
      <c r="E203" s="548" t="s">
        <v>85</v>
      </c>
      <c r="F203" s="431">
        <f>G203</f>
        <v>0</v>
      </c>
      <c r="G203" s="432">
        <f>H203+I203+K203+K204+K205+L203</f>
        <v>0</v>
      </c>
      <c r="H203" s="506"/>
      <c r="I203" s="510"/>
      <c r="J203" s="341"/>
      <c r="K203" s="341"/>
      <c r="L203" s="455"/>
      <c r="M203" s="504" t="s">
        <v>77</v>
      </c>
      <c r="N203" s="325"/>
      <c r="O203" s="629"/>
    </row>
    <row r="204" spans="1:15" s="303" customFormat="1" ht="15.75">
      <c r="A204" s="526"/>
      <c r="B204" s="526"/>
      <c r="C204" s="526"/>
      <c r="D204" s="549"/>
      <c r="E204" s="548"/>
      <c r="F204" s="431"/>
      <c r="G204" s="432"/>
      <c r="H204" s="506"/>
      <c r="I204" s="510"/>
      <c r="J204" s="342"/>
      <c r="K204" s="342"/>
      <c r="L204" s="455"/>
      <c r="M204" s="504"/>
      <c r="N204" s="325"/>
      <c r="O204" s="629"/>
    </row>
    <row r="205" spans="1:15" s="303" customFormat="1" ht="15.75">
      <c r="A205" s="526"/>
      <c r="B205" s="526"/>
      <c r="C205" s="526"/>
      <c r="D205" s="549"/>
      <c r="E205" s="548"/>
      <c r="F205" s="431"/>
      <c r="G205" s="432"/>
      <c r="H205" s="506"/>
      <c r="I205" s="510"/>
      <c r="J205" s="342"/>
      <c r="K205" s="342"/>
      <c r="L205" s="455"/>
      <c r="M205" s="504"/>
      <c r="N205" s="325"/>
      <c r="O205" s="629"/>
    </row>
    <row r="206" spans="1:15" s="303" customFormat="1" ht="16.5" customHeight="1">
      <c r="A206" s="488">
        <v>64</v>
      </c>
      <c r="B206" s="488">
        <v>852</v>
      </c>
      <c r="C206" s="488">
        <v>85218</v>
      </c>
      <c r="D206" s="420" t="s">
        <v>25</v>
      </c>
      <c r="E206" s="441" t="s">
        <v>79</v>
      </c>
      <c r="F206" s="468">
        <f>G206</f>
        <v>20000</v>
      </c>
      <c r="G206" s="565">
        <f>H206+I206+K206+K207+K208+L206</f>
        <v>20000</v>
      </c>
      <c r="H206" s="559">
        <v>20000</v>
      </c>
      <c r="I206" s="503"/>
      <c r="J206" s="334"/>
      <c r="K206" s="335"/>
      <c r="L206" s="424"/>
      <c r="M206" s="505" t="s">
        <v>77</v>
      </c>
      <c r="N206" s="599" t="s">
        <v>81</v>
      </c>
      <c r="O206" s="629"/>
    </row>
    <row r="207" spans="1:15" s="303" customFormat="1" ht="15.75">
      <c r="A207" s="488"/>
      <c r="B207" s="488"/>
      <c r="C207" s="488"/>
      <c r="D207" s="420"/>
      <c r="E207" s="441"/>
      <c r="F207" s="455"/>
      <c r="G207" s="416"/>
      <c r="H207" s="417"/>
      <c r="I207" s="433"/>
      <c r="J207" s="336"/>
      <c r="K207" s="337"/>
      <c r="L207" s="424"/>
      <c r="M207" s="505"/>
      <c r="N207" s="599"/>
      <c r="O207" s="629"/>
    </row>
    <row r="208" spans="1:15" s="310" customFormat="1" ht="28.5" customHeight="1">
      <c r="A208" s="488"/>
      <c r="B208" s="488"/>
      <c r="C208" s="488"/>
      <c r="D208" s="420"/>
      <c r="E208" s="441"/>
      <c r="F208" s="455"/>
      <c r="G208" s="416"/>
      <c r="H208" s="417"/>
      <c r="I208" s="496"/>
      <c r="J208" s="338"/>
      <c r="K208" s="339"/>
      <c r="L208" s="424"/>
      <c r="M208" s="505"/>
      <c r="N208" s="599"/>
      <c r="O208" s="629"/>
    </row>
    <row r="209" spans="1:15" s="303" customFormat="1" ht="15" customHeight="1">
      <c r="A209" s="526">
        <v>65</v>
      </c>
      <c r="B209" s="526">
        <v>853</v>
      </c>
      <c r="C209" s="526">
        <v>85311</v>
      </c>
      <c r="D209" s="549" t="s">
        <v>25</v>
      </c>
      <c r="E209" s="542" t="s">
        <v>88</v>
      </c>
      <c r="F209" s="529">
        <f>G209</f>
        <v>210000</v>
      </c>
      <c r="G209" s="536">
        <f>H209+I209+K209+K210+K211+L209</f>
        <v>210000</v>
      </c>
      <c r="H209" s="533">
        <v>210000</v>
      </c>
      <c r="I209" s="539"/>
      <c r="J209" s="341"/>
      <c r="K209" s="341"/>
      <c r="L209" s="470"/>
      <c r="M209" s="588" t="s">
        <v>77</v>
      </c>
      <c r="N209" s="325"/>
      <c r="O209" s="629"/>
    </row>
    <row r="210" spans="1:15" s="303" customFormat="1" ht="15.75">
      <c r="A210" s="527"/>
      <c r="B210" s="527"/>
      <c r="C210" s="527"/>
      <c r="D210" s="563"/>
      <c r="E210" s="543"/>
      <c r="F210" s="530"/>
      <c r="G210" s="537"/>
      <c r="H210" s="534"/>
      <c r="I210" s="540"/>
      <c r="J210" s="342"/>
      <c r="K210" s="342"/>
      <c r="L210" s="471"/>
      <c r="M210" s="649"/>
      <c r="N210" s="325"/>
      <c r="O210" s="629"/>
    </row>
    <row r="211" spans="1:15" s="303" customFormat="1" ht="15.75">
      <c r="A211" s="528"/>
      <c r="B211" s="528"/>
      <c r="C211" s="528"/>
      <c r="D211" s="564"/>
      <c r="E211" s="544"/>
      <c r="F211" s="531"/>
      <c r="G211" s="538"/>
      <c r="H211" s="535"/>
      <c r="I211" s="541"/>
      <c r="J211" s="342"/>
      <c r="K211" s="342"/>
      <c r="L211" s="468"/>
      <c r="M211" s="650"/>
      <c r="N211" s="325"/>
      <c r="O211" s="629"/>
    </row>
    <row r="212" spans="1:15" s="303" customFormat="1" ht="15" customHeight="1">
      <c r="A212" s="464">
        <v>66</v>
      </c>
      <c r="B212" s="464">
        <v>853</v>
      </c>
      <c r="C212" s="464">
        <v>85311</v>
      </c>
      <c r="D212" s="421" t="s">
        <v>25</v>
      </c>
      <c r="E212" s="493" t="s">
        <v>89</v>
      </c>
      <c r="F212" s="470">
        <f>G212</f>
        <v>360000</v>
      </c>
      <c r="G212" s="495">
        <f>H212+I212+K212+K213+K214+L212</f>
        <v>360000</v>
      </c>
      <c r="H212" s="418">
        <v>360000</v>
      </c>
      <c r="I212" s="496"/>
      <c r="J212" s="334"/>
      <c r="K212" s="335"/>
      <c r="L212" s="523"/>
      <c r="M212" s="518" t="s">
        <v>77</v>
      </c>
      <c r="N212" s="325"/>
      <c r="O212" s="629"/>
    </row>
    <row r="213" spans="1:15" s="303" customFormat="1" ht="15.75">
      <c r="A213" s="465"/>
      <c r="B213" s="465"/>
      <c r="C213" s="465"/>
      <c r="D213" s="422"/>
      <c r="E213" s="494"/>
      <c r="F213" s="471"/>
      <c r="G213" s="514"/>
      <c r="H213" s="516"/>
      <c r="I213" s="521"/>
      <c r="J213" s="336"/>
      <c r="K213" s="337"/>
      <c r="L213" s="524"/>
      <c r="M213" s="519"/>
      <c r="N213" s="325"/>
      <c r="O213" s="629"/>
    </row>
    <row r="214" spans="1:15" s="310" customFormat="1" ht="28.5" customHeight="1">
      <c r="A214" s="466"/>
      <c r="B214" s="466"/>
      <c r="C214" s="466"/>
      <c r="D214" s="423"/>
      <c r="E214" s="469"/>
      <c r="F214" s="532"/>
      <c r="G214" s="515"/>
      <c r="H214" s="517"/>
      <c r="I214" s="522"/>
      <c r="J214" s="338"/>
      <c r="K214" s="339"/>
      <c r="L214" s="525"/>
      <c r="M214" s="520"/>
      <c r="N214" s="340"/>
      <c r="O214" s="629"/>
    </row>
    <row r="215" spans="1:15" s="303" customFormat="1" ht="15" customHeight="1">
      <c r="A215" s="526">
        <v>67</v>
      </c>
      <c r="B215" s="526">
        <v>853</v>
      </c>
      <c r="C215" s="526">
        <v>85311</v>
      </c>
      <c r="D215" s="549" t="s">
        <v>25</v>
      </c>
      <c r="E215" s="542" t="s">
        <v>90</v>
      </c>
      <c r="F215" s="529">
        <f>G215</f>
        <v>350000</v>
      </c>
      <c r="G215" s="536">
        <f>H215+I215+K215+K216+K217+L215</f>
        <v>350000</v>
      </c>
      <c r="H215" s="533">
        <v>350000</v>
      </c>
      <c r="I215" s="539"/>
      <c r="J215" s="341"/>
      <c r="K215" s="341"/>
      <c r="L215" s="470"/>
      <c r="M215" s="588" t="s">
        <v>77</v>
      </c>
      <c r="N215" s="325"/>
      <c r="O215" s="629"/>
    </row>
    <row r="216" spans="1:15" s="303" customFormat="1" ht="15.75">
      <c r="A216" s="527"/>
      <c r="B216" s="527"/>
      <c r="C216" s="527"/>
      <c r="D216" s="563"/>
      <c r="E216" s="543"/>
      <c r="F216" s="530"/>
      <c r="G216" s="537"/>
      <c r="H216" s="534"/>
      <c r="I216" s="540"/>
      <c r="J216" s="342"/>
      <c r="K216" s="342"/>
      <c r="L216" s="471"/>
      <c r="M216" s="649"/>
      <c r="N216" s="325"/>
      <c r="O216" s="629"/>
    </row>
    <row r="217" spans="1:15" s="303" customFormat="1" ht="15.75">
      <c r="A217" s="528"/>
      <c r="B217" s="528"/>
      <c r="C217" s="528"/>
      <c r="D217" s="564"/>
      <c r="E217" s="544"/>
      <c r="F217" s="531"/>
      <c r="G217" s="538"/>
      <c r="H217" s="535"/>
      <c r="I217" s="541"/>
      <c r="J217" s="342"/>
      <c r="K217" s="343"/>
      <c r="L217" s="468"/>
      <c r="M217" s="650"/>
      <c r="N217" s="325"/>
      <c r="O217" s="629"/>
    </row>
    <row r="218" spans="1:15" s="303" customFormat="1" ht="15" customHeight="1">
      <c r="A218" s="488">
        <v>68</v>
      </c>
      <c r="B218" s="488">
        <v>854</v>
      </c>
      <c r="C218" s="488">
        <v>85419</v>
      </c>
      <c r="D218" s="420" t="s">
        <v>25</v>
      </c>
      <c r="E218" s="441" t="s">
        <v>70</v>
      </c>
      <c r="F218" s="455">
        <f>G218</f>
        <v>675700</v>
      </c>
      <c r="G218" s="416">
        <f>H218+I218+K218+K219+K220+L218</f>
        <v>675700</v>
      </c>
      <c r="H218" s="569">
        <v>675700</v>
      </c>
      <c r="I218" s="510"/>
      <c r="J218" s="334"/>
      <c r="K218" s="335"/>
      <c r="L218" s="424"/>
      <c r="M218" s="505" t="s">
        <v>58</v>
      </c>
      <c r="N218" s="647" t="s">
        <v>149</v>
      </c>
      <c r="O218" s="629"/>
    </row>
    <row r="219" spans="1:15" s="303" customFormat="1" ht="15.75">
      <c r="A219" s="488"/>
      <c r="B219" s="488"/>
      <c r="C219" s="488"/>
      <c r="D219" s="420"/>
      <c r="E219" s="441"/>
      <c r="F219" s="455"/>
      <c r="G219" s="416"/>
      <c r="H219" s="569"/>
      <c r="I219" s="510"/>
      <c r="J219" s="336"/>
      <c r="K219" s="337"/>
      <c r="L219" s="424"/>
      <c r="M219" s="505"/>
      <c r="N219" s="647"/>
      <c r="O219" s="629"/>
    </row>
    <row r="220" spans="1:15" s="310" customFormat="1" ht="28.5" customHeight="1">
      <c r="A220" s="488"/>
      <c r="B220" s="488"/>
      <c r="C220" s="488"/>
      <c r="D220" s="420"/>
      <c r="E220" s="441"/>
      <c r="F220" s="455"/>
      <c r="G220" s="416"/>
      <c r="H220" s="569"/>
      <c r="I220" s="510"/>
      <c r="J220" s="338"/>
      <c r="K220" s="339"/>
      <c r="L220" s="424"/>
      <c r="M220" s="505"/>
      <c r="N220" s="647"/>
      <c r="O220" s="629"/>
    </row>
    <row r="221" spans="1:15" s="303" customFormat="1" ht="15" customHeight="1">
      <c r="A221" s="488">
        <v>69</v>
      </c>
      <c r="B221" s="488">
        <v>854</v>
      </c>
      <c r="C221" s="488">
        <v>85419</v>
      </c>
      <c r="D221" s="420" t="s">
        <v>25</v>
      </c>
      <c r="E221" s="441" t="s">
        <v>71</v>
      </c>
      <c r="F221" s="455">
        <f>G221</f>
        <v>801228</v>
      </c>
      <c r="G221" s="416">
        <f>H221+I221+K221+K222+K223+L221</f>
        <v>801228</v>
      </c>
      <c r="H221" s="569">
        <v>801228</v>
      </c>
      <c r="I221" s="510"/>
      <c r="J221" s="334"/>
      <c r="K221" s="335"/>
      <c r="L221" s="424"/>
      <c r="M221" s="505" t="s">
        <v>58</v>
      </c>
      <c r="N221" s="648"/>
      <c r="O221" s="629"/>
    </row>
    <row r="222" spans="1:15" s="303" customFormat="1" ht="15.75">
      <c r="A222" s="488"/>
      <c r="B222" s="488"/>
      <c r="C222" s="488"/>
      <c r="D222" s="420"/>
      <c r="E222" s="441"/>
      <c r="F222" s="455"/>
      <c r="G222" s="416"/>
      <c r="H222" s="569"/>
      <c r="I222" s="510"/>
      <c r="J222" s="336"/>
      <c r="K222" s="337"/>
      <c r="L222" s="424"/>
      <c r="M222" s="505"/>
      <c r="N222" s="648"/>
      <c r="O222" s="629"/>
    </row>
    <row r="223" spans="1:15" s="310" customFormat="1" ht="28.5" customHeight="1">
      <c r="A223" s="488"/>
      <c r="B223" s="488"/>
      <c r="C223" s="488"/>
      <c r="D223" s="420"/>
      <c r="E223" s="441"/>
      <c r="F223" s="455"/>
      <c r="G223" s="416"/>
      <c r="H223" s="569"/>
      <c r="I223" s="510"/>
      <c r="J223" s="338"/>
      <c r="K223" s="339"/>
      <c r="L223" s="424"/>
      <c r="M223" s="505"/>
      <c r="N223" s="648"/>
      <c r="O223" s="629"/>
    </row>
    <row r="224" spans="1:15" s="303" customFormat="1" ht="15" customHeight="1">
      <c r="A224" s="488">
        <v>70</v>
      </c>
      <c r="B224" s="488">
        <v>854</v>
      </c>
      <c r="C224" s="488">
        <v>85419</v>
      </c>
      <c r="D224" s="420" t="s">
        <v>25</v>
      </c>
      <c r="E224" s="441" t="s">
        <v>72</v>
      </c>
      <c r="F224" s="455">
        <f>G224</f>
        <v>157500</v>
      </c>
      <c r="G224" s="416">
        <f>H224+I224+K224+K225+K226+L224</f>
        <v>157500</v>
      </c>
      <c r="H224" s="569">
        <v>157500</v>
      </c>
      <c r="I224" s="510"/>
      <c r="J224" s="334"/>
      <c r="K224" s="335"/>
      <c r="L224" s="424"/>
      <c r="M224" s="505" t="s">
        <v>58</v>
      </c>
      <c r="N224" s="648"/>
      <c r="O224" s="629"/>
    </row>
    <row r="225" spans="1:15" s="303" customFormat="1" ht="15.75">
      <c r="A225" s="488"/>
      <c r="B225" s="488"/>
      <c r="C225" s="488"/>
      <c r="D225" s="420"/>
      <c r="E225" s="441"/>
      <c r="F225" s="455"/>
      <c r="G225" s="416"/>
      <c r="H225" s="569"/>
      <c r="I225" s="510"/>
      <c r="J225" s="336"/>
      <c r="K225" s="337"/>
      <c r="L225" s="424"/>
      <c r="M225" s="505"/>
      <c r="N225" s="648"/>
      <c r="O225" s="629"/>
    </row>
    <row r="226" spans="1:15" s="310" customFormat="1" ht="28.5" customHeight="1">
      <c r="A226" s="488"/>
      <c r="B226" s="488"/>
      <c r="C226" s="488"/>
      <c r="D226" s="420"/>
      <c r="E226" s="441"/>
      <c r="F226" s="455"/>
      <c r="G226" s="416"/>
      <c r="H226" s="569"/>
      <c r="I226" s="510"/>
      <c r="J226" s="338"/>
      <c r="K226" s="339"/>
      <c r="L226" s="424"/>
      <c r="M226" s="505"/>
      <c r="N226" s="648"/>
      <c r="O226" s="629"/>
    </row>
    <row r="227" spans="1:15" s="255" customFormat="1" ht="15" customHeight="1">
      <c r="A227" s="489">
        <v>71</v>
      </c>
      <c r="B227" s="489">
        <v>900</v>
      </c>
      <c r="C227" s="489">
        <v>90019</v>
      </c>
      <c r="D227" s="590" t="s">
        <v>25</v>
      </c>
      <c r="E227" s="483" t="s">
        <v>39</v>
      </c>
      <c r="F227" s="467">
        <f>G227</f>
        <v>90560</v>
      </c>
      <c r="G227" s="558">
        <f>H227</f>
        <v>90560</v>
      </c>
      <c r="H227" s="558">
        <v>90560</v>
      </c>
      <c r="I227" s="591"/>
      <c r="J227" s="256"/>
      <c r="K227" s="279"/>
      <c r="L227" s="507"/>
      <c r="M227" s="472"/>
      <c r="N227" s="292"/>
      <c r="O227" s="630"/>
    </row>
    <row r="228" spans="1:15" s="255" customFormat="1" ht="15.75">
      <c r="A228" s="489"/>
      <c r="B228" s="489"/>
      <c r="C228" s="489"/>
      <c r="D228" s="590"/>
      <c r="E228" s="483"/>
      <c r="F228" s="467"/>
      <c r="G228" s="558"/>
      <c r="H228" s="558"/>
      <c r="I228" s="438"/>
      <c r="J228" s="256"/>
      <c r="K228" s="279"/>
      <c r="L228" s="507"/>
      <c r="M228" s="472"/>
      <c r="N228" s="292"/>
      <c r="O228" s="630"/>
    </row>
    <row r="229" spans="1:15" s="255" customFormat="1" ht="15.75">
      <c r="A229" s="489"/>
      <c r="B229" s="489"/>
      <c r="C229" s="489"/>
      <c r="D229" s="590"/>
      <c r="E229" s="483"/>
      <c r="F229" s="467"/>
      <c r="G229" s="558"/>
      <c r="H229" s="558"/>
      <c r="I229" s="438"/>
      <c r="J229" s="258"/>
      <c r="K229" s="284"/>
      <c r="L229" s="507"/>
      <c r="M229" s="472"/>
      <c r="N229" s="292"/>
      <c r="O229" s="630"/>
    </row>
    <row r="230" spans="1:14" ht="19.5">
      <c r="A230" s="205"/>
      <c r="B230" s="206"/>
      <c r="C230" s="589" t="s">
        <v>40</v>
      </c>
      <c r="D230" s="589"/>
      <c r="E230" s="589"/>
      <c r="F230" s="207"/>
      <c r="G230" s="130"/>
      <c r="H230" s="130"/>
      <c r="I230" s="208"/>
      <c r="J230" s="209"/>
      <c r="K230" s="170"/>
      <c r="L230" s="129"/>
      <c r="M230" s="210"/>
      <c r="N230" s="122"/>
    </row>
    <row r="231" spans="1:14" s="303" customFormat="1" ht="15" customHeight="1">
      <c r="A231" s="464">
        <v>72</v>
      </c>
      <c r="B231" s="464">
        <v>801</v>
      </c>
      <c r="C231" s="464">
        <v>80130</v>
      </c>
      <c r="D231" s="421" t="s">
        <v>25</v>
      </c>
      <c r="E231" s="493" t="s">
        <v>64</v>
      </c>
      <c r="F231" s="470">
        <f>G231</f>
        <v>100000</v>
      </c>
      <c r="G231" s="592">
        <f>H231+I231+K231+K232+K233+L231</f>
        <v>100000</v>
      </c>
      <c r="H231" s="592">
        <v>100000</v>
      </c>
      <c r="I231" s="470"/>
      <c r="J231" s="301"/>
      <c r="K231" s="326"/>
      <c r="L231" s="455"/>
      <c r="M231" s="588" t="s">
        <v>58</v>
      </c>
      <c r="N231" s="325"/>
    </row>
    <row r="232" spans="1:14" s="303" customFormat="1" ht="15.75">
      <c r="A232" s="464"/>
      <c r="B232" s="464"/>
      <c r="C232" s="464"/>
      <c r="D232" s="421"/>
      <c r="E232" s="493"/>
      <c r="F232" s="470"/>
      <c r="G232" s="592"/>
      <c r="H232" s="592"/>
      <c r="I232" s="470"/>
      <c r="J232" s="304"/>
      <c r="K232" s="332"/>
      <c r="L232" s="455"/>
      <c r="M232" s="588"/>
      <c r="N232" s="325"/>
    </row>
    <row r="233" spans="1:14" s="303" customFormat="1" ht="24" customHeight="1">
      <c r="A233" s="464"/>
      <c r="B233" s="464"/>
      <c r="C233" s="464"/>
      <c r="D233" s="421"/>
      <c r="E233" s="493"/>
      <c r="F233" s="470"/>
      <c r="G233" s="592"/>
      <c r="H233" s="592"/>
      <c r="I233" s="470"/>
      <c r="J233" s="306"/>
      <c r="K233" s="321"/>
      <c r="L233" s="455"/>
      <c r="M233" s="588"/>
      <c r="N233" s="325"/>
    </row>
    <row r="234" spans="1:14" ht="12.75" customHeight="1">
      <c r="A234" s="581" t="s">
        <v>41</v>
      </c>
      <c r="B234" s="581"/>
      <c r="C234" s="581"/>
      <c r="D234" s="581"/>
      <c r="E234" s="581"/>
      <c r="F234" s="584">
        <f>SUM(F80:F233)</f>
        <v>74028580.07</v>
      </c>
      <c r="G234" s="584">
        <f>SUM(G80:G233)</f>
        <v>61544377.07</v>
      </c>
      <c r="H234" s="584">
        <f>SUM(H80:H233)</f>
        <v>35934169.85</v>
      </c>
      <c r="I234" s="584">
        <f>SUM(I80:I233)</f>
        <v>5818570</v>
      </c>
      <c r="J234" s="584"/>
      <c r="K234" s="584">
        <f>SUM(K80:K233)</f>
        <v>11168654</v>
      </c>
      <c r="L234" s="584">
        <f>SUM(L80:L233)</f>
        <v>8622983.219999999</v>
      </c>
      <c r="M234" s="585" t="s">
        <v>42</v>
      </c>
      <c r="N234" s="122"/>
    </row>
    <row r="235" spans="1:14" ht="28.5" customHeight="1">
      <c r="A235" s="581"/>
      <c r="B235" s="581"/>
      <c r="C235" s="581"/>
      <c r="D235" s="581"/>
      <c r="E235" s="581"/>
      <c r="F235" s="584"/>
      <c r="G235" s="584"/>
      <c r="H235" s="584"/>
      <c r="I235" s="584"/>
      <c r="J235" s="584"/>
      <c r="K235" s="584"/>
      <c r="L235" s="584"/>
      <c r="M235" s="585"/>
      <c r="N235" s="211"/>
    </row>
    <row r="236" spans="1:13" ht="28.5" customHeight="1">
      <c r="A236" s="212"/>
      <c r="B236" s="212"/>
      <c r="C236" s="212"/>
      <c r="D236" s="212"/>
      <c r="E236" s="212"/>
      <c r="F236" s="213"/>
      <c r="G236" s="213"/>
      <c r="H236" s="213"/>
      <c r="I236" s="213"/>
      <c r="J236" s="214"/>
      <c r="K236" s="213"/>
      <c r="L236" s="213"/>
      <c r="M236" s="215"/>
    </row>
    <row r="237" spans="1:13" ht="28.5" customHeight="1">
      <c r="A237" s="587" t="s">
        <v>54</v>
      </c>
      <c r="B237" s="587"/>
      <c r="C237" s="587"/>
      <c r="D237" s="587"/>
      <c r="E237" s="587"/>
      <c r="F237" s="587"/>
      <c r="G237" s="587"/>
      <c r="H237" s="587"/>
      <c r="I237" s="587"/>
      <c r="J237" s="587"/>
      <c r="K237" s="587"/>
      <c r="L237" s="587"/>
      <c r="M237" s="587"/>
    </row>
    <row r="238" spans="1:14" ht="34.5" customHeight="1">
      <c r="A238" s="126">
        <v>1</v>
      </c>
      <c r="B238" s="126">
        <v>600</v>
      </c>
      <c r="C238" s="126">
        <v>60014</v>
      </c>
      <c r="D238" s="126">
        <v>6060</v>
      </c>
      <c r="E238" s="127" t="s">
        <v>97</v>
      </c>
      <c r="F238" s="128">
        <f>G238</f>
        <v>45000</v>
      </c>
      <c r="G238" s="128">
        <f>H238+I238+K238+L238</f>
        <v>45000</v>
      </c>
      <c r="H238" s="128">
        <v>45000</v>
      </c>
      <c r="I238" s="126"/>
      <c r="J238" s="204"/>
      <c r="K238" s="216"/>
      <c r="L238" s="217"/>
      <c r="M238" s="218" t="s">
        <v>96</v>
      </c>
      <c r="N238" s="219"/>
    </row>
    <row r="239" spans="1:14" s="150" customFormat="1" ht="39" customHeight="1">
      <c r="A239" s="126">
        <v>2</v>
      </c>
      <c r="B239" s="126">
        <v>600</v>
      </c>
      <c r="C239" s="126">
        <v>60014</v>
      </c>
      <c r="D239" s="131" t="s">
        <v>43</v>
      </c>
      <c r="E239" s="127" t="s">
        <v>98</v>
      </c>
      <c r="F239" s="128">
        <f>G239</f>
        <v>25000</v>
      </c>
      <c r="G239" s="128">
        <f>H239+I239+K239+L239</f>
        <v>25000</v>
      </c>
      <c r="H239" s="128">
        <v>25000</v>
      </c>
      <c r="I239" s="220"/>
      <c r="J239" s="221"/>
      <c r="K239" s="222"/>
      <c r="L239" s="223"/>
      <c r="M239" s="224" t="s">
        <v>96</v>
      </c>
      <c r="N239" s="225"/>
    </row>
    <row r="240" spans="1:14" ht="34.5" customHeight="1">
      <c r="A240" s="126">
        <v>3</v>
      </c>
      <c r="B240" s="126">
        <v>700</v>
      </c>
      <c r="C240" s="126">
        <v>70005</v>
      </c>
      <c r="D240" s="126">
        <v>6060</v>
      </c>
      <c r="E240" s="127" t="s">
        <v>150</v>
      </c>
      <c r="F240" s="128">
        <f>G240</f>
        <v>37000</v>
      </c>
      <c r="G240" s="128">
        <f>H240+I240+K240+L240</f>
        <v>37000</v>
      </c>
      <c r="H240" s="128">
        <v>37000</v>
      </c>
      <c r="I240" s="126"/>
      <c r="J240" s="204"/>
      <c r="K240" s="216"/>
      <c r="L240" s="226"/>
      <c r="M240" s="227" t="s">
        <v>120</v>
      </c>
      <c r="N240" s="228" t="s">
        <v>151</v>
      </c>
    </row>
    <row r="241" spans="1:14" ht="34.5" customHeight="1">
      <c r="A241" s="126">
        <v>4</v>
      </c>
      <c r="B241" s="126">
        <v>750</v>
      </c>
      <c r="C241" s="126">
        <v>75020</v>
      </c>
      <c r="D241" s="126">
        <v>6060</v>
      </c>
      <c r="E241" s="127" t="s">
        <v>139</v>
      </c>
      <c r="F241" s="128"/>
      <c r="G241" s="128">
        <v>555600</v>
      </c>
      <c r="H241" s="128">
        <v>555600</v>
      </c>
      <c r="I241" s="126"/>
      <c r="J241" s="204"/>
      <c r="K241" s="216"/>
      <c r="L241" s="226"/>
      <c r="M241" s="227" t="s">
        <v>137</v>
      </c>
      <c r="N241" s="229"/>
    </row>
    <row r="242" spans="1:14" ht="34.5" customHeight="1">
      <c r="A242" s="126">
        <v>5</v>
      </c>
      <c r="B242" s="126">
        <v>750</v>
      </c>
      <c r="C242" s="126">
        <v>75020</v>
      </c>
      <c r="D242" s="126">
        <v>6060</v>
      </c>
      <c r="E242" s="127" t="s">
        <v>140</v>
      </c>
      <c r="F242" s="128"/>
      <c r="G242" s="128">
        <v>16000</v>
      </c>
      <c r="H242" s="128">
        <v>16000</v>
      </c>
      <c r="I242" s="126"/>
      <c r="J242" s="204"/>
      <c r="K242" s="216"/>
      <c r="L242" s="226"/>
      <c r="M242" s="227" t="s">
        <v>137</v>
      </c>
      <c r="N242" s="229"/>
    </row>
    <row r="243" spans="1:14" ht="34.5" customHeight="1">
      <c r="A243" s="126">
        <v>6</v>
      </c>
      <c r="B243" s="126">
        <v>750</v>
      </c>
      <c r="C243" s="126">
        <v>75020</v>
      </c>
      <c r="D243" s="126">
        <v>6060</v>
      </c>
      <c r="E243" s="127" t="s">
        <v>141</v>
      </c>
      <c r="F243" s="128"/>
      <c r="G243" s="128">
        <v>15000</v>
      </c>
      <c r="H243" s="128">
        <v>15000</v>
      </c>
      <c r="I243" s="126"/>
      <c r="J243" s="204"/>
      <c r="K243" s="216"/>
      <c r="L243" s="226"/>
      <c r="M243" s="227" t="s">
        <v>137</v>
      </c>
      <c r="N243" s="229"/>
    </row>
    <row r="244" spans="1:14" s="150" customFormat="1" ht="39" customHeight="1">
      <c r="A244" s="126">
        <v>7</v>
      </c>
      <c r="B244" s="126">
        <v>852</v>
      </c>
      <c r="C244" s="126">
        <v>85202</v>
      </c>
      <c r="D244" s="131" t="s">
        <v>43</v>
      </c>
      <c r="E244" s="127" t="s">
        <v>75</v>
      </c>
      <c r="F244" s="128">
        <f>G244</f>
        <v>182000</v>
      </c>
      <c r="G244" s="128">
        <f>H244+I244+K244+L244</f>
        <v>182000</v>
      </c>
      <c r="H244" s="128">
        <v>182000</v>
      </c>
      <c r="I244" s="220"/>
      <c r="J244" s="221"/>
      <c r="K244" s="222"/>
      <c r="L244" s="223"/>
      <c r="M244" s="224" t="s">
        <v>76</v>
      </c>
      <c r="N244" s="225"/>
    </row>
    <row r="245" spans="1:14" ht="34.5" customHeight="1">
      <c r="A245" s="126">
        <v>8</v>
      </c>
      <c r="B245" s="126">
        <v>852</v>
      </c>
      <c r="C245" s="126">
        <v>85202</v>
      </c>
      <c r="D245" s="126">
        <v>6060</v>
      </c>
      <c r="E245" s="127" t="s">
        <v>118</v>
      </c>
      <c r="F245" s="128">
        <f>G245</f>
        <v>150000</v>
      </c>
      <c r="G245" s="128">
        <f>H245+I245+K245+L245</f>
        <v>150000</v>
      </c>
      <c r="H245" s="128">
        <v>150000</v>
      </c>
      <c r="I245" s="126"/>
      <c r="J245" s="204"/>
      <c r="K245" s="216"/>
      <c r="L245" s="168"/>
      <c r="M245" s="224" t="s">
        <v>76</v>
      </c>
      <c r="N245" s="229"/>
    </row>
    <row r="246" spans="1:14" ht="34.5" customHeight="1">
      <c r="A246" s="126">
        <v>9</v>
      </c>
      <c r="B246" s="126">
        <v>852</v>
      </c>
      <c r="C246" s="126">
        <v>85218</v>
      </c>
      <c r="D246" s="126">
        <v>6060</v>
      </c>
      <c r="E246" s="127" t="s">
        <v>119</v>
      </c>
      <c r="F246" s="128">
        <f>G246</f>
        <v>13500</v>
      </c>
      <c r="G246" s="128">
        <f>H246+I246+K246+L246</f>
        <v>13500</v>
      </c>
      <c r="H246" s="128">
        <f>3*4500</f>
        <v>13500</v>
      </c>
      <c r="I246" s="126"/>
      <c r="J246" s="209"/>
      <c r="K246" s="216"/>
      <c r="L246" s="168"/>
      <c r="M246" s="227" t="s">
        <v>77</v>
      </c>
      <c r="N246" s="229"/>
    </row>
    <row r="247" spans="1:14" ht="34.5" customHeight="1">
      <c r="A247" s="126">
        <v>10</v>
      </c>
      <c r="B247" s="126">
        <v>852</v>
      </c>
      <c r="C247" s="126">
        <v>85218</v>
      </c>
      <c r="D247" s="126">
        <v>6060</v>
      </c>
      <c r="E247" s="127" t="s">
        <v>78</v>
      </c>
      <c r="F247" s="128">
        <f>G247</f>
        <v>22500</v>
      </c>
      <c r="G247" s="128">
        <f>H247+I247+K247+L247</f>
        <v>22500</v>
      </c>
      <c r="H247" s="128">
        <f>5*4500</f>
        <v>22500</v>
      </c>
      <c r="I247" s="126"/>
      <c r="J247" s="209"/>
      <c r="K247" s="216"/>
      <c r="L247" s="168"/>
      <c r="M247" s="230" t="s">
        <v>77</v>
      </c>
      <c r="N247" s="229"/>
    </row>
    <row r="248" spans="1:14" ht="34.5" customHeight="1">
      <c r="A248" s="126">
        <v>11</v>
      </c>
      <c r="B248" s="126">
        <v>852</v>
      </c>
      <c r="C248" s="126">
        <v>85218</v>
      </c>
      <c r="D248" s="126">
        <v>6060</v>
      </c>
      <c r="E248" s="127" t="s">
        <v>80</v>
      </c>
      <c r="F248" s="128">
        <f>G248</f>
        <v>5500</v>
      </c>
      <c r="G248" s="128">
        <f>H248+I248+K248+L248</f>
        <v>5500</v>
      </c>
      <c r="H248" s="128">
        <v>5500</v>
      </c>
      <c r="I248" s="126"/>
      <c r="J248" s="209"/>
      <c r="K248" s="216"/>
      <c r="L248" s="168"/>
      <c r="M248" s="168" t="s">
        <v>77</v>
      </c>
      <c r="N248" s="229"/>
    </row>
    <row r="249" spans="1:14" ht="28.5" customHeight="1">
      <c r="A249" s="581" t="s">
        <v>44</v>
      </c>
      <c r="B249" s="581"/>
      <c r="C249" s="581"/>
      <c r="D249" s="581"/>
      <c r="E249" s="581"/>
      <c r="F249" s="252">
        <f>SUM(F238:F248)</f>
        <v>480500</v>
      </c>
      <c r="G249" s="252">
        <f>SUM(G238:G248)</f>
        <v>1067100</v>
      </c>
      <c r="H249" s="252">
        <f>SUM(H238:H248)</f>
        <v>1067100</v>
      </c>
      <c r="I249" s="231">
        <f>SUM(I245:I248)</f>
        <v>0</v>
      </c>
      <c r="J249" s="232"/>
      <c r="K249" s="233">
        <f>SUM(K245:K248)</f>
        <v>0</v>
      </c>
      <c r="L249" s="231">
        <f>SUM(L245:L248)</f>
        <v>0</v>
      </c>
      <c r="M249" s="234" t="s">
        <v>42</v>
      </c>
      <c r="N249" s="229"/>
    </row>
    <row r="250" spans="1:14" ht="23.25" customHeight="1">
      <c r="A250" s="581" t="s">
        <v>45</v>
      </c>
      <c r="B250" s="581"/>
      <c r="C250" s="581"/>
      <c r="D250" s="581"/>
      <c r="E250" s="581"/>
      <c r="F250" s="231"/>
      <c r="G250" s="231"/>
      <c r="H250" s="85"/>
      <c r="I250" s="231"/>
      <c r="J250" s="235"/>
      <c r="K250" s="233"/>
      <c r="L250" s="233"/>
      <c r="M250" s="236" t="s">
        <v>32</v>
      </c>
      <c r="N250" s="229"/>
    </row>
    <row r="251" spans="1:14" ht="23.25" customHeight="1">
      <c r="A251" s="237"/>
      <c r="B251" s="581" t="s">
        <v>46</v>
      </c>
      <c r="C251" s="581"/>
      <c r="D251" s="581"/>
      <c r="E251" s="581"/>
      <c r="F251" s="231"/>
      <c r="G251" s="231">
        <f>H251</f>
        <v>0</v>
      </c>
      <c r="H251" s="231"/>
      <c r="I251" s="231"/>
      <c r="J251" s="235"/>
      <c r="K251" s="233"/>
      <c r="L251" s="233"/>
      <c r="M251" s="236" t="s">
        <v>32</v>
      </c>
      <c r="N251" s="229"/>
    </row>
    <row r="252" spans="1:14" ht="30" customHeight="1">
      <c r="A252" s="581" t="s">
        <v>47</v>
      </c>
      <c r="B252" s="581"/>
      <c r="C252" s="581"/>
      <c r="D252" s="581"/>
      <c r="E252" s="581"/>
      <c r="F252" s="231">
        <f>F234+F250+F249+F251</f>
        <v>74509080.07</v>
      </c>
      <c r="G252" s="346">
        <f>G234+G250+G249+G251</f>
        <v>62611477.07</v>
      </c>
      <c r="H252" s="346">
        <f>H234+H250+H249+H251</f>
        <v>37001269.85</v>
      </c>
      <c r="I252" s="346">
        <f>I234+I250+I249</f>
        <v>5818570</v>
      </c>
      <c r="J252" s="235"/>
      <c r="K252" s="347">
        <f>K234+K250+K249</f>
        <v>11168654</v>
      </c>
      <c r="L252" s="347">
        <f>L234+L250+L249</f>
        <v>8622983.219999999</v>
      </c>
      <c r="M252" s="168" t="s">
        <v>42</v>
      </c>
      <c r="N252" s="229"/>
    </row>
    <row r="253" spans="1:13" ht="15.75">
      <c r="A253" s="238" t="s">
        <v>48</v>
      </c>
      <c r="B253" s="238"/>
      <c r="C253" s="238"/>
      <c r="D253" s="238"/>
      <c r="E253" s="238"/>
      <c r="F253" s="238"/>
      <c r="G253" s="238"/>
      <c r="H253" s="238"/>
      <c r="I253" s="238"/>
      <c r="J253" s="238"/>
      <c r="K253" s="238"/>
      <c r="L253" s="238"/>
      <c r="M253" s="238"/>
    </row>
    <row r="254" spans="1:13" ht="15.75">
      <c r="A254" s="238" t="s">
        <v>49</v>
      </c>
      <c r="B254" s="238"/>
      <c r="C254" s="238"/>
      <c r="D254" s="238"/>
      <c r="E254" s="238"/>
      <c r="F254" s="238"/>
      <c r="G254" s="238"/>
      <c r="H254" s="238"/>
      <c r="I254" s="238"/>
      <c r="J254" s="238"/>
      <c r="K254" s="238"/>
      <c r="L254" s="238"/>
      <c r="M254" s="238" t="s">
        <v>50</v>
      </c>
    </row>
    <row r="255" spans="1:13" ht="15.75">
      <c r="A255" s="582" t="s">
        <v>51</v>
      </c>
      <c r="B255" s="582"/>
      <c r="C255" s="582"/>
      <c r="D255" s="582"/>
      <c r="E255" s="582"/>
      <c r="F255" s="582"/>
      <c r="G255" s="582"/>
      <c r="H255" s="582"/>
      <c r="I255" s="238"/>
      <c r="J255" s="238"/>
      <c r="K255" s="238"/>
      <c r="L255" s="238"/>
      <c r="M255" s="238"/>
    </row>
    <row r="256" spans="1:13" ht="16.5">
      <c r="A256" s="583"/>
      <c r="B256" s="583"/>
      <c r="C256" s="583"/>
      <c r="D256" s="583"/>
      <c r="E256" s="583"/>
      <c r="F256" s="239"/>
      <c r="G256" s="239"/>
      <c r="H256" s="239"/>
      <c r="I256" s="238"/>
      <c r="J256" s="238"/>
      <c r="K256" s="238"/>
      <c r="L256" s="238"/>
      <c r="M256" s="238"/>
    </row>
    <row r="257" spans="1:13" ht="20.25">
      <c r="A257" s="586"/>
      <c r="B257" s="586"/>
      <c r="C257" s="586"/>
      <c r="D257" s="586"/>
      <c r="E257" s="586"/>
      <c r="F257" s="586"/>
      <c r="G257" s="586"/>
      <c r="H257" s="586"/>
      <c r="I257" s="586"/>
      <c r="J257" s="586"/>
      <c r="K257" s="586"/>
      <c r="L257" s="586"/>
      <c r="M257" s="586"/>
    </row>
    <row r="258" spans="1:13" ht="15" customHeight="1">
      <c r="A258" s="573"/>
      <c r="B258" s="573"/>
      <c r="C258" s="573"/>
      <c r="D258" s="578"/>
      <c r="E258" s="570"/>
      <c r="F258" s="575"/>
      <c r="G258" s="575"/>
      <c r="H258" s="575"/>
      <c r="I258" s="575"/>
      <c r="J258" s="104"/>
      <c r="K258" s="104"/>
      <c r="L258" s="575"/>
      <c r="M258" s="570"/>
    </row>
    <row r="259" spans="1:13" ht="15.75">
      <c r="A259" s="573"/>
      <c r="B259" s="573"/>
      <c r="C259" s="573"/>
      <c r="D259" s="578"/>
      <c r="E259" s="570"/>
      <c r="F259" s="575"/>
      <c r="G259" s="575"/>
      <c r="H259" s="575"/>
      <c r="I259" s="575"/>
      <c r="J259" s="105"/>
      <c r="K259" s="104"/>
      <c r="L259" s="575"/>
      <c r="M259" s="570"/>
    </row>
    <row r="260" spans="1:13" ht="15.75">
      <c r="A260" s="573"/>
      <c r="B260" s="573"/>
      <c r="C260" s="573"/>
      <c r="D260" s="578"/>
      <c r="E260" s="570"/>
      <c r="F260" s="575"/>
      <c r="G260" s="575"/>
      <c r="H260" s="575"/>
      <c r="I260" s="575"/>
      <c r="J260" s="105"/>
      <c r="K260" s="104"/>
      <c r="L260" s="575"/>
      <c r="M260" s="570"/>
    </row>
    <row r="261" spans="1:14" s="195" customFormat="1" ht="15" customHeight="1">
      <c r="A261" s="573"/>
      <c r="B261" s="573"/>
      <c r="C261" s="573"/>
      <c r="D261" s="578"/>
      <c r="E261" s="570"/>
      <c r="F261" s="575"/>
      <c r="G261" s="575"/>
      <c r="H261" s="575"/>
      <c r="I261" s="576"/>
      <c r="J261" s="214"/>
      <c r="K261" s="214"/>
      <c r="L261" s="576"/>
      <c r="M261" s="570"/>
      <c r="N261" s="240"/>
    </row>
    <row r="262" spans="1:14" s="195" customFormat="1" ht="15.75">
      <c r="A262" s="573"/>
      <c r="B262" s="573"/>
      <c r="C262" s="573"/>
      <c r="D262" s="578"/>
      <c r="E262" s="570"/>
      <c r="F262" s="575"/>
      <c r="G262" s="575"/>
      <c r="H262" s="575"/>
      <c r="I262" s="576"/>
      <c r="J262" s="241"/>
      <c r="K262" s="214"/>
      <c r="L262" s="576"/>
      <c r="M262" s="570"/>
      <c r="N262" s="240"/>
    </row>
    <row r="263" spans="1:14" s="195" customFormat="1" ht="15.75">
      <c r="A263" s="573"/>
      <c r="B263" s="573"/>
      <c r="C263" s="573"/>
      <c r="D263" s="578"/>
      <c r="E263" s="570"/>
      <c r="F263" s="575"/>
      <c r="G263" s="575"/>
      <c r="H263" s="575"/>
      <c r="I263" s="576"/>
      <c r="J263" s="241"/>
      <c r="K263" s="214"/>
      <c r="L263" s="576"/>
      <c r="M263" s="570"/>
      <c r="N263" s="240"/>
    </row>
    <row r="264" spans="1:14" s="108" customFormat="1" ht="15" customHeight="1">
      <c r="A264" s="573"/>
      <c r="B264" s="573"/>
      <c r="C264" s="573"/>
      <c r="D264" s="578"/>
      <c r="E264" s="570"/>
      <c r="F264" s="575"/>
      <c r="G264" s="575"/>
      <c r="H264" s="575"/>
      <c r="I264" s="580"/>
      <c r="J264" s="242"/>
      <c r="K264" s="242"/>
      <c r="L264" s="580"/>
      <c r="M264" s="570"/>
      <c r="N264" s="152"/>
    </row>
    <row r="265" spans="1:14" s="244" customFormat="1" ht="15.75">
      <c r="A265" s="573"/>
      <c r="B265" s="573"/>
      <c r="C265" s="573"/>
      <c r="D265" s="578"/>
      <c r="E265" s="570"/>
      <c r="F265" s="575"/>
      <c r="G265" s="575"/>
      <c r="H265" s="575"/>
      <c r="I265" s="580"/>
      <c r="J265" s="107"/>
      <c r="K265" s="242"/>
      <c r="L265" s="580"/>
      <c r="M265" s="570"/>
      <c r="N265" s="243"/>
    </row>
    <row r="266" spans="1:14" s="245" customFormat="1" ht="15.75">
      <c r="A266" s="573"/>
      <c r="B266" s="573"/>
      <c r="C266" s="573"/>
      <c r="D266" s="578"/>
      <c r="E266" s="570"/>
      <c r="F266" s="575"/>
      <c r="G266" s="575"/>
      <c r="H266" s="575"/>
      <c r="I266" s="580"/>
      <c r="J266" s="107"/>
      <c r="K266" s="242"/>
      <c r="L266" s="580"/>
      <c r="M266" s="570"/>
      <c r="N266" s="219"/>
    </row>
    <row r="267" spans="1:14" s="195" customFormat="1" ht="15" customHeight="1">
      <c r="A267" s="573"/>
      <c r="B267" s="573"/>
      <c r="C267" s="573"/>
      <c r="D267" s="578"/>
      <c r="E267" s="570"/>
      <c r="F267" s="575"/>
      <c r="G267" s="575"/>
      <c r="H267" s="575"/>
      <c r="I267" s="575"/>
      <c r="J267" s="104"/>
      <c r="K267" s="104"/>
      <c r="L267" s="575"/>
      <c r="M267" s="570"/>
      <c r="N267" s="240"/>
    </row>
    <row r="268" spans="1:14" s="195" customFormat="1" ht="15.75">
      <c r="A268" s="573"/>
      <c r="B268" s="573"/>
      <c r="C268" s="573"/>
      <c r="D268" s="578"/>
      <c r="E268" s="570"/>
      <c r="F268" s="575"/>
      <c r="G268" s="575"/>
      <c r="H268" s="575"/>
      <c r="I268" s="575"/>
      <c r="J268" s="105"/>
      <c r="K268" s="105"/>
      <c r="L268" s="575"/>
      <c r="M268" s="570"/>
      <c r="N268" s="240"/>
    </row>
    <row r="269" spans="1:14" s="195" customFormat="1" ht="15.75" customHeight="1">
      <c r="A269" s="573"/>
      <c r="B269" s="573"/>
      <c r="C269" s="573"/>
      <c r="D269" s="578"/>
      <c r="E269" s="570"/>
      <c r="F269" s="575"/>
      <c r="G269" s="575"/>
      <c r="H269" s="575"/>
      <c r="I269" s="575"/>
      <c r="J269" s="105"/>
      <c r="K269" s="105"/>
      <c r="L269" s="575"/>
      <c r="M269" s="570"/>
      <c r="N269" s="240"/>
    </row>
    <row r="270" spans="1:256" ht="16.5" customHeight="1">
      <c r="A270" s="573"/>
      <c r="B270" s="573"/>
      <c r="C270" s="573"/>
      <c r="D270" s="578"/>
      <c r="E270" s="570"/>
      <c r="F270" s="575"/>
      <c r="G270" s="575"/>
      <c r="H270" s="572"/>
      <c r="I270" s="575"/>
      <c r="J270" s="104"/>
      <c r="K270" s="206"/>
      <c r="L270" s="573"/>
      <c r="M270" s="570"/>
      <c r="N270" s="246"/>
      <c r="O270" s="247"/>
      <c r="P270" s="247"/>
      <c r="Q270" s="247"/>
      <c r="R270" s="247"/>
      <c r="S270" s="247"/>
      <c r="T270" s="247"/>
      <c r="U270" s="247"/>
      <c r="V270" s="247"/>
      <c r="W270" s="247"/>
      <c r="X270" s="247"/>
      <c r="Y270" s="247"/>
      <c r="Z270" s="247"/>
      <c r="AA270" s="247"/>
      <c r="AB270" s="247"/>
      <c r="AC270" s="247"/>
      <c r="AD270" s="247"/>
      <c r="AE270" s="247"/>
      <c r="AF270" s="247"/>
      <c r="AG270" s="247"/>
      <c r="AH270" s="247"/>
      <c r="AI270" s="247"/>
      <c r="AJ270" s="247"/>
      <c r="AK270" s="247"/>
      <c r="AL270" s="247"/>
      <c r="AM270" s="247"/>
      <c r="AN270" s="247"/>
      <c r="AO270" s="247"/>
      <c r="AP270" s="247"/>
      <c r="AQ270" s="247"/>
      <c r="AR270" s="247"/>
      <c r="AS270" s="247"/>
      <c r="AT270" s="247"/>
      <c r="AU270" s="247"/>
      <c r="AV270" s="247"/>
      <c r="AW270" s="247"/>
      <c r="AX270" s="247"/>
      <c r="AY270" s="247"/>
      <c r="AZ270" s="247"/>
      <c r="BA270" s="247"/>
      <c r="BB270" s="247"/>
      <c r="BC270" s="247"/>
      <c r="BD270" s="247"/>
      <c r="BE270" s="247"/>
      <c r="BF270" s="247"/>
      <c r="BG270" s="247"/>
      <c r="BH270" s="247"/>
      <c r="BI270" s="247"/>
      <c r="BJ270" s="247"/>
      <c r="BK270" s="247"/>
      <c r="BL270" s="247"/>
      <c r="BM270" s="247"/>
      <c r="BN270" s="247"/>
      <c r="BO270" s="247"/>
      <c r="BP270" s="247"/>
      <c r="BQ270" s="247"/>
      <c r="BR270" s="247"/>
      <c r="BS270" s="247"/>
      <c r="BT270" s="247"/>
      <c r="BU270" s="247"/>
      <c r="BV270" s="247"/>
      <c r="BW270" s="247"/>
      <c r="BX270" s="247"/>
      <c r="BY270" s="247"/>
      <c r="BZ270" s="247"/>
      <c r="CA270" s="247"/>
      <c r="CB270" s="247"/>
      <c r="CC270" s="247"/>
      <c r="CD270" s="247"/>
      <c r="CE270" s="247"/>
      <c r="CF270" s="247"/>
      <c r="CG270" s="247"/>
      <c r="CH270" s="247"/>
      <c r="CI270" s="247"/>
      <c r="CJ270" s="247"/>
      <c r="CK270" s="247"/>
      <c r="CL270" s="247"/>
      <c r="CM270" s="247"/>
      <c r="CN270" s="247"/>
      <c r="CO270" s="247"/>
      <c r="CP270" s="247"/>
      <c r="CQ270" s="247"/>
      <c r="CR270" s="247"/>
      <c r="CS270" s="247"/>
      <c r="CT270" s="247"/>
      <c r="CU270" s="247"/>
      <c r="CV270" s="247"/>
      <c r="CW270" s="247"/>
      <c r="CX270" s="247"/>
      <c r="CY270" s="247"/>
      <c r="CZ270" s="247"/>
      <c r="DA270" s="247"/>
      <c r="DB270" s="247"/>
      <c r="DC270" s="247"/>
      <c r="DD270" s="247"/>
      <c r="DE270" s="247"/>
      <c r="DF270" s="247"/>
      <c r="DG270" s="247"/>
      <c r="DH270" s="247"/>
      <c r="DI270" s="247"/>
      <c r="DJ270" s="247"/>
      <c r="DK270" s="247"/>
      <c r="DL270" s="247"/>
      <c r="DM270" s="247"/>
      <c r="DN270" s="247"/>
      <c r="DO270" s="247"/>
      <c r="DP270" s="247"/>
      <c r="DQ270" s="247"/>
      <c r="DR270" s="247"/>
      <c r="DS270" s="247"/>
      <c r="DT270" s="247"/>
      <c r="DU270" s="247"/>
      <c r="DV270" s="247"/>
      <c r="DW270" s="247"/>
      <c r="DX270" s="247"/>
      <c r="DY270" s="247"/>
      <c r="DZ270" s="247"/>
      <c r="EA270" s="247"/>
      <c r="EB270" s="247"/>
      <c r="EC270" s="247"/>
      <c r="ED270" s="247"/>
      <c r="EE270" s="247"/>
      <c r="EF270" s="247"/>
      <c r="EG270" s="247"/>
      <c r="EH270" s="247"/>
      <c r="EI270" s="247"/>
      <c r="EJ270" s="247"/>
      <c r="EK270" s="247"/>
      <c r="EL270" s="247"/>
      <c r="EM270" s="247"/>
      <c r="EN270" s="247"/>
      <c r="EO270" s="247"/>
      <c r="EP270" s="247"/>
      <c r="EQ270" s="247"/>
      <c r="ER270" s="247"/>
      <c r="ES270" s="247"/>
      <c r="ET270" s="247"/>
      <c r="EU270" s="247"/>
      <c r="EV270" s="247"/>
      <c r="EW270" s="247"/>
      <c r="EX270" s="247"/>
      <c r="EY270" s="247"/>
      <c r="EZ270" s="247"/>
      <c r="FA270" s="247"/>
      <c r="FB270" s="247"/>
      <c r="FC270" s="247"/>
      <c r="FD270" s="247"/>
      <c r="FE270" s="247"/>
      <c r="FF270" s="247"/>
      <c r="FG270" s="247"/>
      <c r="FH270" s="247"/>
      <c r="FI270" s="247"/>
      <c r="FJ270" s="247"/>
      <c r="FK270" s="247"/>
      <c r="FL270" s="247"/>
      <c r="FM270" s="247"/>
      <c r="FN270" s="247"/>
      <c r="FO270" s="247"/>
      <c r="FP270" s="247"/>
      <c r="FQ270" s="247"/>
      <c r="FR270" s="247"/>
      <c r="FS270" s="247"/>
      <c r="FT270" s="247"/>
      <c r="FU270" s="247"/>
      <c r="FV270" s="247"/>
      <c r="FW270" s="247"/>
      <c r="FX270" s="247"/>
      <c r="FY270" s="247"/>
      <c r="FZ270" s="247"/>
      <c r="GA270" s="247"/>
      <c r="GB270" s="247"/>
      <c r="GC270" s="247"/>
      <c r="GD270" s="247"/>
      <c r="GE270" s="247"/>
      <c r="GF270" s="247"/>
      <c r="GG270" s="247"/>
      <c r="GH270" s="247"/>
      <c r="GI270" s="247"/>
      <c r="GJ270" s="247"/>
      <c r="GK270" s="247"/>
      <c r="GL270" s="247"/>
      <c r="GM270" s="247"/>
      <c r="GN270" s="247"/>
      <c r="GO270" s="247"/>
      <c r="GP270" s="247"/>
      <c r="GQ270" s="247"/>
      <c r="GR270" s="247"/>
      <c r="GS270" s="247"/>
      <c r="GT270" s="247"/>
      <c r="GU270" s="247"/>
      <c r="GV270" s="247"/>
      <c r="GW270" s="247"/>
      <c r="GX270" s="247"/>
      <c r="GY270" s="247"/>
      <c r="GZ270" s="247"/>
      <c r="HA270" s="247"/>
      <c r="HB270" s="247"/>
      <c r="HC270" s="247"/>
      <c r="HD270" s="247"/>
      <c r="HE270" s="247"/>
      <c r="HF270" s="247"/>
      <c r="HG270" s="247"/>
      <c r="HH270" s="247"/>
      <c r="HI270" s="247"/>
      <c r="HJ270" s="247"/>
      <c r="HK270" s="247"/>
      <c r="HL270" s="247"/>
      <c r="HM270" s="247"/>
      <c r="HN270" s="247"/>
      <c r="HO270" s="247"/>
      <c r="HP270" s="247"/>
      <c r="HQ270" s="247"/>
      <c r="HR270" s="247"/>
      <c r="HS270" s="247"/>
      <c r="HT270" s="247"/>
      <c r="HU270" s="247"/>
      <c r="HV270" s="247"/>
      <c r="HW270" s="247"/>
      <c r="HX270" s="247"/>
      <c r="HY270" s="247"/>
      <c r="HZ270" s="247"/>
      <c r="IA270" s="247"/>
      <c r="IB270" s="247"/>
      <c r="IC270" s="247"/>
      <c r="ID270" s="247"/>
      <c r="IE270" s="247"/>
      <c r="IF270" s="247"/>
      <c r="IG270" s="247"/>
      <c r="IH270" s="247"/>
      <c r="II270" s="247"/>
      <c r="IJ270" s="247"/>
      <c r="IK270" s="247"/>
      <c r="IL270" s="247"/>
      <c r="IM270" s="247"/>
      <c r="IN270" s="247"/>
      <c r="IO270" s="247"/>
      <c r="IP270" s="247"/>
      <c r="IQ270" s="247"/>
      <c r="IR270" s="247"/>
      <c r="IS270" s="247"/>
      <c r="IT270" s="247"/>
      <c r="IU270" s="247"/>
      <c r="IV270" s="247"/>
    </row>
    <row r="271" spans="1:256" ht="15.75">
      <c r="A271" s="573"/>
      <c r="B271" s="573"/>
      <c r="C271" s="573"/>
      <c r="D271" s="578"/>
      <c r="E271" s="570"/>
      <c r="F271" s="575"/>
      <c r="G271" s="575"/>
      <c r="H271" s="572"/>
      <c r="I271" s="575"/>
      <c r="J271" s="105"/>
      <c r="K271" s="177"/>
      <c r="L271" s="573"/>
      <c r="M271" s="570"/>
      <c r="N271" s="246"/>
      <c r="O271" s="247"/>
      <c r="P271" s="247"/>
      <c r="Q271" s="247"/>
      <c r="R271" s="247"/>
      <c r="S271" s="247"/>
      <c r="T271" s="247"/>
      <c r="U271" s="247"/>
      <c r="V271" s="247"/>
      <c r="W271" s="247"/>
      <c r="X271" s="247"/>
      <c r="Y271" s="247"/>
      <c r="Z271" s="247"/>
      <c r="AA271" s="247"/>
      <c r="AB271" s="247"/>
      <c r="AC271" s="247"/>
      <c r="AD271" s="247"/>
      <c r="AE271" s="247"/>
      <c r="AF271" s="247"/>
      <c r="AG271" s="247"/>
      <c r="AH271" s="247"/>
      <c r="AI271" s="247"/>
      <c r="AJ271" s="247"/>
      <c r="AK271" s="247"/>
      <c r="AL271" s="247"/>
      <c r="AM271" s="247"/>
      <c r="AN271" s="247"/>
      <c r="AO271" s="247"/>
      <c r="AP271" s="247"/>
      <c r="AQ271" s="247"/>
      <c r="AR271" s="247"/>
      <c r="AS271" s="247"/>
      <c r="AT271" s="247"/>
      <c r="AU271" s="247"/>
      <c r="AV271" s="247"/>
      <c r="AW271" s="247"/>
      <c r="AX271" s="247"/>
      <c r="AY271" s="247"/>
      <c r="AZ271" s="247"/>
      <c r="BA271" s="247"/>
      <c r="BB271" s="247"/>
      <c r="BC271" s="247"/>
      <c r="BD271" s="247"/>
      <c r="BE271" s="247"/>
      <c r="BF271" s="247"/>
      <c r="BG271" s="247"/>
      <c r="BH271" s="247"/>
      <c r="BI271" s="247"/>
      <c r="BJ271" s="247"/>
      <c r="BK271" s="247"/>
      <c r="BL271" s="247"/>
      <c r="BM271" s="247"/>
      <c r="BN271" s="247"/>
      <c r="BO271" s="247"/>
      <c r="BP271" s="247"/>
      <c r="BQ271" s="247"/>
      <c r="BR271" s="247"/>
      <c r="BS271" s="247"/>
      <c r="BT271" s="247"/>
      <c r="BU271" s="247"/>
      <c r="BV271" s="247"/>
      <c r="BW271" s="247"/>
      <c r="BX271" s="247"/>
      <c r="BY271" s="247"/>
      <c r="BZ271" s="247"/>
      <c r="CA271" s="247"/>
      <c r="CB271" s="247"/>
      <c r="CC271" s="247"/>
      <c r="CD271" s="247"/>
      <c r="CE271" s="247"/>
      <c r="CF271" s="247"/>
      <c r="CG271" s="247"/>
      <c r="CH271" s="247"/>
      <c r="CI271" s="247"/>
      <c r="CJ271" s="247"/>
      <c r="CK271" s="247"/>
      <c r="CL271" s="247"/>
      <c r="CM271" s="247"/>
      <c r="CN271" s="247"/>
      <c r="CO271" s="247"/>
      <c r="CP271" s="247"/>
      <c r="CQ271" s="247"/>
      <c r="CR271" s="247"/>
      <c r="CS271" s="247"/>
      <c r="CT271" s="247"/>
      <c r="CU271" s="247"/>
      <c r="CV271" s="247"/>
      <c r="CW271" s="247"/>
      <c r="CX271" s="247"/>
      <c r="CY271" s="247"/>
      <c r="CZ271" s="247"/>
      <c r="DA271" s="247"/>
      <c r="DB271" s="247"/>
      <c r="DC271" s="247"/>
      <c r="DD271" s="247"/>
      <c r="DE271" s="247"/>
      <c r="DF271" s="247"/>
      <c r="DG271" s="247"/>
      <c r="DH271" s="247"/>
      <c r="DI271" s="247"/>
      <c r="DJ271" s="247"/>
      <c r="DK271" s="247"/>
      <c r="DL271" s="247"/>
      <c r="DM271" s="247"/>
      <c r="DN271" s="247"/>
      <c r="DO271" s="247"/>
      <c r="DP271" s="247"/>
      <c r="DQ271" s="247"/>
      <c r="DR271" s="247"/>
      <c r="DS271" s="247"/>
      <c r="DT271" s="247"/>
      <c r="DU271" s="247"/>
      <c r="DV271" s="247"/>
      <c r="DW271" s="247"/>
      <c r="DX271" s="247"/>
      <c r="DY271" s="247"/>
      <c r="DZ271" s="247"/>
      <c r="EA271" s="247"/>
      <c r="EB271" s="247"/>
      <c r="EC271" s="247"/>
      <c r="ED271" s="247"/>
      <c r="EE271" s="247"/>
      <c r="EF271" s="247"/>
      <c r="EG271" s="247"/>
      <c r="EH271" s="247"/>
      <c r="EI271" s="247"/>
      <c r="EJ271" s="247"/>
      <c r="EK271" s="247"/>
      <c r="EL271" s="247"/>
      <c r="EM271" s="247"/>
      <c r="EN271" s="247"/>
      <c r="EO271" s="247"/>
      <c r="EP271" s="247"/>
      <c r="EQ271" s="247"/>
      <c r="ER271" s="247"/>
      <c r="ES271" s="247"/>
      <c r="ET271" s="247"/>
      <c r="EU271" s="247"/>
      <c r="EV271" s="247"/>
      <c r="EW271" s="247"/>
      <c r="EX271" s="247"/>
      <c r="EY271" s="247"/>
      <c r="EZ271" s="247"/>
      <c r="FA271" s="247"/>
      <c r="FB271" s="247"/>
      <c r="FC271" s="247"/>
      <c r="FD271" s="247"/>
      <c r="FE271" s="247"/>
      <c r="FF271" s="247"/>
      <c r="FG271" s="247"/>
      <c r="FH271" s="247"/>
      <c r="FI271" s="247"/>
      <c r="FJ271" s="247"/>
      <c r="FK271" s="247"/>
      <c r="FL271" s="247"/>
      <c r="FM271" s="247"/>
      <c r="FN271" s="247"/>
      <c r="FO271" s="247"/>
      <c r="FP271" s="247"/>
      <c r="FQ271" s="247"/>
      <c r="FR271" s="247"/>
      <c r="FS271" s="247"/>
      <c r="FT271" s="247"/>
      <c r="FU271" s="247"/>
      <c r="FV271" s="247"/>
      <c r="FW271" s="247"/>
      <c r="FX271" s="247"/>
      <c r="FY271" s="247"/>
      <c r="FZ271" s="247"/>
      <c r="GA271" s="247"/>
      <c r="GB271" s="247"/>
      <c r="GC271" s="247"/>
      <c r="GD271" s="247"/>
      <c r="GE271" s="247"/>
      <c r="GF271" s="247"/>
      <c r="GG271" s="247"/>
      <c r="GH271" s="247"/>
      <c r="GI271" s="247"/>
      <c r="GJ271" s="247"/>
      <c r="GK271" s="247"/>
      <c r="GL271" s="247"/>
      <c r="GM271" s="247"/>
      <c r="GN271" s="247"/>
      <c r="GO271" s="247"/>
      <c r="GP271" s="247"/>
      <c r="GQ271" s="247"/>
      <c r="GR271" s="247"/>
      <c r="GS271" s="247"/>
      <c r="GT271" s="247"/>
      <c r="GU271" s="247"/>
      <c r="GV271" s="247"/>
      <c r="GW271" s="247"/>
      <c r="GX271" s="247"/>
      <c r="GY271" s="247"/>
      <c r="GZ271" s="247"/>
      <c r="HA271" s="247"/>
      <c r="HB271" s="247"/>
      <c r="HC271" s="247"/>
      <c r="HD271" s="247"/>
      <c r="HE271" s="247"/>
      <c r="HF271" s="247"/>
      <c r="HG271" s="247"/>
      <c r="HH271" s="247"/>
      <c r="HI271" s="247"/>
      <c r="HJ271" s="247"/>
      <c r="HK271" s="247"/>
      <c r="HL271" s="247"/>
      <c r="HM271" s="247"/>
      <c r="HN271" s="247"/>
      <c r="HO271" s="247"/>
      <c r="HP271" s="247"/>
      <c r="HQ271" s="247"/>
      <c r="HR271" s="247"/>
      <c r="HS271" s="247"/>
      <c r="HT271" s="247"/>
      <c r="HU271" s="247"/>
      <c r="HV271" s="247"/>
      <c r="HW271" s="247"/>
      <c r="HX271" s="247"/>
      <c r="HY271" s="247"/>
      <c r="HZ271" s="247"/>
      <c r="IA271" s="247"/>
      <c r="IB271" s="247"/>
      <c r="IC271" s="247"/>
      <c r="ID271" s="247"/>
      <c r="IE271" s="247"/>
      <c r="IF271" s="247"/>
      <c r="IG271" s="247"/>
      <c r="IH271" s="247"/>
      <c r="II271" s="247"/>
      <c r="IJ271" s="247"/>
      <c r="IK271" s="247"/>
      <c r="IL271" s="247"/>
      <c r="IM271" s="247"/>
      <c r="IN271" s="247"/>
      <c r="IO271" s="247"/>
      <c r="IP271" s="247"/>
      <c r="IQ271" s="247"/>
      <c r="IR271" s="247"/>
      <c r="IS271" s="247"/>
      <c r="IT271" s="247"/>
      <c r="IU271" s="247"/>
      <c r="IV271" s="247"/>
    </row>
    <row r="272" spans="1:256" ht="15.75">
      <c r="A272" s="573"/>
      <c r="B272" s="573"/>
      <c r="C272" s="573"/>
      <c r="D272" s="578"/>
      <c r="E272" s="570"/>
      <c r="F272" s="575"/>
      <c r="G272" s="575"/>
      <c r="H272" s="572"/>
      <c r="I272" s="575"/>
      <c r="J272" s="105"/>
      <c r="K272" s="105"/>
      <c r="L272" s="573"/>
      <c r="M272" s="570"/>
      <c r="N272" s="246"/>
      <c r="O272" s="247"/>
      <c r="P272" s="247"/>
      <c r="Q272" s="247"/>
      <c r="R272" s="247"/>
      <c r="S272" s="247"/>
      <c r="T272" s="247"/>
      <c r="U272" s="247"/>
      <c r="V272" s="247"/>
      <c r="W272" s="247"/>
      <c r="X272" s="247"/>
      <c r="Y272" s="247"/>
      <c r="Z272" s="247"/>
      <c r="AA272" s="247"/>
      <c r="AB272" s="247"/>
      <c r="AC272" s="247"/>
      <c r="AD272" s="247"/>
      <c r="AE272" s="247"/>
      <c r="AF272" s="247"/>
      <c r="AG272" s="247"/>
      <c r="AH272" s="247"/>
      <c r="AI272" s="247"/>
      <c r="AJ272" s="247"/>
      <c r="AK272" s="247"/>
      <c r="AL272" s="247"/>
      <c r="AM272" s="247"/>
      <c r="AN272" s="247"/>
      <c r="AO272" s="247"/>
      <c r="AP272" s="247"/>
      <c r="AQ272" s="247"/>
      <c r="AR272" s="247"/>
      <c r="AS272" s="247"/>
      <c r="AT272" s="247"/>
      <c r="AU272" s="247"/>
      <c r="AV272" s="247"/>
      <c r="AW272" s="247"/>
      <c r="AX272" s="247"/>
      <c r="AY272" s="247"/>
      <c r="AZ272" s="247"/>
      <c r="BA272" s="247"/>
      <c r="BB272" s="247"/>
      <c r="BC272" s="247"/>
      <c r="BD272" s="247"/>
      <c r="BE272" s="247"/>
      <c r="BF272" s="247"/>
      <c r="BG272" s="247"/>
      <c r="BH272" s="247"/>
      <c r="BI272" s="247"/>
      <c r="BJ272" s="247"/>
      <c r="BK272" s="247"/>
      <c r="BL272" s="247"/>
      <c r="BM272" s="247"/>
      <c r="BN272" s="247"/>
      <c r="BO272" s="247"/>
      <c r="BP272" s="247"/>
      <c r="BQ272" s="247"/>
      <c r="BR272" s="247"/>
      <c r="BS272" s="247"/>
      <c r="BT272" s="247"/>
      <c r="BU272" s="247"/>
      <c r="BV272" s="247"/>
      <c r="BW272" s="247"/>
      <c r="BX272" s="247"/>
      <c r="BY272" s="247"/>
      <c r="BZ272" s="247"/>
      <c r="CA272" s="247"/>
      <c r="CB272" s="247"/>
      <c r="CC272" s="247"/>
      <c r="CD272" s="247"/>
      <c r="CE272" s="247"/>
      <c r="CF272" s="247"/>
      <c r="CG272" s="247"/>
      <c r="CH272" s="247"/>
      <c r="CI272" s="247"/>
      <c r="CJ272" s="247"/>
      <c r="CK272" s="247"/>
      <c r="CL272" s="247"/>
      <c r="CM272" s="247"/>
      <c r="CN272" s="247"/>
      <c r="CO272" s="247"/>
      <c r="CP272" s="247"/>
      <c r="CQ272" s="247"/>
      <c r="CR272" s="247"/>
      <c r="CS272" s="247"/>
      <c r="CT272" s="247"/>
      <c r="CU272" s="247"/>
      <c r="CV272" s="247"/>
      <c r="CW272" s="247"/>
      <c r="CX272" s="247"/>
      <c r="CY272" s="247"/>
      <c r="CZ272" s="247"/>
      <c r="DA272" s="247"/>
      <c r="DB272" s="247"/>
      <c r="DC272" s="247"/>
      <c r="DD272" s="247"/>
      <c r="DE272" s="247"/>
      <c r="DF272" s="247"/>
      <c r="DG272" s="247"/>
      <c r="DH272" s="247"/>
      <c r="DI272" s="247"/>
      <c r="DJ272" s="247"/>
      <c r="DK272" s="247"/>
      <c r="DL272" s="247"/>
      <c r="DM272" s="247"/>
      <c r="DN272" s="247"/>
      <c r="DO272" s="247"/>
      <c r="DP272" s="247"/>
      <c r="DQ272" s="247"/>
      <c r="DR272" s="247"/>
      <c r="DS272" s="247"/>
      <c r="DT272" s="247"/>
      <c r="DU272" s="247"/>
      <c r="DV272" s="247"/>
      <c r="DW272" s="247"/>
      <c r="DX272" s="247"/>
      <c r="DY272" s="247"/>
      <c r="DZ272" s="247"/>
      <c r="EA272" s="247"/>
      <c r="EB272" s="247"/>
      <c r="EC272" s="247"/>
      <c r="ED272" s="247"/>
      <c r="EE272" s="247"/>
      <c r="EF272" s="247"/>
      <c r="EG272" s="247"/>
      <c r="EH272" s="247"/>
      <c r="EI272" s="247"/>
      <c r="EJ272" s="247"/>
      <c r="EK272" s="247"/>
      <c r="EL272" s="247"/>
      <c r="EM272" s="247"/>
      <c r="EN272" s="247"/>
      <c r="EO272" s="247"/>
      <c r="EP272" s="247"/>
      <c r="EQ272" s="247"/>
      <c r="ER272" s="247"/>
      <c r="ES272" s="247"/>
      <c r="ET272" s="247"/>
      <c r="EU272" s="247"/>
      <c r="EV272" s="247"/>
      <c r="EW272" s="247"/>
      <c r="EX272" s="247"/>
      <c r="EY272" s="247"/>
      <c r="EZ272" s="247"/>
      <c r="FA272" s="247"/>
      <c r="FB272" s="247"/>
      <c r="FC272" s="247"/>
      <c r="FD272" s="247"/>
      <c r="FE272" s="247"/>
      <c r="FF272" s="247"/>
      <c r="FG272" s="247"/>
      <c r="FH272" s="247"/>
      <c r="FI272" s="247"/>
      <c r="FJ272" s="247"/>
      <c r="FK272" s="247"/>
      <c r="FL272" s="247"/>
      <c r="FM272" s="247"/>
      <c r="FN272" s="247"/>
      <c r="FO272" s="247"/>
      <c r="FP272" s="247"/>
      <c r="FQ272" s="247"/>
      <c r="FR272" s="247"/>
      <c r="FS272" s="247"/>
      <c r="FT272" s="247"/>
      <c r="FU272" s="247"/>
      <c r="FV272" s="247"/>
      <c r="FW272" s="247"/>
      <c r="FX272" s="247"/>
      <c r="FY272" s="247"/>
      <c r="FZ272" s="247"/>
      <c r="GA272" s="247"/>
      <c r="GB272" s="247"/>
      <c r="GC272" s="247"/>
      <c r="GD272" s="247"/>
      <c r="GE272" s="247"/>
      <c r="GF272" s="247"/>
      <c r="GG272" s="247"/>
      <c r="GH272" s="247"/>
      <c r="GI272" s="247"/>
      <c r="GJ272" s="247"/>
      <c r="GK272" s="247"/>
      <c r="GL272" s="247"/>
      <c r="GM272" s="247"/>
      <c r="GN272" s="247"/>
      <c r="GO272" s="247"/>
      <c r="GP272" s="247"/>
      <c r="GQ272" s="247"/>
      <c r="GR272" s="247"/>
      <c r="GS272" s="247"/>
      <c r="GT272" s="247"/>
      <c r="GU272" s="247"/>
      <c r="GV272" s="247"/>
      <c r="GW272" s="247"/>
      <c r="GX272" s="247"/>
      <c r="GY272" s="247"/>
      <c r="GZ272" s="247"/>
      <c r="HA272" s="247"/>
      <c r="HB272" s="247"/>
      <c r="HC272" s="247"/>
      <c r="HD272" s="247"/>
      <c r="HE272" s="247"/>
      <c r="HF272" s="247"/>
      <c r="HG272" s="247"/>
      <c r="HH272" s="247"/>
      <c r="HI272" s="247"/>
      <c r="HJ272" s="247"/>
      <c r="HK272" s="247"/>
      <c r="HL272" s="247"/>
      <c r="HM272" s="247"/>
      <c r="HN272" s="247"/>
      <c r="HO272" s="247"/>
      <c r="HP272" s="247"/>
      <c r="HQ272" s="247"/>
      <c r="HR272" s="247"/>
      <c r="HS272" s="247"/>
      <c r="HT272" s="247"/>
      <c r="HU272" s="247"/>
      <c r="HV272" s="247"/>
      <c r="HW272" s="247"/>
      <c r="HX272" s="247"/>
      <c r="HY272" s="247"/>
      <c r="HZ272" s="247"/>
      <c r="IA272" s="247"/>
      <c r="IB272" s="247"/>
      <c r="IC272" s="247"/>
      <c r="ID272" s="247"/>
      <c r="IE272" s="247"/>
      <c r="IF272" s="247"/>
      <c r="IG272" s="247"/>
      <c r="IH272" s="247"/>
      <c r="II272" s="247"/>
      <c r="IJ272" s="247"/>
      <c r="IK272" s="247"/>
      <c r="IL272" s="247"/>
      <c r="IM272" s="247"/>
      <c r="IN272" s="247"/>
      <c r="IO272" s="247"/>
      <c r="IP272" s="247"/>
      <c r="IQ272" s="247"/>
      <c r="IR272" s="247"/>
      <c r="IS272" s="247"/>
      <c r="IT272" s="247"/>
      <c r="IU272" s="247"/>
      <c r="IV272" s="247"/>
    </row>
    <row r="273" spans="1:17" s="248" customFormat="1" ht="15.75">
      <c r="A273" s="573"/>
      <c r="B273" s="573"/>
      <c r="C273" s="573"/>
      <c r="D273" s="578"/>
      <c r="E273" s="570"/>
      <c r="F273" s="575"/>
      <c r="G273" s="575"/>
      <c r="H273" s="572"/>
      <c r="I273" s="575"/>
      <c r="J273" s="104"/>
      <c r="K273" s="105"/>
      <c r="L273" s="573"/>
      <c r="M273" s="570"/>
      <c r="N273" s="246"/>
      <c r="O273" s="247"/>
      <c r="P273" s="247"/>
      <c r="Q273" s="247"/>
    </row>
    <row r="274" spans="1:17" s="248" customFormat="1" ht="15.75">
      <c r="A274" s="573"/>
      <c r="B274" s="573"/>
      <c r="C274" s="573"/>
      <c r="D274" s="578"/>
      <c r="E274" s="570"/>
      <c r="F274" s="575"/>
      <c r="G274" s="575"/>
      <c r="H274" s="572"/>
      <c r="I274" s="575"/>
      <c r="J274" s="105"/>
      <c r="K274" s="105"/>
      <c r="L274" s="573"/>
      <c r="M274" s="570"/>
      <c r="N274" s="246"/>
      <c r="O274" s="247"/>
      <c r="P274" s="247"/>
      <c r="Q274" s="247"/>
    </row>
    <row r="275" spans="1:17" s="248" customFormat="1" ht="15.75">
      <c r="A275" s="573"/>
      <c r="B275" s="573"/>
      <c r="C275" s="573"/>
      <c r="D275" s="578"/>
      <c r="E275" s="570"/>
      <c r="F275" s="575"/>
      <c r="G275" s="575"/>
      <c r="H275" s="572"/>
      <c r="I275" s="575"/>
      <c r="J275" s="105"/>
      <c r="K275" s="105"/>
      <c r="L275" s="573"/>
      <c r="M275" s="570"/>
      <c r="N275" s="246"/>
      <c r="O275" s="247"/>
      <c r="P275" s="247"/>
      <c r="Q275" s="247"/>
    </row>
    <row r="276" spans="1:256" ht="15.75">
      <c r="A276" s="573"/>
      <c r="B276" s="573"/>
      <c r="C276" s="579"/>
      <c r="D276" s="578"/>
      <c r="E276" s="570"/>
      <c r="F276" s="572"/>
      <c r="G276" s="572"/>
      <c r="H276" s="572"/>
      <c r="I276" s="572"/>
      <c r="J276" s="249"/>
      <c r="K276" s="177"/>
      <c r="L276" s="572"/>
      <c r="M276" s="570"/>
      <c r="N276" s="246"/>
      <c r="O276" s="247"/>
      <c r="P276" s="247"/>
      <c r="Q276" s="247"/>
      <c r="R276" s="247"/>
      <c r="S276" s="247"/>
      <c r="T276" s="247"/>
      <c r="U276" s="247"/>
      <c r="V276" s="247"/>
      <c r="W276" s="247"/>
      <c r="X276" s="247"/>
      <c r="Y276" s="247"/>
      <c r="Z276" s="247"/>
      <c r="AA276" s="247"/>
      <c r="AB276" s="247"/>
      <c r="AC276" s="247"/>
      <c r="AD276" s="247"/>
      <c r="AE276" s="247"/>
      <c r="AF276" s="247"/>
      <c r="AG276" s="247"/>
      <c r="AH276" s="247"/>
      <c r="AI276" s="247"/>
      <c r="AJ276" s="247"/>
      <c r="AK276" s="247"/>
      <c r="AL276" s="247"/>
      <c r="AM276" s="247"/>
      <c r="AN276" s="247"/>
      <c r="AO276" s="247"/>
      <c r="AP276" s="247"/>
      <c r="AQ276" s="247"/>
      <c r="AR276" s="247"/>
      <c r="AS276" s="247"/>
      <c r="AT276" s="247"/>
      <c r="AU276" s="247"/>
      <c r="AV276" s="247"/>
      <c r="AW276" s="247"/>
      <c r="AX276" s="247"/>
      <c r="AY276" s="247"/>
      <c r="AZ276" s="247"/>
      <c r="BA276" s="247"/>
      <c r="BB276" s="247"/>
      <c r="BC276" s="247"/>
      <c r="BD276" s="247"/>
      <c r="BE276" s="247"/>
      <c r="BF276" s="247"/>
      <c r="BG276" s="247"/>
      <c r="BH276" s="247"/>
      <c r="BI276" s="247"/>
      <c r="BJ276" s="247"/>
      <c r="BK276" s="247"/>
      <c r="BL276" s="247"/>
      <c r="BM276" s="247"/>
      <c r="BN276" s="247"/>
      <c r="BO276" s="247"/>
      <c r="BP276" s="247"/>
      <c r="BQ276" s="247"/>
      <c r="BR276" s="247"/>
      <c r="BS276" s="247"/>
      <c r="BT276" s="247"/>
      <c r="BU276" s="247"/>
      <c r="BV276" s="247"/>
      <c r="BW276" s="247"/>
      <c r="BX276" s="247"/>
      <c r="BY276" s="247"/>
      <c r="BZ276" s="247"/>
      <c r="CA276" s="247"/>
      <c r="CB276" s="247"/>
      <c r="CC276" s="247"/>
      <c r="CD276" s="247"/>
      <c r="CE276" s="247"/>
      <c r="CF276" s="247"/>
      <c r="CG276" s="247"/>
      <c r="CH276" s="247"/>
      <c r="CI276" s="247"/>
      <c r="CJ276" s="247"/>
      <c r="CK276" s="247"/>
      <c r="CL276" s="247"/>
      <c r="CM276" s="247"/>
      <c r="CN276" s="247"/>
      <c r="CO276" s="247"/>
      <c r="CP276" s="247"/>
      <c r="CQ276" s="247"/>
      <c r="CR276" s="247"/>
      <c r="CS276" s="247"/>
      <c r="CT276" s="247"/>
      <c r="CU276" s="247"/>
      <c r="CV276" s="247"/>
      <c r="CW276" s="247"/>
      <c r="CX276" s="247"/>
      <c r="CY276" s="247"/>
      <c r="CZ276" s="247"/>
      <c r="DA276" s="247"/>
      <c r="DB276" s="247"/>
      <c r="DC276" s="247"/>
      <c r="DD276" s="247"/>
      <c r="DE276" s="247"/>
      <c r="DF276" s="247"/>
      <c r="DG276" s="247"/>
      <c r="DH276" s="247"/>
      <c r="DI276" s="247"/>
      <c r="DJ276" s="247"/>
      <c r="DK276" s="247"/>
      <c r="DL276" s="247"/>
      <c r="DM276" s="247"/>
      <c r="DN276" s="247"/>
      <c r="DO276" s="247"/>
      <c r="DP276" s="247"/>
      <c r="DQ276" s="247"/>
      <c r="DR276" s="247"/>
      <c r="DS276" s="247"/>
      <c r="DT276" s="247"/>
      <c r="DU276" s="247"/>
      <c r="DV276" s="247"/>
      <c r="DW276" s="247"/>
      <c r="DX276" s="247"/>
      <c r="DY276" s="247"/>
      <c r="DZ276" s="247"/>
      <c r="EA276" s="247"/>
      <c r="EB276" s="247"/>
      <c r="EC276" s="247"/>
      <c r="ED276" s="247"/>
      <c r="EE276" s="247"/>
      <c r="EF276" s="247"/>
      <c r="EG276" s="247"/>
      <c r="EH276" s="247"/>
      <c r="EI276" s="247"/>
      <c r="EJ276" s="247"/>
      <c r="EK276" s="247"/>
      <c r="EL276" s="247"/>
      <c r="EM276" s="247"/>
      <c r="EN276" s="247"/>
      <c r="EO276" s="247"/>
      <c r="EP276" s="247"/>
      <c r="EQ276" s="247"/>
      <c r="ER276" s="247"/>
      <c r="ES276" s="247"/>
      <c r="ET276" s="247"/>
      <c r="EU276" s="247"/>
      <c r="EV276" s="247"/>
      <c r="EW276" s="247"/>
      <c r="EX276" s="247"/>
      <c r="EY276" s="247"/>
      <c r="EZ276" s="247"/>
      <c r="FA276" s="247"/>
      <c r="FB276" s="247"/>
      <c r="FC276" s="247"/>
      <c r="FD276" s="247"/>
      <c r="FE276" s="247"/>
      <c r="FF276" s="247"/>
      <c r="FG276" s="247"/>
      <c r="FH276" s="247"/>
      <c r="FI276" s="247"/>
      <c r="FJ276" s="247"/>
      <c r="FK276" s="247"/>
      <c r="FL276" s="247"/>
      <c r="FM276" s="247"/>
      <c r="FN276" s="247"/>
      <c r="FO276" s="247"/>
      <c r="FP276" s="247"/>
      <c r="FQ276" s="247"/>
      <c r="FR276" s="247"/>
      <c r="FS276" s="247"/>
      <c r="FT276" s="247"/>
      <c r="FU276" s="247"/>
      <c r="FV276" s="247"/>
      <c r="FW276" s="247"/>
      <c r="FX276" s="247"/>
      <c r="FY276" s="247"/>
      <c r="FZ276" s="247"/>
      <c r="GA276" s="247"/>
      <c r="GB276" s="247"/>
      <c r="GC276" s="247"/>
      <c r="GD276" s="247"/>
      <c r="GE276" s="247"/>
      <c r="GF276" s="247"/>
      <c r="GG276" s="247"/>
      <c r="GH276" s="247"/>
      <c r="GI276" s="247"/>
      <c r="GJ276" s="247"/>
      <c r="GK276" s="247"/>
      <c r="GL276" s="247"/>
      <c r="GM276" s="247"/>
      <c r="GN276" s="247"/>
      <c r="GO276" s="247"/>
      <c r="GP276" s="247"/>
      <c r="GQ276" s="247"/>
      <c r="GR276" s="247"/>
      <c r="GS276" s="247"/>
      <c r="GT276" s="247"/>
      <c r="GU276" s="247"/>
      <c r="GV276" s="247"/>
      <c r="GW276" s="247"/>
      <c r="GX276" s="247"/>
      <c r="GY276" s="247"/>
      <c r="GZ276" s="247"/>
      <c r="HA276" s="247"/>
      <c r="HB276" s="247"/>
      <c r="HC276" s="247"/>
      <c r="HD276" s="247"/>
      <c r="HE276" s="247"/>
      <c r="HF276" s="247"/>
      <c r="HG276" s="247"/>
      <c r="HH276" s="247"/>
      <c r="HI276" s="247"/>
      <c r="HJ276" s="247"/>
      <c r="HK276" s="247"/>
      <c r="HL276" s="247"/>
      <c r="HM276" s="247"/>
      <c r="HN276" s="247"/>
      <c r="HO276" s="247"/>
      <c r="HP276" s="247"/>
      <c r="HQ276" s="247"/>
      <c r="HR276" s="247"/>
      <c r="HS276" s="247"/>
      <c r="HT276" s="247"/>
      <c r="HU276" s="247"/>
      <c r="HV276" s="247"/>
      <c r="HW276" s="247"/>
      <c r="HX276" s="247"/>
      <c r="HY276" s="247"/>
      <c r="HZ276" s="247"/>
      <c r="IA276" s="247"/>
      <c r="IB276" s="247"/>
      <c r="IC276" s="247"/>
      <c r="ID276" s="247"/>
      <c r="IE276" s="247"/>
      <c r="IF276" s="247"/>
      <c r="IG276" s="247"/>
      <c r="IH276" s="247"/>
      <c r="II276" s="247"/>
      <c r="IJ276" s="247"/>
      <c r="IK276" s="247"/>
      <c r="IL276" s="247"/>
      <c r="IM276" s="247"/>
      <c r="IN276" s="247"/>
      <c r="IO276" s="247"/>
      <c r="IP276" s="247"/>
      <c r="IQ276" s="247"/>
      <c r="IR276" s="247"/>
      <c r="IS276" s="247"/>
      <c r="IT276" s="247"/>
      <c r="IU276" s="247"/>
      <c r="IV276" s="247"/>
    </row>
    <row r="277" spans="1:256" ht="15.75">
      <c r="A277" s="573"/>
      <c r="B277" s="573"/>
      <c r="C277" s="579"/>
      <c r="D277" s="578"/>
      <c r="E277" s="570"/>
      <c r="F277" s="572"/>
      <c r="G277" s="572"/>
      <c r="H277" s="572"/>
      <c r="I277" s="572"/>
      <c r="J277" s="178"/>
      <c r="K277" s="177"/>
      <c r="L277" s="572"/>
      <c r="M277" s="570"/>
      <c r="N277" s="246"/>
      <c r="O277" s="247"/>
      <c r="P277" s="247"/>
      <c r="Q277" s="247"/>
      <c r="R277" s="247"/>
      <c r="S277" s="247"/>
      <c r="T277" s="247"/>
      <c r="U277" s="247"/>
      <c r="V277" s="247"/>
      <c r="W277" s="247"/>
      <c r="X277" s="247"/>
      <c r="Y277" s="247"/>
      <c r="Z277" s="247"/>
      <c r="AA277" s="247"/>
      <c r="AB277" s="247"/>
      <c r="AC277" s="247"/>
      <c r="AD277" s="247"/>
      <c r="AE277" s="247"/>
      <c r="AF277" s="247"/>
      <c r="AG277" s="247"/>
      <c r="AH277" s="247"/>
      <c r="AI277" s="247"/>
      <c r="AJ277" s="247"/>
      <c r="AK277" s="247"/>
      <c r="AL277" s="247"/>
      <c r="AM277" s="247"/>
      <c r="AN277" s="247"/>
      <c r="AO277" s="247"/>
      <c r="AP277" s="247"/>
      <c r="AQ277" s="247"/>
      <c r="AR277" s="247"/>
      <c r="AS277" s="247"/>
      <c r="AT277" s="247"/>
      <c r="AU277" s="247"/>
      <c r="AV277" s="247"/>
      <c r="AW277" s="247"/>
      <c r="AX277" s="247"/>
      <c r="AY277" s="247"/>
      <c r="AZ277" s="247"/>
      <c r="BA277" s="247"/>
      <c r="BB277" s="247"/>
      <c r="BC277" s="247"/>
      <c r="BD277" s="247"/>
      <c r="BE277" s="247"/>
      <c r="BF277" s="247"/>
      <c r="BG277" s="247"/>
      <c r="BH277" s="247"/>
      <c r="BI277" s="247"/>
      <c r="BJ277" s="247"/>
      <c r="BK277" s="247"/>
      <c r="BL277" s="247"/>
      <c r="BM277" s="247"/>
      <c r="BN277" s="247"/>
      <c r="BO277" s="247"/>
      <c r="BP277" s="247"/>
      <c r="BQ277" s="247"/>
      <c r="BR277" s="247"/>
      <c r="BS277" s="247"/>
      <c r="BT277" s="247"/>
      <c r="BU277" s="247"/>
      <c r="BV277" s="247"/>
      <c r="BW277" s="247"/>
      <c r="BX277" s="247"/>
      <c r="BY277" s="247"/>
      <c r="BZ277" s="247"/>
      <c r="CA277" s="247"/>
      <c r="CB277" s="247"/>
      <c r="CC277" s="247"/>
      <c r="CD277" s="247"/>
      <c r="CE277" s="247"/>
      <c r="CF277" s="247"/>
      <c r="CG277" s="247"/>
      <c r="CH277" s="247"/>
      <c r="CI277" s="247"/>
      <c r="CJ277" s="247"/>
      <c r="CK277" s="247"/>
      <c r="CL277" s="247"/>
      <c r="CM277" s="247"/>
      <c r="CN277" s="247"/>
      <c r="CO277" s="247"/>
      <c r="CP277" s="247"/>
      <c r="CQ277" s="247"/>
      <c r="CR277" s="247"/>
      <c r="CS277" s="247"/>
      <c r="CT277" s="247"/>
      <c r="CU277" s="247"/>
      <c r="CV277" s="247"/>
      <c r="CW277" s="247"/>
      <c r="CX277" s="247"/>
      <c r="CY277" s="247"/>
      <c r="CZ277" s="247"/>
      <c r="DA277" s="247"/>
      <c r="DB277" s="247"/>
      <c r="DC277" s="247"/>
      <c r="DD277" s="247"/>
      <c r="DE277" s="247"/>
      <c r="DF277" s="247"/>
      <c r="DG277" s="247"/>
      <c r="DH277" s="247"/>
      <c r="DI277" s="247"/>
      <c r="DJ277" s="247"/>
      <c r="DK277" s="247"/>
      <c r="DL277" s="247"/>
      <c r="DM277" s="247"/>
      <c r="DN277" s="247"/>
      <c r="DO277" s="247"/>
      <c r="DP277" s="247"/>
      <c r="DQ277" s="247"/>
      <c r="DR277" s="247"/>
      <c r="DS277" s="247"/>
      <c r="DT277" s="247"/>
      <c r="DU277" s="247"/>
      <c r="DV277" s="247"/>
      <c r="DW277" s="247"/>
      <c r="DX277" s="247"/>
      <c r="DY277" s="247"/>
      <c r="DZ277" s="247"/>
      <c r="EA277" s="247"/>
      <c r="EB277" s="247"/>
      <c r="EC277" s="247"/>
      <c r="ED277" s="247"/>
      <c r="EE277" s="247"/>
      <c r="EF277" s="247"/>
      <c r="EG277" s="247"/>
      <c r="EH277" s="247"/>
      <c r="EI277" s="247"/>
      <c r="EJ277" s="247"/>
      <c r="EK277" s="247"/>
      <c r="EL277" s="247"/>
      <c r="EM277" s="247"/>
      <c r="EN277" s="247"/>
      <c r="EO277" s="247"/>
      <c r="EP277" s="247"/>
      <c r="EQ277" s="247"/>
      <c r="ER277" s="247"/>
      <c r="ES277" s="247"/>
      <c r="ET277" s="247"/>
      <c r="EU277" s="247"/>
      <c r="EV277" s="247"/>
      <c r="EW277" s="247"/>
      <c r="EX277" s="247"/>
      <c r="EY277" s="247"/>
      <c r="EZ277" s="247"/>
      <c r="FA277" s="247"/>
      <c r="FB277" s="247"/>
      <c r="FC277" s="247"/>
      <c r="FD277" s="247"/>
      <c r="FE277" s="247"/>
      <c r="FF277" s="247"/>
      <c r="FG277" s="247"/>
      <c r="FH277" s="247"/>
      <c r="FI277" s="247"/>
      <c r="FJ277" s="247"/>
      <c r="FK277" s="247"/>
      <c r="FL277" s="247"/>
      <c r="FM277" s="247"/>
      <c r="FN277" s="247"/>
      <c r="FO277" s="247"/>
      <c r="FP277" s="247"/>
      <c r="FQ277" s="247"/>
      <c r="FR277" s="247"/>
      <c r="FS277" s="247"/>
      <c r="FT277" s="247"/>
      <c r="FU277" s="247"/>
      <c r="FV277" s="247"/>
      <c r="FW277" s="247"/>
      <c r="FX277" s="247"/>
      <c r="FY277" s="247"/>
      <c r="FZ277" s="247"/>
      <c r="GA277" s="247"/>
      <c r="GB277" s="247"/>
      <c r="GC277" s="247"/>
      <c r="GD277" s="247"/>
      <c r="GE277" s="247"/>
      <c r="GF277" s="247"/>
      <c r="GG277" s="247"/>
      <c r="GH277" s="247"/>
      <c r="GI277" s="247"/>
      <c r="GJ277" s="247"/>
      <c r="GK277" s="247"/>
      <c r="GL277" s="247"/>
      <c r="GM277" s="247"/>
      <c r="GN277" s="247"/>
      <c r="GO277" s="247"/>
      <c r="GP277" s="247"/>
      <c r="GQ277" s="247"/>
      <c r="GR277" s="247"/>
      <c r="GS277" s="247"/>
      <c r="GT277" s="247"/>
      <c r="GU277" s="247"/>
      <c r="GV277" s="247"/>
      <c r="GW277" s="247"/>
      <c r="GX277" s="247"/>
      <c r="GY277" s="247"/>
      <c r="GZ277" s="247"/>
      <c r="HA277" s="247"/>
      <c r="HB277" s="247"/>
      <c r="HC277" s="247"/>
      <c r="HD277" s="247"/>
      <c r="HE277" s="247"/>
      <c r="HF277" s="247"/>
      <c r="HG277" s="247"/>
      <c r="HH277" s="247"/>
      <c r="HI277" s="247"/>
      <c r="HJ277" s="247"/>
      <c r="HK277" s="247"/>
      <c r="HL277" s="247"/>
      <c r="HM277" s="247"/>
      <c r="HN277" s="247"/>
      <c r="HO277" s="247"/>
      <c r="HP277" s="247"/>
      <c r="HQ277" s="247"/>
      <c r="HR277" s="247"/>
      <c r="HS277" s="247"/>
      <c r="HT277" s="247"/>
      <c r="HU277" s="247"/>
      <c r="HV277" s="247"/>
      <c r="HW277" s="247"/>
      <c r="HX277" s="247"/>
      <c r="HY277" s="247"/>
      <c r="HZ277" s="247"/>
      <c r="IA277" s="247"/>
      <c r="IB277" s="247"/>
      <c r="IC277" s="247"/>
      <c r="ID277" s="247"/>
      <c r="IE277" s="247"/>
      <c r="IF277" s="247"/>
      <c r="IG277" s="247"/>
      <c r="IH277" s="247"/>
      <c r="II277" s="247"/>
      <c r="IJ277" s="247"/>
      <c r="IK277" s="247"/>
      <c r="IL277" s="247"/>
      <c r="IM277" s="247"/>
      <c r="IN277" s="247"/>
      <c r="IO277" s="247"/>
      <c r="IP277" s="247"/>
      <c r="IQ277" s="247"/>
      <c r="IR277" s="247"/>
      <c r="IS277" s="247"/>
      <c r="IT277" s="247"/>
      <c r="IU277" s="247"/>
      <c r="IV277" s="247"/>
    </row>
    <row r="278" spans="1:256" ht="15.75">
      <c r="A278" s="573"/>
      <c r="B278" s="573"/>
      <c r="C278" s="579"/>
      <c r="D278" s="578"/>
      <c r="E278" s="570"/>
      <c r="F278" s="572"/>
      <c r="G278" s="572"/>
      <c r="H278" s="572"/>
      <c r="I278" s="572"/>
      <c r="J278" s="178"/>
      <c r="K278" s="178"/>
      <c r="L278" s="572"/>
      <c r="M278" s="570"/>
      <c r="N278" s="246"/>
      <c r="O278" s="247"/>
      <c r="P278" s="247"/>
      <c r="Q278" s="247"/>
      <c r="R278" s="247"/>
      <c r="S278" s="247"/>
      <c r="T278" s="247"/>
      <c r="U278" s="247"/>
      <c r="V278" s="247"/>
      <c r="W278" s="247"/>
      <c r="X278" s="247"/>
      <c r="Y278" s="247"/>
      <c r="Z278" s="247"/>
      <c r="AA278" s="247"/>
      <c r="AB278" s="247"/>
      <c r="AC278" s="247"/>
      <c r="AD278" s="247"/>
      <c r="AE278" s="247"/>
      <c r="AF278" s="247"/>
      <c r="AG278" s="247"/>
      <c r="AH278" s="247"/>
      <c r="AI278" s="247"/>
      <c r="AJ278" s="247"/>
      <c r="AK278" s="247"/>
      <c r="AL278" s="247"/>
      <c r="AM278" s="247"/>
      <c r="AN278" s="247"/>
      <c r="AO278" s="247"/>
      <c r="AP278" s="247"/>
      <c r="AQ278" s="247"/>
      <c r="AR278" s="247"/>
      <c r="AS278" s="247"/>
      <c r="AT278" s="247"/>
      <c r="AU278" s="247"/>
      <c r="AV278" s="247"/>
      <c r="AW278" s="247"/>
      <c r="AX278" s="247"/>
      <c r="AY278" s="247"/>
      <c r="AZ278" s="247"/>
      <c r="BA278" s="247"/>
      <c r="BB278" s="247"/>
      <c r="BC278" s="247"/>
      <c r="BD278" s="247"/>
      <c r="BE278" s="247"/>
      <c r="BF278" s="247"/>
      <c r="BG278" s="247"/>
      <c r="BH278" s="247"/>
      <c r="BI278" s="247"/>
      <c r="BJ278" s="247"/>
      <c r="BK278" s="247"/>
      <c r="BL278" s="247"/>
      <c r="BM278" s="247"/>
      <c r="BN278" s="247"/>
      <c r="BO278" s="247"/>
      <c r="BP278" s="247"/>
      <c r="BQ278" s="247"/>
      <c r="BR278" s="247"/>
      <c r="BS278" s="247"/>
      <c r="BT278" s="247"/>
      <c r="BU278" s="247"/>
      <c r="BV278" s="247"/>
      <c r="BW278" s="247"/>
      <c r="BX278" s="247"/>
      <c r="BY278" s="247"/>
      <c r="BZ278" s="247"/>
      <c r="CA278" s="247"/>
      <c r="CB278" s="247"/>
      <c r="CC278" s="247"/>
      <c r="CD278" s="247"/>
      <c r="CE278" s="247"/>
      <c r="CF278" s="247"/>
      <c r="CG278" s="247"/>
      <c r="CH278" s="247"/>
      <c r="CI278" s="247"/>
      <c r="CJ278" s="247"/>
      <c r="CK278" s="247"/>
      <c r="CL278" s="247"/>
      <c r="CM278" s="247"/>
      <c r="CN278" s="247"/>
      <c r="CO278" s="247"/>
      <c r="CP278" s="247"/>
      <c r="CQ278" s="247"/>
      <c r="CR278" s="247"/>
      <c r="CS278" s="247"/>
      <c r="CT278" s="247"/>
      <c r="CU278" s="247"/>
      <c r="CV278" s="247"/>
      <c r="CW278" s="247"/>
      <c r="CX278" s="247"/>
      <c r="CY278" s="247"/>
      <c r="CZ278" s="247"/>
      <c r="DA278" s="247"/>
      <c r="DB278" s="247"/>
      <c r="DC278" s="247"/>
      <c r="DD278" s="247"/>
      <c r="DE278" s="247"/>
      <c r="DF278" s="247"/>
      <c r="DG278" s="247"/>
      <c r="DH278" s="247"/>
      <c r="DI278" s="247"/>
      <c r="DJ278" s="247"/>
      <c r="DK278" s="247"/>
      <c r="DL278" s="247"/>
      <c r="DM278" s="247"/>
      <c r="DN278" s="247"/>
      <c r="DO278" s="247"/>
      <c r="DP278" s="247"/>
      <c r="DQ278" s="247"/>
      <c r="DR278" s="247"/>
      <c r="DS278" s="247"/>
      <c r="DT278" s="247"/>
      <c r="DU278" s="247"/>
      <c r="DV278" s="247"/>
      <c r="DW278" s="247"/>
      <c r="DX278" s="247"/>
      <c r="DY278" s="247"/>
      <c r="DZ278" s="247"/>
      <c r="EA278" s="247"/>
      <c r="EB278" s="247"/>
      <c r="EC278" s="247"/>
      <c r="ED278" s="247"/>
      <c r="EE278" s="247"/>
      <c r="EF278" s="247"/>
      <c r="EG278" s="247"/>
      <c r="EH278" s="247"/>
      <c r="EI278" s="247"/>
      <c r="EJ278" s="247"/>
      <c r="EK278" s="247"/>
      <c r="EL278" s="247"/>
      <c r="EM278" s="247"/>
      <c r="EN278" s="247"/>
      <c r="EO278" s="247"/>
      <c r="EP278" s="247"/>
      <c r="EQ278" s="247"/>
      <c r="ER278" s="247"/>
      <c r="ES278" s="247"/>
      <c r="ET278" s="247"/>
      <c r="EU278" s="247"/>
      <c r="EV278" s="247"/>
      <c r="EW278" s="247"/>
      <c r="EX278" s="247"/>
      <c r="EY278" s="247"/>
      <c r="EZ278" s="247"/>
      <c r="FA278" s="247"/>
      <c r="FB278" s="247"/>
      <c r="FC278" s="247"/>
      <c r="FD278" s="247"/>
      <c r="FE278" s="247"/>
      <c r="FF278" s="247"/>
      <c r="FG278" s="247"/>
      <c r="FH278" s="247"/>
      <c r="FI278" s="247"/>
      <c r="FJ278" s="247"/>
      <c r="FK278" s="247"/>
      <c r="FL278" s="247"/>
      <c r="FM278" s="247"/>
      <c r="FN278" s="247"/>
      <c r="FO278" s="247"/>
      <c r="FP278" s="247"/>
      <c r="FQ278" s="247"/>
      <c r="FR278" s="247"/>
      <c r="FS278" s="247"/>
      <c r="FT278" s="247"/>
      <c r="FU278" s="247"/>
      <c r="FV278" s="247"/>
      <c r="FW278" s="247"/>
      <c r="FX278" s="247"/>
      <c r="FY278" s="247"/>
      <c r="FZ278" s="247"/>
      <c r="GA278" s="247"/>
      <c r="GB278" s="247"/>
      <c r="GC278" s="247"/>
      <c r="GD278" s="247"/>
      <c r="GE278" s="247"/>
      <c r="GF278" s="247"/>
      <c r="GG278" s="247"/>
      <c r="GH278" s="247"/>
      <c r="GI278" s="247"/>
      <c r="GJ278" s="247"/>
      <c r="GK278" s="247"/>
      <c r="GL278" s="247"/>
      <c r="GM278" s="247"/>
      <c r="GN278" s="247"/>
      <c r="GO278" s="247"/>
      <c r="GP278" s="247"/>
      <c r="GQ278" s="247"/>
      <c r="GR278" s="247"/>
      <c r="GS278" s="247"/>
      <c r="GT278" s="247"/>
      <c r="GU278" s="247"/>
      <c r="GV278" s="247"/>
      <c r="GW278" s="247"/>
      <c r="GX278" s="247"/>
      <c r="GY278" s="247"/>
      <c r="GZ278" s="247"/>
      <c r="HA278" s="247"/>
      <c r="HB278" s="247"/>
      <c r="HC278" s="247"/>
      <c r="HD278" s="247"/>
      <c r="HE278" s="247"/>
      <c r="HF278" s="247"/>
      <c r="HG278" s="247"/>
      <c r="HH278" s="247"/>
      <c r="HI278" s="247"/>
      <c r="HJ278" s="247"/>
      <c r="HK278" s="247"/>
      <c r="HL278" s="247"/>
      <c r="HM278" s="247"/>
      <c r="HN278" s="247"/>
      <c r="HO278" s="247"/>
      <c r="HP278" s="247"/>
      <c r="HQ278" s="247"/>
      <c r="HR278" s="247"/>
      <c r="HS278" s="247"/>
      <c r="HT278" s="247"/>
      <c r="HU278" s="247"/>
      <c r="HV278" s="247"/>
      <c r="HW278" s="247"/>
      <c r="HX278" s="247"/>
      <c r="HY278" s="247"/>
      <c r="HZ278" s="247"/>
      <c r="IA278" s="247"/>
      <c r="IB278" s="247"/>
      <c r="IC278" s="247"/>
      <c r="ID278" s="247"/>
      <c r="IE278" s="247"/>
      <c r="IF278" s="247"/>
      <c r="IG278" s="247"/>
      <c r="IH278" s="247"/>
      <c r="II278" s="247"/>
      <c r="IJ278" s="247"/>
      <c r="IK278" s="247"/>
      <c r="IL278" s="247"/>
      <c r="IM278" s="247"/>
      <c r="IN278" s="247"/>
      <c r="IO278" s="247"/>
      <c r="IP278" s="247"/>
      <c r="IQ278" s="247"/>
      <c r="IR278" s="247"/>
      <c r="IS278" s="247"/>
      <c r="IT278" s="247"/>
      <c r="IU278" s="247"/>
      <c r="IV278" s="247"/>
    </row>
    <row r="279" spans="1:256" ht="15.75">
      <c r="A279" s="573"/>
      <c r="B279" s="573"/>
      <c r="C279" s="573"/>
      <c r="D279" s="578"/>
      <c r="E279" s="570"/>
      <c r="F279" s="572"/>
      <c r="G279" s="572"/>
      <c r="H279" s="572"/>
      <c r="I279" s="572"/>
      <c r="J279" s="249"/>
      <c r="K279" s="177"/>
      <c r="L279" s="572"/>
      <c r="M279" s="570"/>
      <c r="N279" s="246"/>
      <c r="O279" s="247"/>
      <c r="P279" s="247"/>
      <c r="Q279" s="247"/>
      <c r="R279" s="247"/>
      <c r="S279" s="247"/>
      <c r="T279" s="247"/>
      <c r="U279" s="247"/>
      <c r="V279" s="247"/>
      <c r="W279" s="247"/>
      <c r="X279" s="247"/>
      <c r="Y279" s="247"/>
      <c r="Z279" s="247"/>
      <c r="AA279" s="247"/>
      <c r="AB279" s="247"/>
      <c r="AC279" s="247"/>
      <c r="AD279" s="247"/>
      <c r="AE279" s="247"/>
      <c r="AF279" s="247"/>
      <c r="AG279" s="247"/>
      <c r="AH279" s="247"/>
      <c r="AI279" s="247"/>
      <c r="AJ279" s="247"/>
      <c r="AK279" s="247"/>
      <c r="AL279" s="247"/>
      <c r="AM279" s="247"/>
      <c r="AN279" s="247"/>
      <c r="AO279" s="247"/>
      <c r="AP279" s="247"/>
      <c r="AQ279" s="247"/>
      <c r="AR279" s="247"/>
      <c r="AS279" s="247"/>
      <c r="AT279" s="247"/>
      <c r="AU279" s="247"/>
      <c r="AV279" s="247"/>
      <c r="AW279" s="247"/>
      <c r="AX279" s="247"/>
      <c r="AY279" s="247"/>
      <c r="AZ279" s="247"/>
      <c r="BA279" s="247"/>
      <c r="BB279" s="247"/>
      <c r="BC279" s="247"/>
      <c r="BD279" s="247"/>
      <c r="BE279" s="247"/>
      <c r="BF279" s="247"/>
      <c r="BG279" s="247"/>
      <c r="BH279" s="247"/>
      <c r="BI279" s="247"/>
      <c r="BJ279" s="247"/>
      <c r="BK279" s="247"/>
      <c r="BL279" s="247"/>
      <c r="BM279" s="247"/>
      <c r="BN279" s="247"/>
      <c r="BO279" s="247"/>
      <c r="BP279" s="247"/>
      <c r="BQ279" s="247"/>
      <c r="BR279" s="247"/>
      <c r="BS279" s="247"/>
      <c r="BT279" s="247"/>
      <c r="BU279" s="247"/>
      <c r="BV279" s="247"/>
      <c r="BW279" s="247"/>
      <c r="BX279" s="247"/>
      <c r="BY279" s="247"/>
      <c r="BZ279" s="247"/>
      <c r="CA279" s="247"/>
      <c r="CB279" s="247"/>
      <c r="CC279" s="247"/>
      <c r="CD279" s="247"/>
      <c r="CE279" s="247"/>
      <c r="CF279" s="247"/>
      <c r="CG279" s="247"/>
      <c r="CH279" s="247"/>
      <c r="CI279" s="247"/>
      <c r="CJ279" s="247"/>
      <c r="CK279" s="247"/>
      <c r="CL279" s="247"/>
      <c r="CM279" s="247"/>
      <c r="CN279" s="247"/>
      <c r="CO279" s="247"/>
      <c r="CP279" s="247"/>
      <c r="CQ279" s="247"/>
      <c r="CR279" s="247"/>
      <c r="CS279" s="247"/>
      <c r="CT279" s="247"/>
      <c r="CU279" s="247"/>
      <c r="CV279" s="247"/>
      <c r="CW279" s="247"/>
      <c r="CX279" s="247"/>
      <c r="CY279" s="247"/>
      <c r="CZ279" s="247"/>
      <c r="DA279" s="247"/>
      <c r="DB279" s="247"/>
      <c r="DC279" s="247"/>
      <c r="DD279" s="247"/>
      <c r="DE279" s="247"/>
      <c r="DF279" s="247"/>
      <c r="DG279" s="247"/>
      <c r="DH279" s="247"/>
      <c r="DI279" s="247"/>
      <c r="DJ279" s="247"/>
      <c r="DK279" s="247"/>
      <c r="DL279" s="247"/>
      <c r="DM279" s="247"/>
      <c r="DN279" s="247"/>
      <c r="DO279" s="247"/>
      <c r="DP279" s="247"/>
      <c r="DQ279" s="247"/>
      <c r="DR279" s="247"/>
      <c r="DS279" s="247"/>
      <c r="DT279" s="247"/>
      <c r="DU279" s="247"/>
      <c r="DV279" s="247"/>
      <c r="DW279" s="247"/>
      <c r="DX279" s="247"/>
      <c r="DY279" s="247"/>
      <c r="DZ279" s="247"/>
      <c r="EA279" s="247"/>
      <c r="EB279" s="247"/>
      <c r="EC279" s="247"/>
      <c r="ED279" s="247"/>
      <c r="EE279" s="247"/>
      <c r="EF279" s="247"/>
      <c r="EG279" s="247"/>
      <c r="EH279" s="247"/>
      <c r="EI279" s="247"/>
      <c r="EJ279" s="247"/>
      <c r="EK279" s="247"/>
      <c r="EL279" s="247"/>
      <c r="EM279" s="247"/>
      <c r="EN279" s="247"/>
      <c r="EO279" s="247"/>
      <c r="EP279" s="247"/>
      <c r="EQ279" s="247"/>
      <c r="ER279" s="247"/>
      <c r="ES279" s="247"/>
      <c r="ET279" s="247"/>
      <c r="EU279" s="247"/>
      <c r="EV279" s="247"/>
      <c r="EW279" s="247"/>
      <c r="EX279" s="247"/>
      <c r="EY279" s="247"/>
      <c r="EZ279" s="247"/>
      <c r="FA279" s="247"/>
      <c r="FB279" s="247"/>
      <c r="FC279" s="247"/>
      <c r="FD279" s="247"/>
      <c r="FE279" s="247"/>
      <c r="FF279" s="247"/>
      <c r="FG279" s="247"/>
      <c r="FH279" s="247"/>
      <c r="FI279" s="247"/>
      <c r="FJ279" s="247"/>
      <c r="FK279" s="247"/>
      <c r="FL279" s="247"/>
      <c r="FM279" s="247"/>
      <c r="FN279" s="247"/>
      <c r="FO279" s="247"/>
      <c r="FP279" s="247"/>
      <c r="FQ279" s="247"/>
      <c r="FR279" s="247"/>
      <c r="FS279" s="247"/>
      <c r="FT279" s="247"/>
      <c r="FU279" s="247"/>
      <c r="FV279" s="247"/>
      <c r="FW279" s="247"/>
      <c r="FX279" s="247"/>
      <c r="FY279" s="247"/>
      <c r="FZ279" s="247"/>
      <c r="GA279" s="247"/>
      <c r="GB279" s="247"/>
      <c r="GC279" s="247"/>
      <c r="GD279" s="247"/>
      <c r="GE279" s="247"/>
      <c r="GF279" s="247"/>
      <c r="GG279" s="247"/>
      <c r="GH279" s="247"/>
      <c r="GI279" s="247"/>
      <c r="GJ279" s="247"/>
      <c r="GK279" s="247"/>
      <c r="GL279" s="247"/>
      <c r="GM279" s="247"/>
      <c r="GN279" s="247"/>
      <c r="GO279" s="247"/>
      <c r="GP279" s="247"/>
      <c r="GQ279" s="247"/>
      <c r="GR279" s="247"/>
      <c r="GS279" s="247"/>
      <c r="GT279" s="247"/>
      <c r="GU279" s="247"/>
      <c r="GV279" s="247"/>
      <c r="GW279" s="247"/>
      <c r="GX279" s="247"/>
      <c r="GY279" s="247"/>
      <c r="GZ279" s="247"/>
      <c r="HA279" s="247"/>
      <c r="HB279" s="247"/>
      <c r="HC279" s="247"/>
      <c r="HD279" s="247"/>
      <c r="HE279" s="247"/>
      <c r="HF279" s="247"/>
      <c r="HG279" s="247"/>
      <c r="HH279" s="247"/>
      <c r="HI279" s="247"/>
      <c r="HJ279" s="247"/>
      <c r="HK279" s="247"/>
      <c r="HL279" s="247"/>
      <c r="HM279" s="247"/>
      <c r="HN279" s="247"/>
      <c r="HO279" s="247"/>
      <c r="HP279" s="247"/>
      <c r="HQ279" s="247"/>
      <c r="HR279" s="247"/>
      <c r="HS279" s="247"/>
      <c r="HT279" s="247"/>
      <c r="HU279" s="247"/>
      <c r="HV279" s="247"/>
      <c r="HW279" s="247"/>
      <c r="HX279" s="247"/>
      <c r="HY279" s="247"/>
      <c r="HZ279" s="247"/>
      <c r="IA279" s="247"/>
      <c r="IB279" s="247"/>
      <c r="IC279" s="247"/>
      <c r="ID279" s="247"/>
      <c r="IE279" s="247"/>
      <c r="IF279" s="247"/>
      <c r="IG279" s="247"/>
      <c r="IH279" s="247"/>
      <c r="II279" s="247"/>
      <c r="IJ279" s="247"/>
      <c r="IK279" s="247"/>
      <c r="IL279" s="247"/>
      <c r="IM279" s="247"/>
      <c r="IN279" s="247"/>
      <c r="IO279" s="247"/>
      <c r="IP279" s="247"/>
      <c r="IQ279" s="247"/>
      <c r="IR279" s="247"/>
      <c r="IS279" s="247"/>
      <c r="IT279" s="247"/>
      <c r="IU279" s="247"/>
      <c r="IV279" s="247"/>
    </row>
    <row r="280" spans="1:256" ht="15.75">
      <c r="A280" s="573"/>
      <c r="B280" s="573"/>
      <c r="C280" s="573"/>
      <c r="D280" s="578"/>
      <c r="E280" s="570"/>
      <c r="F280" s="572"/>
      <c r="G280" s="572"/>
      <c r="H280" s="572"/>
      <c r="I280" s="572"/>
      <c r="J280" s="178"/>
      <c r="K280" s="177"/>
      <c r="L280" s="572"/>
      <c r="M280" s="570"/>
      <c r="N280" s="246"/>
      <c r="O280" s="247"/>
      <c r="P280" s="247"/>
      <c r="Q280" s="247"/>
      <c r="R280" s="247"/>
      <c r="S280" s="247"/>
      <c r="T280" s="247"/>
      <c r="U280" s="247"/>
      <c r="V280" s="247"/>
      <c r="W280" s="247"/>
      <c r="X280" s="247"/>
      <c r="Y280" s="247"/>
      <c r="Z280" s="247"/>
      <c r="AA280" s="247"/>
      <c r="AB280" s="247"/>
      <c r="AC280" s="247"/>
      <c r="AD280" s="247"/>
      <c r="AE280" s="247"/>
      <c r="AF280" s="247"/>
      <c r="AG280" s="247"/>
      <c r="AH280" s="247"/>
      <c r="AI280" s="247"/>
      <c r="AJ280" s="247"/>
      <c r="AK280" s="247"/>
      <c r="AL280" s="247"/>
      <c r="AM280" s="247"/>
      <c r="AN280" s="247"/>
      <c r="AO280" s="247"/>
      <c r="AP280" s="247"/>
      <c r="AQ280" s="247"/>
      <c r="AR280" s="247"/>
      <c r="AS280" s="247"/>
      <c r="AT280" s="247"/>
      <c r="AU280" s="247"/>
      <c r="AV280" s="247"/>
      <c r="AW280" s="247"/>
      <c r="AX280" s="247"/>
      <c r="AY280" s="247"/>
      <c r="AZ280" s="247"/>
      <c r="BA280" s="247"/>
      <c r="BB280" s="247"/>
      <c r="BC280" s="247"/>
      <c r="BD280" s="247"/>
      <c r="BE280" s="247"/>
      <c r="BF280" s="247"/>
      <c r="BG280" s="247"/>
      <c r="BH280" s="247"/>
      <c r="BI280" s="247"/>
      <c r="BJ280" s="247"/>
      <c r="BK280" s="247"/>
      <c r="BL280" s="247"/>
      <c r="BM280" s="247"/>
      <c r="BN280" s="247"/>
      <c r="BO280" s="247"/>
      <c r="BP280" s="247"/>
      <c r="BQ280" s="247"/>
      <c r="BR280" s="247"/>
      <c r="BS280" s="247"/>
      <c r="BT280" s="247"/>
      <c r="BU280" s="247"/>
      <c r="BV280" s="247"/>
      <c r="BW280" s="247"/>
      <c r="BX280" s="247"/>
      <c r="BY280" s="247"/>
      <c r="BZ280" s="247"/>
      <c r="CA280" s="247"/>
      <c r="CB280" s="247"/>
      <c r="CC280" s="247"/>
      <c r="CD280" s="247"/>
      <c r="CE280" s="247"/>
      <c r="CF280" s="247"/>
      <c r="CG280" s="247"/>
      <c r="CH280" s="247"/>
      <c r="CI280" s="247"/>
      <c r="CJ280" s="247"/>
      <c r="CK280" s="247"/>
      <c r="CL280" s="247"/>
      <c r="CM280" s="247"/>
      <c r="CN280" s="247"/>
      <c r="CO280" s="247"/>
      <c r="CP280" s="247"/>
      <c r="CQ280" s="247"/>
      <c r="CR280" s="247"/>
      <c r="CS280" s="247"/>
      <c r="CT280" s="247"/>
      <c r="CU280" s="247"/>
      <c r="CV280" s="247"/>
      <c r="CW280" s="247"/>
      <c r="CX280" s="247"/>
      <c r="CY280" s="247"/>
      <c r="CZ280" s="247"/>
      <c r="DA280" s="247"/>
      <c r="DB280" s="247"/>
      <c r="DC280" s="247"/>
      <c r="DD280" s="247"/>
      <c r="DE280" s="247"/>
      <c r="DF280" s="247"/>
      <c r="DG280" s="247"/>
      <c r="DH280" s="247"/>
      <c r="DI280" s="247"/>
      <c r="DJ280" s="247"/>
      <c r="DK280" s="247"/>
      <c r="DL280" s="247"/>
      <c r="DM280" s="247"/>
      <c r="DN280" s="247"/>
      <c r="DO280" s="247"/>
      <c r="DP280" s="247"/>
      <c r="DQ280" s="247"/>
      <c r="DR280" s="247"/>
      <c r="DS280" s="247"/>
      <c r="DT280" s="247"/>
      <c r="DU280" s="247"/>
      <c r="DV280" s="247"/>
      <c r="DW280" s="247"/>
      <c r="DX280" s="247"/>
      <c r="DY280" s="247"/>
      <c r="DZ280" s="247"/>
      <c r="EA280" s="247"/>
      <c r="EB280" s="247"/>
      <c r="EC280" s="247"/>
      <c r="ED280" s="247"/>
      <c r="EE280" s="247"/>
      <c r="EF280" s="247"/>
      <c r="EG280" s="247"/>
      <c r="EH280" s="247"/>
      <c r="EI280" s="247"/>
      <c r="EJ280" s="247"/>
      <c r="EK280" s="247"/>
      <c r="EL280" s="247"/>
      <c r="EM280" s="247"/>
      <c r="EN280" s="247"/>
      <c r="EO280" s="247"/>
      <c r="EP280" s="247"/>
      <c r="EQ280" s="247"/>
      <c r="ER280" s="247"/>
      <c r="ES280" s="247"/>
      <c r="ET280" s="247"/>
      <c r="EU280" s="247"/>
      <c r="EV280" s="247"/>
      <c r="EW280" s="247"/>
      <c r="EX280" s="247"/>
      <c r="EY280" s="247"/>
      <c r="EZ280" s="247"/>
      <c r="FA280" s="247"/>
      <c r="FB280" s="247"/>
      <c r="FC280" s="247"/>
      <c r="FD280" s="247"/>
      <c r="FE280" s="247"/>
      <c r="FF280" s="247"/>
      <c r="FG280" s="247"/>
      <c r="FH280" s="247"/>
      <c r="FI280" s="247"/>
      <c r="FJ280" s="247"/>
      <c r="FK280" s="247"/>
      <c r="FL280" s="247"/>
      <c r="FM280" s="247"/>
      <c r="FN280" s="247"/>
      <c r="FO280" s="247"/>
      <c r="FP280" s="247"/>
      <c r="FQ280" s="247"/>
      <c r="FR280" s="247"/>
      <c r="FS280" s="247"/>
      <c r="FT280" s="247"/>
      <c r="FU280" s="247"/>
      <c r="FV280" s="247"/>
      <c r="FW280" s="247"/>
      <c r="FX280" s="247"/>
      <c r="FY280" s="247"/>
      <c r="FZ280" s="247"/>
      <c r="GA280" s="247"/>
      <c r="GB280" s="247"/>
      <c r="GC280" s="247"/>
      <c r="GD280" s="247"/>
      <c r="GE280" s="247"/>
      <c r="GF280" s="247"/>
      <c r="GG280" s="247"/>
      <c r="GH280" s="247"/>
      <c r="GI280" s="247"/>
      <c r="GJ280" s="247"/>
      <c r="GK280" s="247"/>
      <c r="GL280" s="247"/>
      <c r="GM280" s="247"/>
      <c r="GN280" s="247"/>
      <c r="GO280" s="247"/>
      <c r="GP280" s="247"/>
      <c r="GQ280" s="247"/>
      <c r="GR280" s="247"/>
      <c r="GS280" s="247"/>
      <c r="GT280" s="247"/>
      <c r="GU280" s="247"/>
      <c r="GV280" s="247"/>
      <c r="GW280" s="247"/>
      <c r="GX280" s="247"/>
      <c r="GY280" s="247"/>
      <c r="GZ280" s="247"/>
      <c r="HA280" s="247"/>
      <c r="HB280" s="247"/>
      <c r="HC280" s="247"/>
      <c r="HD280" s="247"/>
      <c r="HE280" s="247"/>
      <c r="HF280" s="247"/>
      <c r="HG280" s="247"/>
      <c r="HH280" s="247"/>
      <c r="HI280" s="247"/>
      <c r="HJ280" s="247"/>
      <c r="HK280" s="247"/>
      <c r="HL280" s="247"/>
      <c r="HM280" s="247"/>
      <c r="HN280" s="247"/>
      <c r="HO280" s="247"/>
      <c r="HP280" s="247"/>
      <c r="HQ280" s="247"/>
      <c r="HR280" s="247"/>
      <c r="HS280" s="247"/>
      <c r="HT280" s="247"/>
      <c r="HU280" s="247"/>
      <c r="HV280" s="247"/>
      <c r="HW280" s="247"/>
      <c r="HX280" s="247"/>
      <c r="HY280" s="247"/>
      <c r="HZ280" s="247"/>
      <c r="IA280" s="247"/>
      <c r="IB280" s="247"/>
      <c r="IC280" s="247"/>
      <c r="ID280" s="247"/>
      <c r="IE280" s="247"/>
      <c r="IF280" s="247"/>
      <c r="IG280" s="247"/>
      <c r="IH280" s="247"/>
      <c r="II280" s="247"/>
      <c r="IJ280" s="247"/>
      <c r="IK280" s="247"/>
      <c r="IL280" s="247"/>
      <c r="IM280" s="247"/>
      <c r="IN280" s="247"/>
      <c r="IO280" s="247"/>
      <c r="IP280" s="247"/>
      <c r="IQ280" s="247"/>
      <c r="IR280" s="247"/>
      <c r="IS280" s="247"/>
      <c r="IT280" s="247"/>
      <c r="IU280" s="247"/>
      <c r="IV280" s="247"/>
    </row>
    <row r="281" spans="1:256" ht="15.75">
      <c r="A281" s="573"/>
      <c r="B281" s="573"/>
      <c r="C281" s="573"/>
      <c r="D281" s="578"/>
      <c r="E281" s="570"/>
      <c r="F281" s="572"/>
      <c r="G281" s="572"/>
      <c r="H281" s="572"/>
      <c r="I281" s="572"/>
      <c r="J281" s="178"/>
      <c r="K281" s="178"/>
      <c r="L281" s="572"/>
      <c r="M281" s="570"/>
      <c r="N281" s="246"/>
      <c r="O281" s="247"/>
      <c r="P281" s="247"/>
      <c r="Q281" s="247"/>
      <c r="R281" s="247"/>
      <c r="S281" s="247"/>
      <c r="T281" s="247"/>
      <c r="U281" s="247"/>
      <c r="V281" s="247"/>
      <c r="W281" s="247"/>
      <c r="X281" s="247"/>
      <c r="Y281" s="247"/>
      <c r="Z281" s="247"/>
      <c r="AA281" s="247"/>
      <c r="AB281" s="247"/>
      <c r="AC281" s="247"/>
      <c r="AD281" s="247"/>
      <c r="AE281" s="247"/>
      <c r="AF281" s="247"/>
      <c r="AG281" s="247"/>
      <c r="AH281" s="247"/>
      <c r="AI281" s="247"/>
      <c r="AJ281" s="247"/>
      <c r="AK281" s="247"/>
      <c r="AL281" s="247"/>
      <c r="AM281" s="247"/>
      <c r="AN281" s="247"/>
      <c r="AO281" s="247"/>
      <c r="AP281" s="247"/>
      <c r="AQ281" s="247"/>
      <c r="AR281" s="247"/>
      <c r="AS281" s="247"/>
      <c r="AT281" s="247"/>
      <c r="AU281" s="247"/>
      <c r="AV281" s="247"/>
      <c r="AW281" s="247"/>
      <c r="AX281" s="247"/>
      <c r="AY281" s="247"/>
      <c r="AZ281" s="247"/>
      <c r="BA281" s="247"/>
      <c r="BB281" s="247"/>
      <c r="BC281" s="247"/>
      <c r="BD281" s="247"/>
      <c r="BE281" s="247"/>
      <c r="BF281" s="247"/>
      <c r="BG281" s="247"/>
      <c r="BH281" s="247"/>
      <c r="BI281" s="247"/>
      <c r="BJ281" s="247"/>
      <c r="BK281" s="247"/>
      <c r="BL281" s="247"/>
      <c r="BM281" s="247"/>
      <c r="BN281" s="247"/>
      <c r="BO281" s="247"/>
      <c r="BP281" s="247"/>
      <c r="BQ281" s="247"/>
      <c r="BR281" s="247"/>
      <c r="BS281" s="247"/>
      <c r="BT281" s="247"/>
      <c r="BU281" s="247"/>
      <c r="BV281" s="247"/>
      <c r="BW281" s="247"/>
      <c r="BX281" s="247"/>
      <c r="BY281" s="247"/>
      <c r="BZ281" s="247"/>
      <c r="CA281" s="247"/>
      <c r="CB281" s="247"/>
      <c r="CC281" s="247"/>
      <c r="CD281" s="247"/>
      <c r="CE281" s="247"/>
      <c r="CF281" s="247"/>
      <c r="CG281" s="247"/>
      <c r="CH281" s="247"/>
      <c r="CI281" s="247"/>
      <c r="CJ281" s="247"/>
      <c r="CK281" s="247"/>
      <c r="CL281" s="247"/>
      <c r="CM281" s="247"/>
      <c r="CN281" s="247"/>
      <c r="CO281" s="247"/>
      <c r="CP281" s="247"/>
      <c r="CQ281" s="247"/>
      <c r="CR281" s="247"/>
      <c r="CS281" s="247"/>
      <c r="CT281" s="247"/>
      <c r="CU281" s="247"/>
      <c r="CV281" s="247"/>
      <c r="CW281" s="247"/>
      <c r="CX281" s="247"/>
      <c r="CY281" s="247"/>
      <c r="CZ281" s="247"/>
      <c r="DA281" s="247"/>
      <c r="DB281" s="247"/>
      <c r="DC281" s="247"/>
      <c r="DD281" s="247"/>
      <c r="DE281" s="247"/>
      <c r="DF281" s="247"/>
      <c r="DG281" s="247"/>
      <c r="DH281" s="247"/>
      <c r="DI281" s="247"/>
      <c r="DJ281" s="247"/>
      <c r="DK281" s="247"/>
      <c r="DL281" s="247"/>
      <c r="DM281" s="247"/>
      <c r="DN281" s="247"/>
      <c r="DO281" s="247"/>
      <c r="DP281" s="247"/>
      <c r="DQ281" s="247"/>
      <c r="DR281" s="247"/>
      <c r="DS281" s="247"/>
      <c r="DT281" s="247"/>
      <c r="DU281" s="247"/>
      <c r="DV281" s="247"/>
      <c r="DW281" s="247"/>
      <c r="DX281" s="247"/>
      <c r="DY281" s="247"/>
      <c r="DZ281" s="247"/>
      <c r="EA281" s="247"/>
      <c r="EB281" s="247"/>
      <c r="EC281" s="247"/>
      <c r="ED281" s="247"/>
      <c r="EE281" s="247"/>
      <c r="EF281" s="247"/>
      <c r="EG281" s="247"/>
      <c r="EH281" s="247"/>
      <c r="EI281" s="247"/>
      <c r="EJ281" s="247"/>
      <c r="EK281" s="247"/>
      <c r="EL281" s="247"/>
      <c r="EM281" s="247"/>
      <c r="EN281" s="247"/>
      <c r="EO281" s="247"/>
      <c r="EP281" s="247"/>
      <c r="EQ281" s="247"/>
      <c r="ER281" s="247"/>
      <c r="ES281" s="247"/>
      <c r="ET281" s="247"/>
      <c r="EU281" s="247"/>
      <c r="EV281" s="247"/>
      <c r="EW281" s="247"/>
      <c r="EX281" s="247"/>
      <c r="EY281" s="247"/>
      <c r="EZ281" s="247"/>
      <c r="FA281" s="247"/>
      <c r="FB281" s="247"/>
      <c r="FC281" s="247"/>
      <c r="FD281" s="247"/>
      <c r="FE281" s="247"/>
      <c r="FF281" s="247"/>
      <c r="FG281" s="247"/>
      <c r="FH281" s="247"/>
      <c r="FI281" s="247"/>
      <c r="FJ281" s="247"/>
      <c r="FK281" s="247"/>
      <c r="FL281" s="247"/>
      <c r="FM281" s="247"/>
      <c r="FN281" s="247"/>
      <c r="FO281" s="247"/>
      <c r="FP281" s="247"/>
      <c r="FQ281" s="247"/>
      <c r="FR281" s="247"/>
      <c r="FS281" s="247"/>
      <c r="FT281" s="247"/>
      <c r="FU281" s="247"/>
      <c r="FV281" s="247"/>
      <c r="FW281" s="247"/>
      <c r="FX281" s="247"/>
      <c r="FY281" s="247"/>
      <c r="FZ281" s="247"/>
      <c r="GA281" s="247"/>
      <c r="GB281" s="247"/>
      <c r="GC281" s="247"/>
      <c r="GD281" s="247"/>
      <c r="GE281" s="247"/>
      <c r="GF281" s="247"/>
      <c r="GG281" s="247"/>
      <c r="GH281" s="247"/>
      <c r="GI281" s="247"/>
      <c r="GJ281" s="247"/>
      <c r="GK281" s="247"/>
      <c r="GL281" s="247"/>
      <c r="GM281" s="247"/>
      <c r="GN281" s="247"/>
      <c r="GO281" s="247"/>
      <c r="GP281" s="247"/>
      <c r="GQ281" s="247"/>
      <c r="GR281" s="247"/>
      <c r="GS281" s="247"/>
      <c r="GT281" s="247"/>
      <c r="GU281" s="247"/>
      <c r="GV281" s="247"/>
      <c r="GW281" s="247"/>
      <c r="GX281" s="247"/>
      <c r="GY281" s="247"/>
      <c r="GZ281" s="247"/>
      <c r="HA281" s="247"/>
      <c r="HB281" s="247"/>
      <c r="HC281" s="247"/>
      <c r="HD281" s="247"/>
      <c r="HE281" s="247"/>
      <c r="HF281" s="247"/>
      <c r="HG281" s="247"/>
      <c r="HH281" s="247"/>
      <c r="HI281" s="247"/>
      <c r="HJ281" s="247"/>
      <c r="HK281" s="247"/>
      <c r="HL281" s="247"/>
      <c r="HM281" s="247"/>
      <c r="HN281" s="247"/>
      <c r="HO281" s="247"/>
      <c r="HP281" s="247"/>
      <c r="HQ281" s="247"/>
      <c r="HR281" s="247"/>
      <c r="HS281" s="247"/>
      <c r="HT281" s="247"/>
      <c r="HU281" s="247"/>
      <c r="HV281" s="247"/>
      <c r="HW281" s="247"/>
      <c r="HX281" s="247"/>
      <c r="HY281" s="247"/>
      <c r="HZ281" s="247"/>
      <c r="IA281" s="247"/>
      <c r="IB281" s="247"/>
      <c r="IC281" s="247"/>
      <c r="ID281" s="247"/>
      <c r="IE281" s="247"/>
      <c r="IF281" s="247"/>
      <c r="IG281" s="247"/>
      <c r="IH281" s="247"/>
      <c r="II281" s="247"/>
      <c r="IJ281" s="247"/>
      <c r="IK281" s="247"/>
      <c r="IL281" s="247"/>
      <c r="IM281" s="247"/>
      <c r="IN281" s="247"/>
      <c r="IO281" s="247"/>
      <c r="IP281" s="247"/>
      <c r="IQ281" s="247"/>
      <c r="IR281" s="247"/>
      <c r="IS281" s="247"/>
      <c r="IT281" s="247"/>
      <c r="IU281" s="247"/>
      <c r="IV281" s="247"/>
    </row>
    <row r="282" spans="1:256" ht="15.75" customHeight="1">
      <c r="A282" s="573"/>
      <c r="B282" s="573"/>
      <c r="C282" s="573"/>
      <c r="D282" s="578"/>
      <c r="E282" s="573"/>
      <c r="F282" s="572"/>
      <c r="G282" s="572"/>
      <c r="H282" s="572"/>
      <c r="I282" s="572"/>
      <c r="J282" s="249"/>
      <c r="K282" s="177"/>
      <c r="L282" s="572"/>
      <c r="M282" s="570"/>
      <c r="N282" s="246"/>
      <c r="O282" s="247"/>
      <c r="P282" s="247"/>
      <c r="Q282" s="247"/>
      <c r="R282" s="247"/>
      <c r="S282" s="247"/>
      <c r="T282" s="247"/>
      <c r="U282" s="247"/>
      <c r="V282" s="247"/>
      <c r="W282" s="247"/>
      <c r="X282" s="247"/>
      <c r="Y282" s="247"/>
      <c r="Z282" s="247"/>
      <c r="AA282" s="247"/>
      <c r="AB282" s="247"/>
      <c r="AC282" s="247"/>
      <c r="AD282" s="247"/>
      <c r="AE282" s="247"/>
      <c r="AF282" s="247"/>
      <c r="AG282" s="247"/>
      <c r="AH282" s="247"/>
      <c r="AI282" s="247"/>
      <c r="AJ282" s="247"/>
      <c r="AK282" s="247"/>
      <c r="AL282" s="247"/>
      <c r="AM282" s="247"/>
      <c r="AN282" s="247"/>
      <c r="AO282" s="247"/>
      <c r="AP282" s="247"/>
      <c r="AQ282" s="247"/>
      <c r="AR282" s="247"/>
      <c r="AS282" s="247"/>
      <c r="AT282" s="247"/>
      <c r="AU282" s="247"/>
      <c r="AV282" s="247"/>
      <c r="AW282" s="247"/>
      <c r="AX282" s="247"/>
      <c r="AY282" s="247"/>
      <c r="AZ282" s="247"/>
      <c r="BA282" s="247"/>
      <c r="BB282" s="247"/>
      <c r="BC282" s="247"/>
      <c r="BD282" s="247"/>
      <c r="BE282" s="247"/>
      <c r="BF282" s="247"/>
      <c r="BG282" s="247"/>
      <c r="BH282" s="247"/>
      <c r="BI282" s="247"/>
      <c r="BJ282" s="247"/>
      <c r="BK282" s="247"/>
      <c r="BL282" s="247"/>
      <c r="BM282" s="247"/>
      <c r="BN282" s="247"/>
      <c r="BO282" s="247"/>
      <c r="BP282" s="247"/>
      <c r="BQ282" s="247"/>
      <c r="BR282" s="247"/>
      <c r="BS282" s="247"/>
      <c r="BT282" s="247"/>
      <c r="BU282" s="247"/>
      <c r="BV282" s="247"/>
      <c r="BW282" s="247"/>
      <c r="BX282" s="247"/>
      <c r="BY282" s="247"/>
      <c r="BZ282" s="247"/>
      <c r="CA282" s="247"/>
      <c r="CB282" s="247"/>
      <c r="CC282" s="247"/>
      <c r="CD282" s="247"/>
      <c r="CE282" s="247"/>
      <c r="CF282" s="247"/>
      <c r="CG282" s="247"/>
      <c r="CH282" s="247"/>
      <c r="CI282" s="247"/>
      <c r="CJ282" s="247"/>
      <c r="CK282" s="247"/>
      <c r="CL282" s="247"/>
      <c r="CM282" s="247"/>
      <c r="CN282" s="247"/>
      <c r="CO282" s="247"/>
      <c r="CP282" s="247"/>
      <c r="CQ282" s="247"/>
      <c r="CR282" s="247"/>
      <c r="CS282" s="247"/>
      <c r="CT282" s="247"/>
      <c r="CU282" s="247"/>
      <c r="CV282" s="247"/>
      <c r="CW282" s="247"/>
      <c r="CX282" s="247"/>
      <c r="CY282" s="247"/>
      <c r="CZ282" s="247"/>
      <c r="DA282" s="247"/>
      <c r="DB282" s="247"/>
      <c r="DC282" s="247"/>
      <c r="DD282" s="247"/>
      <c r="DE282" s="247"/>
      <c r="DF282" s="247"/>
      <c r="DG282" s="247"/>
      <c r="DH282" s="247"/>
      <c r="DI282" s="247"/>
      <c r="DJ282" s="247"/>
      <c r="DK282" s="247"/>
      <c r="DL282" s="247"/>
      <c r="DM282" s="247"/>
      <c r="DN282" s="247"/>
      <c r="DO282" s="247"/>
      <c r="DP282" s="247"/>
      <c r="DQ282" s="247"/>
      <c r="DR282" s="247"/>
      <c r="DS282" s="247"/>
      <c r="DT282" s="247"/>
      <c r="DU282" s="247"/>
      <c r="DV282" s="247"/>
      <c r="DW282" s="247"/>
      <c r="DX282" s="247"/>
      <c r="DY282" s="247"/>
      <c r="DZ282" s="247"/>
      <c r="EA282" s="247"/>
      <c r="EB282" s="247"/>
      <c r="EC282" s="247"/>
      <c r="ED282" s="247"/>
      <c r="EE282" s="247"/>
      <c r="EF282" s="247"/>
      <c r="EG282" s="247"/>
      <c r="EH282" s="247"/>
      <c r="EI282" s="247"/>
      <c r="EJ282" s="247"/>
      <c r="EK282" s="247"/>
      <c r="EL282" s="247"/>
      <c r="EM282" s="247"/>
      <c r="EN282" s="247"/>
      <c r="EO282" s="247"/>
      <c r="EP282" s="247"/>
      <c r="EQ282" s="247"/>
      <c r="ER282" s="247"/>
      <c r="ES282" s="247"/>
      <c r="ET282" s="247"/>
      <c r="EU282" s="247"/>
      <c r="EV282" s="247"/>
      <c r="EW282" s="247"/>
      <c r="EX282" s="247"/>
      <c r="EY282" s="247"/>
      <c r="EZ282" s="247"/>
      <c r="FA282" s="247"/>
      <c r="FB282" s="247"/>
      <c r="FC282" s="247"/>
      <c r="FD282" s="247"/>
      <c r="FE282" s="247"/>
      <c r="FF282" s="247"/>
      <c r="FG282" s="247"/>
      <c r="FH282" s="247"/>
      <c r="FI282" s="247"/>
      <c r="FJ282" s="247"/>
      <c r="FK282" s="247"/>
      <c r="FL282" s="247"/>
      <c r="FM282" s="247"/>
      <c r="FN282" s="247"/>
      <c r="FO282" s="247"/>
      <c r="FP282" s="247"/>
      <c r="FQ282" s="247"/>
      <c r="FR282" s="247"/>
      <c r="FS282" s="247"/>
      <c r="FT282" s="247"/>
      <c r="FU282" s="247"/>
      <c r="FV282" s="247"/>
      <c r="FW282" s="247"/>
      <c r="FX282" s="247"/>
      <c r="FY282" s="247"/>
      <c r="FZ282" s="247"/>
      <c r="GA282" s="247"/>
      <c r="GB282" s="247"/>
      <c r="GC282" s="247"/>
      <c r="GD282" s="247"/>
      <c r="GE282" s="247"/>
      <c r="GF282" s="247"/>
      <c r="GG282" s="247"/>
      <c r="GH282" s="247"/>
      <c r="GI282" s="247"/>
      <c r="GJ282" s="247"/>
      <c r="GK282" s="247"/>
      <c r="GL282" s="247"/>
      <c r="GM282" s="247"/>
      <c r="GN282" s="247"/>
      <c r="GO282" s="247"/>
      <c r="GP282" s="247"/>
      <c r="GQ282" s="247"/>
      <c r="GR282" s="247"/>
      <c r="GS282" s="247"/>
      <c r="GT282" s="247"/>
      <c r="GU282" s="247"/>
      <c r="GV282" s="247"/>
      <c r="GW282" s="247"/>
      <c r="GX282" s="247"/>
      <c r="GY282" s="247"/>
      <c r="GZ282" s="247"/>
      <c r="HA282" s="247"/>
      <c r="HB282" s="247"/>
      <c r="HC282" s="247"/>
      <c r="HD282" s="247"/>
      <c r="HE282" s="247"/>
      <c r="HF282" s="247"/>
      <c r="HG282" s="247"/>
      <c r="HH282" s="247"/>
      <c r="HI282" s="247"/>
      <c r="HJ282" s="247"/>
      <c r="HK282" s="247"/>
      <c r="HL282" s="247"/>
      <c r="HM282" s="247"/>
      <c r="HN282" s="247"/>
      <c r="HO282" s="247"/>
      <c r="HP282" s="247"/>
      <c r="HQ282" s="247"/>
      <c r="HR282" s="247"/>
      <c r="HS282" s="247"/>
      <c r="HT282" s="247"/>
      <c r="HU282" s="247"/>
      <c r="HV282" s="247"/>
      <c r="HW282" s="247"/>
      <c r="HX282" s="247"/>
      <c r="HY282" s="247"/>
      <c r="HZ282" s="247"/>
      <c r="IA282" s="247"/>
      <c r="IB282" s="247"/>
      <c r="IC282" s="247"/>
      <c r="ID282" s="247"/>
      <c r="IE282" s="247"/>
      <c r="IF282" s="247"/>
      <c r="IG282" s="247"/>
      <c r="IH282" s="247"/>
      <c r="II282" s="247"/>
      <c r="IJ282" s="247"/>
      <c r="IK282" s="247"/>
      <c r="IL282" s="247"/>
      <c r="IM282" s="247"/>
      <c r="IN282" s="247"/>
      <c r="IO282" s="247"/>
      <c r="IP282" s="247"/>
      <c r="IQ282" s="247"/>
      <c r="IR282" s="247"/>
      <c r="IS282" s="247"/>
      <c r="IT282" s="247"/>
      <c r="IU282" s="247"/>
      <c r="IV282" s="247"/>
    </row>
    <row r="283" spans="1:256" ht="15.75">
      <c r="A283" s="573"/>
      <c r="B283" s="573"/>
      <c r="C283" s="573"/>
      <c r="D283" s="578"/>
      <c r="E283" s="573"/>
      <c r="F283" s="572"/>
      <c r="G283" s="572"/>
      <c r="H283" s="572"/>
      <c r="I283" s="572"/>
      <c r="J283" s="178"/>
      <c r="K283" s="177"/>
      <c r="L283" s="572"/>
      <c r="M283" s="570"/>
      <c r="N283" s="246"/>
      <c r="O283" s="247"/>
      <c r="P283" s="247"/>
      <c r="Q283" s="247"/>
      <c r="R283" s="247"/>
      <c r="S283" s="247"/>
      <c r="T283" s="247"/>
      <c r="U283" s="247"/>
      <c r="V283" s="247"/>
      <c r="W283" s="247"/>
      <c r="X283" s="247"/>
      <c r="Y283" s="247"/>
      <c r="Z283" s="247"/>
      <c r="AA283" s="247"/>
      <c r="AB283" s="247"/>
      <c r="AC283" s="247"/>
      <c r="AD283" s="247"/>
      <c r="AE283" s="247"/>
      <c r="AF283" s="247"/>
      <c r="AG283" s="247"/>
      <c r="AH283" s="247"/>
      <c r="AI283" s="247"/>
      <c r="AJ283" s="247"/>
      <c r="AK283" s="247"/>
      <c r="AL283" s="247"/>
      <c r="AM283" s="247"/>
      <c r="AN283" s="247"/>
      <c r="AO283" s="247"/>
      <c r="AP283" s="247"/>
      <c r="AQ283" s="247"/>
      <c r="AR283" s="247"/>
      <c r="AS283" s="247"/>
      <c r="AT283" s="247"/>
      <c r="AU283" s="247"/>
      <c r="AV283" s="247"/>
      <c r="AW283" s="247"/>
      <c r="AX283" s="247"/>
      <c r="AY283" s="247"/>
      <c r="AZ283" s="247"/>
      <c r="BA283" s="247"/>
      <c r="BB283" s="247"/>
      <c r="BC283" s="247"/>
      <c r="BD283" s="247"/>
      <c r="BE283" s="247"/>
      <c r="BF283" s="247"/>
      <c r="BG283" s="247"/>
      <c r="BH283" s="247"/>
      <c r="BI283" s="247"/>
      <c r="BJ283" s="247"/>
      <c r="BK283" s="247"/>
      <c r="BL283" s="247"/>
      <c r="BM283" s="247"/>
      <c r="BN283" s="247"/>
      <c r="BO283" s="247"/>
      <c r="BP283" s="247"/>
      <c r="BQ283" s="247"/>
      <c r="BR283" s="247"/>
      <c r="BS283" s="247"/>
      <c r="BT283" s="247"/>
      <c r="BU283" s="247"/>
      <c r="BV283" s="247"/>
      <c r="BW283" s="247"/>
      <c r="BX283" s="247"/>
      <c r="BY283" s="247"/>
      <c r="BZ283" s="247"/>
      <c r="CA283" s="247"/>
      <c r="CB283" s="247"/>
      <c r="CC283" s="247"/>
      <c r="CD283" s="247"/>
      <c r="CE283" s="247"/>
      <c r="CF283" s="247"/>
      <c r="CG283" s="247"/>
      <c r="CH283" s="247"/>
      <c r="CI283" s="247"/>
      <c r="CJ283" s="247"/>
      <c r="CK283" s="247"/>
      <c r="CL283" s="247"/>
      <c r="CM283" s="247"/>
      <c r="CN283" s="247"/>
      <c r="CO283" s="247"/>
      <c r="CP283" s="247"/>
      <c r="CQ283" s="247"/>
      <c r="CR283" s="247"/>
      <c r="CS283" s="247"/>
      <c r="CT283" s="247"/>
      <c r="CU283" s="247"/>
      <c r="CV283" s="247"/>
      <c r="CW283" s="247"/>
      <c r="CX283" s="247"/>
      <c r="CY283" s="247"/>
      <c r="CZ283" s="247"/>
      <c r="DA283" s="247"/>
      <c r="DB283" s="247"/>
      <c r="DC283" s="247"/>
      <c r="DD283" s="247"/>
      <c r="DE283" s="247"/>
      <c r="DF283" s="247"/>
      <c r="DG283" s="247"/>
      <c r="DH283" s="247"/>
      <c r="DI283" s="247"/>
      <c r="DJ283" s="247"/>
      <c r="DK283" s="247"/>
      <c r="DL283" s="247"/>
      <c r="DM283" s="247"/>
      <c r="DN283" s="247"/>
      <c r="DO283" s="247"/>
      <c r="DP283" s="247"/>
      <c r="DQ283" s="247"/>
      <c r="DR283" s="247"/>
      <c r="DS283" s="247"/>
      <c r="DT283" s="247"/>
      <c r="DU283" s="247"/>
      <c r="DV283" s="247"/>
      <c r="DW283" s="247"/>
      <c r="DX283" s="247"/>
      <c r="DY283" s="247"/>
      <c r="DZ283" s="247"/>
      <c r="EA283" s="247"/>
      <c r="EB283" s="247"/>
      <c r="EC283" s="247"/>
      <c r="ED283" s="247"/>
      <c r="EE283" s="247"/>
      <c r="EF283" s="247"/>
      <c r="EG283" s="247"/>
      <c r="EH283" s="247"/>
      <c r="EI283" s="247"/>
      <c r="EJ283" s="247"/>
      <c r="EK283" s="247"/>
      <c r="EL283" s="247"/>
      <c r="EM283" s="247"/>
      <c r="EN283" s="247"/>
      <c r="EO283" s="247"/>
      <c r="EP283" s="247"/>
      <c r="EQ283" s="247"/>
      <c r="ER283" s="247"/>
      <c r="ES283" s="247"/>
      <c r="ET283" s="247"/>
      <c r="EU283" s="247"/>
      <c r="EV283" s="247"/>
      <c r="EW283" s="247"/>
      <c r="EX283" s="247"/>
      <c r="EY283" s="247"/>
      <c r="EZ283" s="247"/>
      <c r="FA283" s="247"/>
      <c r="FB283" s="247"/>
      <c r="FC283" s="247"/>
      <c r="FD283" s="247"/>
      <c r="FE283" s="247"/>
      <c r="FF283" s="247"/>
      <c r="FG283" s="247"/>
      <c r="FH283" s="247"/>
      <c r="FI283" s="247"/>
      <c r="FJ283" s="247"/>
      <c r="FK283" s="247"/>
      <c r="FL283" s="247"/>
      <c r="FM283" s="247"/>
      <c r="FN283" s="247"/>
      <c r="FO283" s="247"/>
      <c r="FP283" s="247"/>
      <c r="FQ283" s="247"/>
      <c r="FR283" s="247"/>
      <c r="FS283" s="247"/>
      <c r="FT283" s="247"/>
      <c r="FU283" s="247"/>
      <c r="FV283" s="247"/>
      <c r="FW283" s="247"/>
      <c r="FX283" s="247"/>
      <c r="FY283" s="247"/>
      <c r="FZ283" s="247"/>
      <c r="GA283" s="247"/>
      <c r="GB283" s="247"/>
      <c r="GC283" s="247"/>
      <c r="GD283" s="247"/>
      <c r="GE283" s="247"/>
      <c r="GF283" s="247"/>
      <c r="GG283" s="247"/>
      <c r="GH283" s="247"/>
      <c r="GI283" s="247"/>
      <c r="GJ283" s="247"/>
      <c r="GK283" s="247"/>
      <c r="GL283" s="247"/>
      <c r="GM283" s="247"/>
      <c r="GN283" s="247"/>
      <c r="GO283" s="247"/>
      <c r="GP283" s="247"/>
      <c r="GQ283" s="247"/>
      <c r="GR283" s="247"/>
      <c r="GS283" s="247"/>
      <c r="GT283" s="247"/>
      <c r="GU283" s="247"/>
      <c r="GV283" s="247"/>
      <c r="GW283" s="247"/>
      <c r="GX283" s="247"/>
      <c r="GY283" s="247"/>
      <c r="GZ283" s="247"/>
      <c r="HA283" s="247"/>
      <c r="HB283" s="247"/>
      <c r="HC283" s="247"/>
      <c r="HD283" s="247"/>
      <c r="HE283" s="247"/>
      <c r="HF283" s="247"/>
      <c r="HG283" s="247"/>
      <c r="HH283" s="247"/>
      <c r="HI283" s="247"/>
      <c r="HJ283" s="247"/>
      <c r="HK283" s="247"/>
      <c r="HL283" s="247"/>
      <c r="HM283" s="247"/>
      <c r="HN283" s="247"/>
      <c r="HO283" s="247"/>
      <c r="HP283" s="247"/>
      <c r="HQ283" s="247"/>
      <c r="HR283" s="247"/>
      <c r="HS283" s="247"/>
      <c r="HT283" s="247"/>
      <c r="HU283" s="247"/>
      <c r="HV283" s="247"/>
      <c r="HW283" s="247"/>
      <c r="HX283" s="247"/>
      <c r="HY283" s="247"/>
      <c r="HZ283" s="247"/>
      <c r="IA283" s="247"/>
      <c r="IB283" s="247"/>
      <c r="IC283" s="247"/>
      <c r="ID283" s="247"/>
      <c r="IE283" s="247"/>
      <c r="IF283" s="247"/>
      <c r="IG283" s="247"/>
      <c r="IH283" s="247"/>
      <c r="II283" s="247"/>
      <c r="IJ283" s="247"/>
      <c r="IK283" s="247"/>
      <c r="IL283" s="247"/>
      <c r="IM283" s="247"/>
      <c r="IN283" s="247"/>
      <c r="IO283" s="247"/>
      <c r="IP283" s="247"/>
      <c r="IQ283" s="247"/>
      <c r="IR283" s="247"/>
      <c r="IS283" s="247"/>
      <c r="IT283" s="247"/>
      <c r="IU283" s="247"/>
      <c r="IV283" s="247"/>
    </row>
    <row r="284" spans="1:256" ht="15.75">
      <c r="A284" s="573"/>
      <c r="B284" s="573"/>
      <c r="C284" s="573"/>
      <c r="D284" s="578"/>
      <c r="E284" s="573"/>
      <c r="F284" s="572"/>
      <c r="G284" s="572"/>
      <c r="H284" s="572"/>
      <c r="I284" s="572"/>
      <c r="J284" s="178"/>
      <c r="K284" s="178"/>
      <c r="L284" s="572"/>
      <c r="M284" s="570"/>
      <c r="N284" s="246"/>
      <c r="O284" s="247"/>
      <c r="P284" s="247"/>
      <c r="Q284" s="247"/>
      <c r="R284" s="247"/>
      <c r="S284" s="247"/>
      <c r="T284" s="247"/>
      <c r="U284" s="247"/>
      <c r="V284" s="247"/>
      <c r="W284" s="247"/>
      <c r="X284" s="247"/>
      <c r="Y284" s="247"/>
      <c r="Z284" s="247"/>
      <c r="AA284" s="247"/>
      <c r="AB284" s="247"/>
      <c r="AC284" s="247"/>
      <c r="AD284" s="247"/>
      <c r="AE284" s="247"/>
      <c r="AF284" s="247"/>
      <c r="AG284" s="247"/>
      <c r="AH284" s="247"/>
      <c r="AI284" s="247"/>
      <c r="AJ284" s="247"/>
      <c r="AK284" s="247"/>
      <c r="AL284" s="247"/>
      <c r="AM284" s="247"/>
      <c r="AN284" s="247"/>
      <c r="AO284" s="247"/>
      <c r="AP284" s="247"/>
      <c r="AQ284" s="247"/>
      <c r="AR284" s="247"/>
      <c r="AS284" s="247"/>
      <c r="AT284" s="247"/>
      <c r="AU284" s="247"/>
      <c r="AV284" s="247"/>
      <c r="AW284" s="247"/>
      <c r="AX284" s="247"/>
      <c r="AY284" s="247"/>
      <c r="AZ284" s="247"/>
      <c r="BA284" s="247"/>
      <c r="BB284" s="247"/>
      <c r="BC284" s="247"/>
      <c r="BD284" s="247"/>
      <c r="BE284" s="247"/>
      <c r="BF284" s="247"/>
      <c r="BG284" s="247"/>
      <c r="BH284" s="247"/>
      <c r="BI284" s="247"/>
      <c r="BJ284" s="247"/>
      <c r="BK284" s="247"/>
      <c r="BL284" s="247"/>
      <c r="BM284" s="247"/>
      <c r="BN284" s="247"/>
      <c r="BO284" s="247"/>
      <c r="BP284" s="247"/>
      <c r="BQ284" s="247"/>
      <c r="BR284" s="247"/>
      <c r="BS284" s="247"/>
      <c r="BT284" s="247"/>
      <c r="BU284" s="247"/>
      <c r="BV284" s="247"/>
      <c r="BW284" s="247"/>
      <c r="BX284" s="247"/>
      <c r="BY284" s="247"/>
      <c r="BZ284" s="247"/>
      <c r="CA284" s="247"/>
      <c r="CB284" s="247"/>
      <c r="CC284" s="247"/>
      <c r="CD284" s="247"/>
      <c r="CE284" s="247"/>
      <c r="CF284" s="247"/>
      <c r="CG284" s="247"/>
      <c r="CH284" s="247"/>
      <c r="CI284" s="247"/>
      <c r="CJ284" s="247"/>
      <c r="CK284" s="247"/>
      <c r="CL284" s="247"/>
      <c r="CM284" s="247"/>
      <c r="CN284" s="247"/>
      <c r="CO284" s="247"/>
      <c r="CP284" s="247"/>
      <c r="CQ284" s="247"/>
      <c r="CR284" s="247"/>
      <c r="CS284" s="247"/>
      <c r="CT284" s="247"/>
      <c r="CU284" s="247"/>
      <c r="CV284" s="247"/>
      <c r="CW284" s="247"/>
      <c r="CX284" s="247"/>
      <c r="CY284" s="247"/>
      <c r="CZ284" s="247"/>
      <c r="DA284" s="247"/>
      <c r="DB284" s="247"/>
      <c r="DC284" s="247"/>
      <c r="DD284" s="247"/>
      <c r="DE284" s="247"/>
      <c r="DF284" s="247"/>
      <c r="DG284" s="247"/>
      <c r="DH284" s="247"/>
      <c r="DI284" s="247"/>
      <c r="DJ284" s="247"/>
      <c r="DK284" s="247"/>
      <c r="DL284" s="247"/>
      <c r="DM284" s="247"/>
      <c r="DN284" s="247"/>
      <c r="DO284" s="247"/>
      <c r="DP284" s="247"/>
      <c r="DQ284" s="247"/>
      <c r="DR284" s="247"/>
      <c r="DS284" s="247"/>
      <c r="DT284" s="247"/>
      <c r="DU284" s="247"/>
      <c r="DV284" s="247"/>
      <c r="DW284" s="247"/>
      <c r="DX284" s="247"/>
      <c r="DY284" s="247"/>
      <c r="DZ284" s="247"/>
      <c r="EA284" s="247"/>
      <c r="EB284" s="247"/>
      <c r="EC284" s="247"/>
      <c r="ED284" s="247"/>
      <c r="EE284" s="247"/>
      <c r="EF284" s="247"/>
      <c r="EG284" s="247"/>
      <c r="EH284" s="247"/>
      <c r="EI284" s="247"/>
      <c r="EJ284" s="247"/>
      <c r="EK284" s="247"/>
      <c r="EL284" s="247"/>
      <c r="EM284" s="247"/>
      <c r="EN284" s="247"/>
      <c r="EO284" s="247"/>
      <c r="EP284" s="247"/>
      <c r="EQ284" s="247"/>
      <c r="ER284" s="247"/>
      <c r="ES284" s="247"/>
      <c r="ET284" s="247"/>
      <c r="EU284" s="247"/>
      <c r="EV284" s="247"/>
      <c r="EW284" s="247"/>
      <c r="EX284" s="247"/>
      <c r="EY284" s="247"/>
      <c r="EZ284" s="247"/>
      <c r="FA284" s="247"/>
      <c r="FB284" s="247"/>
      <c r="FC284" s="247"/>
      <c r="FD284" s="247"/>
      <c r="FE284" s="247"/>
      <c r="FF284" s="247"/>
      <c r="FG284" s="247"/>
      <c r="FH284" s="247"/>
      <c r="FI284" s="247"/>
      <c r="FJ284" s="247"/>
      <c r="FK284" s="247"/>
      <c r="FL284" s="247"/>
      <c r="FM284" s="247"/>
      <c r="FN284" s="247"/>
      <c r="FO284" s="247"/>
      <c r="FP284" s="247"/>
      <c r="FQ284" s="247"/>
      <c r="FR284" s="247"/>
      <c r="FS284" s="247"/>
      <c r="FT284" s="247"/>
      <c r="FU284" s="247"/>
      <c r="FV284" s="247"/>
      <c r="FW284" s="247"/>
      <c r="FX284" s="247"/>
      <c r="FY284" s="247"/>
      <c r="FZ284" s="247"/>
      <c r="GA284" s="247"/>
      <c r="GB284" s="247"/>
      <c r="GC284" s="247"/>
      <c r="GD284" s="247"/>
      <c r="GE284" s="247"/>
      <c r="GF284" s="247"/>
      <c r="GG284" s="247"/>
      <c r="GH284" s="247"/>
      <c r="GI284" s="247"/>
      <c r="GJ284" s="247"/>
      <c r="GK284" s="247"/>
      <c r="GL284" s="247"/>
      <c r="GM284" s="247"/>
      <c r="GN284" s="247"/>
      <c r="GO284" s="247"/>
      <c r="GP284" s="247"/>
      <c r="GQ284" s="247"/>
      <c r="GR284" s="247"/>
      <c r="GS284" s="247"/>
      <c r="GT284" s="247"/>
      <c r="GU284" s="247"/>
      <c r="GV284" s="247"/>
      <c r="GW284" s="247"/>
      <c r="GX284" s="247"/>
      <c r="GY284" s="247"/>
      <c r="GZ284" s="247"/>
      <c r="HA284" s="247"/>
      <c r="HB284" s="247"/>
      <c r="HC284" s="247"/>
      <c r="HD284" s="247"/>
      <c r="HE284" s="247"/>
      <c r="HF284" s="247"/>
      <c r="HG284" s="247"/>
      <c r="HH284" s="247"/>
      <c r="HI284" s="247"/>
      <c r="HJ284" s="247"/>
      <c r="HK284" s="247"/>
      <c r="HL284" s="247"/>
      <c r="HM284" s="247"/>
      <c r="HN284" s="247"/>
      <c r="HO284" s="247"/>
      <c r="HP284" s="247"/>
      <c r="HQ284" s="247"/>
      <c r="HR284" s="247"/>
      <c r="HS284" s="247"/>
      <c r="HT284" s="247"/>
      <c r="HU284" s="247"/>
      <c r="HV284" s="247"/>
      <c r="HW284" s="247"/>
      <c r="HX284" s="247"/>
      <c r="HY284" s="247"/>
      <c r="HZ284" s="247"/>
      <c r="IA284" s="247"/>
      <c r="IB284" s="247"/>
      <c r="IC284" s="247"/>
      <c r="ID284" s="247"/>
      <c r="IE284" s="247"/>
      <c r="IF284" s="247"/>
      <c r="IG284" s="247"/>
      <c r="IH284" s="247"/>
      <c r="II284" s="247"/>
      <c r="IJ284" s="247"/>
      <c r="IK284" s="247"/>
      <c r="IL284" s="247"/>
      <c r="IM284" s="247"/>
      <c r="IN284" s="247"/>
      <c r="IO284" s="247"/>
      <c r="IP284" s="247"/>
      <c r="IQ284" s="247"/>
      <c r="IR284" s="247"/>
      <c r="IS284" s="247"/>
      <c r="IT284" s="247"/>
      <c r="IU284" s="247"/>
      <c r="IV284" s="247"/>
    </row>
    <row r="285" spans="1:256" ht="15.75" customHeight="1">
      <c r="A285" s="573"/>
      <c r="B285" s="573"/>
      <c r="C285" s="573"/>
      <c r="D285" s="578"/>
      <c r="E285" s="573"/>
      <c r="F285" s="572"/>
      <c r="G285" s="572"/>
      <c r="H285" s="572"/>
      <c r="I285" s="572"/>
      <c r="J285" s="249"/>
      <c r="K285" s="177"/>
      <c r="L285" s="572"/>
      <c r="M285" s="570"/>
      <c r="N285" s="246"/>
      <c r="O285" s="247"/>
      <c r="P285" s="247"/>
      <c r="Q285" s="247"/>
      <c r="R285" s="247"/>
      <c r="S285" s="247"/>
      <c r="T285" s="247"/>
      <c r="U285" s="247"/>
      <c r="V285" s="247"/>
      <c r="W285" s="247"/>
      <c r="X285" s="247"/>
      <c r="Y285" s="247"/>
      <c r="Z285" s="247"/>
      <c r="AA285" s="247"/>
      <c r="AB285" s="247"/>
      <c r="AC285" s="247"/>
      <c r="AD285" s="247"/>
      <c r="AE285" s="247"/>
      <c r="AF285" s="247"/>
      <c r="AG285" s="247"/>
      <c r="AH285" s="247"/>
      <c r="AI285" s="247"/>
      <c r="AJ285" s="247"/>
      <c r="AK285" s="247"/>
      <c r="AL285" s="247"/>
      <c r="AM285" s="247"/>
      <c r="AN285" s="247"/>
      <c r="AO285" s="247"/>
      <c r="AP285" s="247"/>
      <c r="AQ285" s="247"/>
      <c r="AR285" s="247"/>
      <c r="AS285" s="247"/>
      <c r="AT285" s="247"/>
      <c r="AU285" s="247"/>
      <c r="AV285" s="247"/>
      <c r="AW285" s="247"/>
      <c r="AX285" s="247"/>
      <c r="AY285" s="247"/>
      <c r="AZ285" s="247"/>
      <c r="BA285" s="247"/>
      <c r="BB285" s="247"/>
      <c r="BC285" s="247"/>
      <c r="BD285" s="247"/>
      <c r="BE285" s="247"/>
      <c r="BF285" s="247"/>
      <c r="BG285" s="247"/>
      <c r="BH285" s="247"/>
      <c r="BI285" s="247"/>
      <c r="BJ285" s="247"/>
      <c r="BK285" s="247"/>
      <c r="BL285" s="247"/>
      <c r="BM285" s="247"/>
      <c r="BN285" s="247"/>
      <c r="BO285" s="247"/>
      <c r="BP285" s="247"/>
      <c r="BQ285" s="247"/>
      <c r="BR285" s="247"/>
      <c r="BS285" s="247"/>
      <c r="BT285" s="247"/>
      <c r="BU285" s="247"/>
      <c r="BV285" s="247"/>
      <c r="BW285" s="247"/>
      <c r="BX285" s="247"/>
      <c r="BY285" s="247"/>
      <c r="BZ285" s="247"/>
      <c r="CA285" s="247"/>
      <c r="CB285" s="247"/>
      <c r="CC285" s="247"/>
      <c r="CD285" s="247"/>
      <c r="CE285" s="247"/>
      <c r="CF285" s="247"/>
      <c r="CG285" s="247"/>
      <c r="CH285" s="247"/>
      <c r="CI285" s="247"/>
      <c r="CJ285" s="247"/>
      <c r="CK285" s="247"/>
      <c r="CL285" s="247"/>
      <c r="CM285" s="247"/>
      <c r="CN285" s="247"/>
      <c r="CO285" s="247"/>
      <c r="CP285" s="247"/>
      <c r="CQ285" s="247"/>
      <c r="CR285" s="247"/>
      <c r="CS285" s="247"/>
      <c r="CT285" s="247"/>
      <c r="CU285" s="247"/>
      <c r="CV285" s="247"/>
      <c r="CW285" s="247"/>
      <c r="CX285" s="247"/>
      <c r="CY285" s="247"/>
      <c r="CZ285" s="247"/>
      <c r="DA285" s="247"/>
      <c r="DB285" s="247"/>
      <c r="DC285" s="247"/>
      <c r="DD285" s="247"/>
      <c r="DE285" s="247"/>
      <c r="DF285" s="247"/>
      <c r="DG285" s="247"/>
      <c r="DH285" s="247"/>
      <c r="DI285" s="247"/>
      <c r="DJ285" s="247"/>
      <c r="DK285" s="247"/>
      <c r="DL285" s="247"/>
      <c r="DM285" s="247"/>
      <c r="DN285" s="247"/>
      <c r="DO285" s="247"/>
      <c r="DP285" s="247"/>
      <c r="DQ285" s="247"/>
      <c r="DR285" s="247"/>
      <c r="DS285" s="247"/>
      <c r="DT285" s="247"/>
      <c r="DU285" s="247"/>
      <c r="DV285" s="247"/>
      <c r="DW285" s="247"/>
      <c r="DX285" s="247"/>
      <c r="DY285" s="247"/>
      <c r="DZ285" s="247"/>
      <c r="EA285" s="247"/>
      <c r="EB285" s="247"/>
      <c r="EC285" s="247"/>
      <c r="ED285" s="247"/>
      <c r="EE285" s="247"/>
      <c r="EF285" s="247"/>
      <c r="EG285" s="247"/>
      <c r="EH285" s="247"/>
      <c r="EI285" s="247"/>
      <c r="EJ285" s="247"/>
      <c r="EK285" s="247"/>
      <c r="EL285" s="247"/>
      <c r="EM285" s="247"/>
      <c r="EN285" s="247"/>
      <c r="EO285" s="247"/>
      <c r="EP285" s="247"/>
      <c r="EQ285" s="247"/>
      <c r="ER285" s="247"/>
      <c r="ES285" s="247"/>
      <c r="ET285" s="247"/>
      <c r="EU285" s="247"/>
      <c r="EV285" s="247"/>
      <c r="EW285" s="247"/>
      <c r="EX285" s="247"/>
      <c r="EY285" s="247"/>
      <c r="EZ285" s="247"/>
      <c r="FA285" s="247"/>
      <c r="FB285" s="247"/>
      <c r="FC285" s="247"/>
      <c r="FD285" s="247"/>
      <c r="FE285" s="247"/>
      <c r="FF285" s="247"/>
      <c r="FG285" s="247"/>
      <c r="FH285" s="247"/>
      <c r="FI285" s="247"/>
      <c r="FJ285" s="247"/>
      <c r="FK285" s="247"/>
      <c r="FL285" s="247"/>
      <c r="FM285" s="247"/>
      <c r="FN285" s="247"/>
      <c r="FO285" s="247"/>
      <c r="FP285" s="247"/>
      <c r="FQ285" s="247"/>
      <c r="FR285" s="247"/>
      <c r="FS285" s="247"/>
      <c r="FT285" s="247"/>
      <c r="FU285" s="247"/>
      <c r="FV285" s="247"/>
      <c r="FW285" s="247"/>
      <c r="FX285" s="247"/>
      <c r="FY285" s="247"/>
      <c r="FZ285" s="247"/>
      <c r="GA285" s="247"/>
      <c r="GB285" s="247"/>
      <c r="GC285" s="247"/>
      <c r="GD285" s="247"/>
      <c r="GE285" s="247"/>
      <c r="GF285" s="247"/>
      <c r="GG285" s="247"/>
      <c r="GH285" s="247"/>
      <c r="GI285" s="247"/>
      <c r="GJ285" s="247"/>
      <c r="GK285" s="247"/>
      <c r="GL285" s="247"/>
      <c r="GM285" s="247"/>
      <c r="GN285" s="247"/>
      <c r="GO285" s="247"/>
      <c r="GP285" s="247"/>
      <c r="GQ285" s="247"/>
      <c r="GR285" s="247"/>
      <c r="GS285" s="247"/>
      <c r="GT285" s="247"/>
      <c r="GU285" s="247"/>
      <c r="GV285" s="247"/>
      <c r="GW285" s="247"/>
      <c r="GX285" s="247"/>
      <c r="GY285" s="247"/>
      <c r="GZ285" s="247"/>
      <c r="HA285" s="247"/>
      <c r="HB285" s="247"/>
      <c r="HC285" s="247"/>
      <c r="HD285" s="247"/>
      <c r="HE285" s="247"/>
      <c r="HF285" s="247"/>
      <c r="HG285" s="247"/>
      <c r="HH285" s="247"/>
      <c r="HI285" s="247"/>
      <c r="HJ285" s="247"/>
      <c r="HK285" s="247"/>
      <c r="HL285" s="247"/>
      <c r="HM285" s="247"/>
      <c r="HN285" s="247"/>
      <c r="HO285" s="247"/>
      <c r="HP285" s="247"/>
      <c r="HQ285" s="247"/>
      <c r="HR285" s="247"/>
      <c r="HS285" s="247"/>
      <c r="HT285" s="247"/>
      <c r="HU285" s="247"/>
      <c r="HV285" s="247"/>
      <c r="HW285" s="247"/>
      <c r="HX285" s="247"/>
      <c r="HY285" s="247"/>
      <c r="HZ285" s="247"/>
      <c r="IA285" s="247"/>
      <c r="IB285" s="247"/>
      <c r="IC285" s="247"/>
      <c r="ID285" s="247"/>
      <c r="IE285" s="247"/>
      <c r="IF285" s="247"/>
      <c r="IG285" s="247"/>
      <c r="IH285" s="247"/>
      <c r="II285" s="247"/>
      <c r="IJ285" s="247"/>
      <c r="IK285" s="247"/>
      <c r="IL285" s="247"/>
      <c r="IM285" s="247"/>
      <c r="IN285" s="247"/>
      <c r="IO285" s="247"/>
      <c r="IP285" s="247"/>
      <c r="IQ285" s="247"/>
      <c r="IR285" s="247"/>
      <c r="IS285" s="247"/>
      <c r="IT285" s="247"/>
      <c r="IU285" s="247"/>
      <c r="IV285" s="247"/>
    </row>
    <row r="286" spans="1:256" ht="15.75">
      <c r="A286" s="573"/>
      <c r="B286" s="573"/>
      <c r="C286" s="573"/>
      <c r="D286" s="578"/>
      <c r="E286" s="573"/>
      <c r="F286" s="572"/>
      <c r="G286" s="572"/>
      <c r="H286" s="572"/>
      <c r="I286" s="572"/>
      <c r="J286" s="178"/>
      <c r="K286" s="177"/>
      <c r="L286" s="572"/>
      <c r="M286" s="570"/>
      <c r="N286" s="246"/>
      <c r="O286" s="247"/>
      <c r="P286" s="247"/>
      <c r="Q286" s="247"/>
      <c r="R286" s="247"/>
      <c r="S286" s="247"/>
      <c r="T286" s="247"/>
      <c r="U286" s="247"/>
      <c r="V286" s="247"/>
      <c r="W286" s="247"/>
      <c r="X286" s="247"/>
      <c r="Y286" s="247"/>
      <c r="Z286" s="247"/>
      <c r="AA286" s="247"/>
      <c r="AB286" s="247"/>
      <c r="AC286" s="247"/>
      <c r="AD286" s="247"/>
      <c r="AE286" s="247"/>
      <c r="AF286" s="247"/>
      <c r="AG286" s="247"/>
      <c r="AH286" s="247"/>
      <c r="AI286" s="247"/>
      <c r="AJ286" s="247"/>
      <c r="AK286" s="247"/>
      <c r="AL286" s="247"/>
      <c r="AM286" s="247"/>
      <c r="AN286" s="247"/>
      <c r="AO286" s="247"/>
      <c r="AP286" s="247"/>
      <c r="AQ286" s="247"/>
      <c r="AR286" s="247"/>
      <c r="AS286" s="247"/>
      <c r="AT286" s="247"/>
      <c r="AU286" s="247"/>
      <c r="AV286" s="247"/>
      <c r="AW286" s="247"/>
      <c r="AX286" s="247"/>
      <c r="AY286" s="247"/>
      <c r="AZ286" s="247"/>
      <c r="BA286" s="247"/>
      <c r="BB286" s="247"/>
      <c r="BC286" s="247"/>
      <c r="BD286" s="247"/>
      <c r="BE286" s="247"/>
      <c r="BF286" s="247"/>
      <c r="BG286" s="247"/>
      <c r="BH286" s="247"/>
      <c r="BI286" s="247"/>
      <c r="BJ286" s="247"/>
      <c r="BK286" s="247"/>
      <c r="BL286" s="247"/>
      <c r="BM286" s="247"/>
      <c r="BN286" s="247"/>
      <c r="BO286" s="247"/>
      <c r="BP286" s="247"/>
      <c r="BQ286" s="247"/>
      <c r="BR286" s="247"/>
      <c r="BS286" s="247"/>
      <c r="BT286" s="247"/>
      <c r="BU286" s="247"/>
      <c r="BV286" s="247"/>
      <c r="BW286" s="247"/>
      <c r="BX286" s="247"/>
      <c r="BY286" s="247"/>
      <c r="BZ286" s="247"/>
      <c r="CA286" s="247"/>
      <c r="CB286" s="247"/>
      <c r="CC286" s="247"/>
      <c r="CD286" s="247"/>
      <c r="CE286" s="247"/>
      <c r="CF286" s="247"/>
      <c r="CG286" s="247"/>
      <c r="CH286" s="247"/>
      <c r="CI286" s="247"/>
      <c r="CJ286" s="247"/>
      <c r="CK286" s="247"/>
      <c r="CL286" s="247"/>
      <c r="CM286" s="247"/>
      <c r="CN286" s="247"/>
      <c r="CO286" s="247"/>
      <c r="CP286" s="247"/>
      <c r="CQ286" s="247"/>
      <c r="CR286" s="247"/>
      <c r="CS286" s="247"/>
      <c r="CT286" s="247"/>
      <c r="CU286" s="247"/>
      <c r="CV286" s="247"/>
      <c r="CW286" s="247"/>
      <c r="CX286" s="247"/>
      <c r="CY286" s="247"/>
      <c r="CZ286" s="247"/>
      <c r="DA286" s="247"/>
      <c r="DB286" s="247"/>
      <c r="DC286" s="247"/>
      <c r="DD286" s="247"/>
      <c r="DE286" s="247"/>
      <c r="DF286" s="247"/>
      <c r="DG286" s="247"/>
      <c r="DH286" s="247"/>
      <c r="DI286" s="247"/>
      <c r="DJ286" s="247"/>
      <c r="DK286" s="247"/>
      <c r="DL286" s="247"/>
      <c r="DM286" s="247"/>
      <c r="DN286" s="247"/>
      <c r="DO286" s="247"/>
      <c r="DP286" s="247"/>
      <c r="DQ286" s="247"/>
      <c r="DR286" s="247"/>
      <c r="DS286" s="247"/>
      <c r="DT286" s="247"/>
      <c r="DU286" s="247"/>
      <c r="DV286" s="247"/>
      <c r="DW286" s="247"/>
      <c r="DX286" s="247"/>
      <c r="DY286" s="247"/>
      <c r="DZ286" s="247"/>
      <c r="EA286" s="247"/>
      <c r="EB286" s="247"/>
      <c r="EC286" s="247"/>
      <c r="ED286" s="247"/>
      <c r="EE286" s="247"/>
      <c r="EF286" s="247"/>
      <c r="EG286" s="247"/>
      <c r="EH286" s="247"/>
      <c r="EI286" s="247"/>
      <c r="EJ286" s="247"/>
      <c r="EK286" s="247"/>
      <c r="EL286" s="247"/>
      <c r="EM286" s="247"/>
      <c r="EN286" s="247"/>
      <c r="EO286" s="247"/>
      <c r="EP286" s="247"/>
      <c r="EQ286" s="247"/>
      <c r="ER286" s="247"/>
      <c r="ES286" s="247"/>
      <c r="ET286" s="247"/>
      <c r="EU286" s="247"/>
      <c r="EV286" s="247"/>
      <c r="EW286" s="247"/>
      <c r="EX286" s="247"/>
      <c r="EY286" s="247"/>
      <c r="EZ286" s="247"/>
      <c r="FA286" s="247"/>
      <c r="FB286" s="247"/>
      <c r="FC286" s="247"/>
      <c r="FD286" s="247"/>
      <c r="FE286" s="247"/>
      <c r="FF286" s="247"/>
      <c r="FG286" s="247"/>
      <c r="FH286" s="247"/>
      <c r="FI286" s="247"/>
      <c r="FJ286" s="247"/>
      <c r="FK286" s="247"/>
      <c r="FL286" s="247"/>
      <c r="FM286" s="247"/>
      <c r="FN286" s="247"/>
      <c r="FO286" s="247"/>
      <c r="FP286" s="247"/>
      <c r="FQ286" s="247"/>
      <c r="FR286" s="247"/>
      <c r="FS286" s="247"/>
      <c r="FT286" s="247"/>
      <c r="FU286" s="247"/>
      <c r="FV286" s="247"/>
      <c r="FW286" s="247"/>
      <c r="FX286" s="247"/>
      <c r="FY286" s="247"/>
      <c r="FZ286" s="247"/>
      <c r="GA286" s="247"/>
      <c r="GB286" s="247"/>
      <c r="GC286" s="247"/>
      <c r="GD286" s="247"/>
      <c r="GE286" s="247"/>
      <c r="GF286" s="247"/>
      <c r="GG286" s="247"/>
      <c r="GH286" s="247"/>
      <c r="GI286" s="247"/>
      <c r="GJ286" s="247"/>
      <c r="GK286" s="247"/>
      <c r="GL286" s="247"/>
      <c r="GM286" s="247"/>
      <c r="GN286" s="247"/>
      <c r="GO286" s="247"/>
      <c r="GP286" s="247"/>
      <c r="GQ286" s="247"/>
      <c r="GR286" s="247"/>
      <c r="GS286" s="247"/>
      <c r="GT286" s="247"/>
      <c r="GU286" s="247"/>
      <c r="GV286" s="247"/>
      <c r="GW286" s="247"/>
      <c r="GX286" s="247"/>
      <c r="GY286" s="247"/>
      <c r="GZ286" s="247"/>
      <c r="HA286" s="247"/>
      <c r="HB286" s="247"/>
      <c r="HC286" s="247"/>
      <c r="HD286" s="247"/>
      <c r="HE286" s="247"/>
      <c r="HF286" s="247"/>
      <c r="HG286" s="247"/>
      <c r="HH286" s="247"/>
      <c r="HI286" s="247"/>
      <c r="HJ286" s="247"/>
      <c r="HK286" s="247"/>
      <c r="HL286" s="247"/>
      <c r="HM286" s="247"/>
      <c r="HN286" s="247"/>
      <c r="HO286" s="247"/>
      <c r="HP286" s="247"/>
      <c r="HQ286" s="247"/>
      <c r="HR286" s="247"/>
      <c r="HS286" s="247"/>
      <c r="HT286" s="247"/>
      <c r="HU286" s="247"/>
      <c r="HV286" s="247"/>
      <c r="HW286" s="247"/>
      <c r="HX286" s="247"/>
      <c r="HY286" s="247"/>
      <c r="HZ286" s="247"/>
      <c r="IA286" s="247"/>
      <c r="IB286" s="247"/>
      <c r="IC286" s="247"/>
      <c r="ID286" s="247"/>
      <c r="IE286" s="247"/>
      <c r="IF286" s="247"/>
      <c r="IG286" s="247"/>
      <c r="IH286" s="247"/>
      <c r="II286" s="247"/>
      <c r="IJ286" s="247"/>
      <c r="IK286" s="247"/>
      <c r="IL286" s="247"/>
      <c r="IM286" s="247"/>
      <c r="IN286" s="247"/>
      <c r="IO286" s="247"/>
      <c r="IP286" s="247"/>
      <c r="IQ286" s="247"/>
      <c r="IR286" s="247"/>
      <c r="IS286" s="247"/>
      <c r="IT286" s="247"/>
      <c r="IU286" s="247"/>
      <c r="IV286" s="247"/>
    </row>
    <row r="287" spans="1:256" ht="15.75">
      <c r="A287" s="573"/>
      <c r="B287" s="573"/>
      <c r="C287" s="573"/>
      <c r="D287" s="578"/>
      <c r="E287" s="573"/>
      <c r="F287" s="572"/>
      <c r="G287" s="572"/>
      <c r="H287" s="572"/>
      <c r="I287" s="572"/>
      <c r="J287" s="178"/>
      <c r="K287" s="178"/>
      <c r="L287" s="572"/>
      <c r="M287" s="570"/>
      <c r="N287" s="246"/>
      <c r="O287" s="247"/>
      <c r="P287" s="247"/>
      <c r="Q287" s="247"/>
      <c r="R287" s="247"/>
      <c r="S287" s="247"/>
      <c r="T287" s="247"/>
      <c r="U287" s="247"/>
      <c r="V287" s="247"/>
      <c r="W287" s="247"/>
      <c r="X287" s="247"/>
      <c r="Y287" s="247"/>
      <c r="Z287" s="247"/>
      <c r="AA287" s="247"/>
      <c r="AB287" s="247"/>
      <c r="AC287" s="247"/>
      <c r="AD287" s="247"/>
      <c r="AE287" s="247"/>
      <c r="AF287" s="247"/>
      <c r="AG287" s="247"/>
      <c r="AH287" s="247"/>
      <c r="AI287" s="247"/>
      <c r="AJ287" s="247"/>
      <c r="AK287" s="247"/>
      <c r="AL287" s="247"/>
      <c r="AM287" s="247"/>
      <c r="AN287" s="247"/>
      <c r="AO287" s="247"/>
      <c r="AP287" s="247"/>
      <c r="AQ287" s="247"/>
      <c r="AR287" s="247"/>
      <c r="AS287" s="247"/>
      <c r="AT287" s="247"/>
      <c r="AU287" s="247"/>
      <c r="AV287" s="247"/>
      <c r="AW287" s="247"/>
      <c r="AX287" s="247"/>
      <c r="AY287" s="247"/>
      <c r="AZ287" s="247"/>
      <c r="BA287" s="247"/>
      <c r="BB287" s="247"/>
      <c r="BC287" s="247"/>
      <c r="BD287" s="247"/>
      <c r="BE287" s="247"/>
      <c r="BF287" s="247"/>
      <c r="BG287" s="247"/>
      <c r="BH287" s="247"/>
      <c r="BI287" s="247"/>
      <c r="BJ287" s="247"/>
      <c r="BK287" s="247"/>
      <c r="BL287" s="247"/>
      <c r="BM287" s="247"/>
      <c r="BN287" s="247"/>
      <c r="BO287" s="247"/>
      <c r="BP287" s="247"/>
      <c r="BQ287" s="247"/>
      <c r="BR287" s="247"/>
      <c r="BS287" s="247"/>
      <c r="BT287" s="247"/>
      <c r="BU287" s="247"/>
      <c r="BV287" s="247"/>
      <c r="BW287" s="247"/>
      <c r="BX287" s="247"/>
      <c r="BY287" s="247"/>
      <c r="BZ287" s="247"/>
      <c r="CA287" s="247"/>
      <c r="CB287" s="247"/>
      <c r="CC287" s="247"/>
      <c r="CD287" s="247"/>
      <c r="CE287" s="247"/>
      <c r="CF287" s="247"/>
      <c r="CG287" s="247"/>
      <c r="CH287" s="247"/>
      <c r="CI287" s="247"/>
      <c r="CJ287" s="247"/>
      <c r="CK287" s="247"/>
      <c r="CL287" s="247"/>
      <c r="CM287" s="247"/>
      <c r="CN287" s="247"/>
      <c r="CO287" s="247"/>
      <c r="CP287" s="247"/>
      <c r="CQ287" s="247"/>
      <c r="CR287" s="247"/>
      <c r="CS287" s="247"/>
      <c r="CT287" s="247"/>
      <c r="CU287" s="247"/>
      <c r="CV287" s="247"/>
      <c r="CW287" s="247"/>
      <c r="CX287" s="247"/>
      <c r="CY287" s="247"/>
      <c r="CZ287" s="247"/>
      <c r="DA287" s="247"/>
      <c r="DB287" s="247"/>
      <c r="DC287" s="247"/>
      <c r="DD287" s="247"/>
      <c r="DE287" s="247"/>
      <c r="DF287" s="247"/>
      <c r="DG287" s="247"/>
      <c r="DH287" s="247"/>
      <c r="DI287" s="247"/>
      <c r="DJ287" s="247"/>
      <c r="DK287" s="247"/>
      <c r="DL287" s="247"/>
      <c r="DM287" s="247"/>
      <c r="DN287" s="247"/>
      <c r="DO287" s="247"/>
      <c r="DP287" s="247"/>
      <c r="DQ287" s="247"/>
      <c r="DR287" s="247"/>
      <c r="DS287" s="247"/>
      <c r="DT287" s="247"/>
      <c r="DU287" s="247"/>
      <c r="DV287" s="247"/>
      <c r="DW287" s="247"/>
      <c r="DX287" s="247"/>
      <c r="DY287" s="247"/>
      <c r="DZ287" s="247"/>
      <c r="EA287" s="247"/>
      <c r="EB287" s="247"/>
      <c r="EC287" s="247"/>
      <c r="ED287" s="247"/>
      <c r="EE287" s="247"/>
      <c r="EF287" s="247"/>
      <c r="EG287" s="247"/>
      <c r="EH287" s="247"/>
      <c r="EI287" s="247"/>
      <c r="EJ287" s="247"/>
      <c r="EK287" s="247"/>
      <c r="EL287" s="247"/>
      <c r="EM287" s="247"/>
      <c r="EN287" s="247"/>
      <c r="EO287" s="247"/>
      <c r="EP287" s="247"/>
      <c r="EQ287" s="247"/>
      <c r="ER287" s="247"/>
      <c r="ES287" s="247"/>
      <c r="ET287" s="247"/>
      <c r="EU287" s="247"/>
      <c r="EV287" s="247"/>
      <c r="EW287" s="247"/>
      <c r="EX287" s="247"/>
      <c r="EY287" s="247"/>
      <c r="EZ287" s="247"/>
      <c r="FA287" s="247"/>
      <c r="FB287" s="247"/>
      <c r="FC287" s="247"/>
      <c r="FD287" s="247"/>
      <c r="FE287" s="247"/>
      <c r="FF287" s="247"/>
      <c r="FG287" s="247"/>
      <c r="FH287" s="247"/>
      <c r="FI287" s="247"/>
      <c r="FJ287" s="247"/>
      <c r="FK287" s="247"/>
      <c r="FL287" s="247"/>
      <c r="FM287" s="247"/>
      <c r="FN287" s="247"/>
      <c r="FO287" s="247"/>
      <c r="FP287" s="247"/>
      <c r="FQ287" s="247"/>
      <c r="FR287" s="247"/>
      <c r="FS287" s="247"/>
      <c r="FT287" s="247"/>
      <c r="FU287" s="247"/>
      <c r="FV287" s="247"/>
      <c r="FW287" s="247"/>
      <c r="FX287" s="247"/>
      <c r="FY287" s="247"/>
      <c r="FZ287" s="247"/>
      <c r="GA287" s="247"/>
      <c r="GB287" s="247"/>
      <c r="GC287" s="247"/>
      <c r="GD287" s="247"/>
      <c r="GE287" s="247"/>
      <c r="GF287" s="247"/>
      <c r="GG287" s="247"/>
      <c r="GH287" s="247"/>
      <c r="GI287" s="247"/>
      <c r="GJ287" s="247"/>
      <c r="GK287" s="247"/>
      <c r="GL287" s="247"/>
      <c r="GM287" s="247"/>
      <c r="GN287" s="247"/>
      <c r="GO287" s="247"/>
      <c r="GP287" s="247"/>
      <c r="GQ287" s="247"/>
      <c r="GR287" s="247"/>
      <c r="GS287" s="247"/>
      <c r="GT287" s="247"/>
      <c r="GU287" s="247"/>
      <c r="GV287" s="247"/>
      <c r="GW287" s="247"/>
      <c r="GX287" s="247"/>
      <c r="GY287" s="247"/>
      <c r="GZ287" s="247"/>
      <c r="HA287" s="247"/>
      <c r="HB287" s="247"/>
      <c r="HC287" s="247"/>
      <c r="HD287" s="247"/>
      <c r="HE287" s="247"/>
      <c r="HF287" s="247"/>
      <c r="HG287" s="247"/>
      <c r="HH287" s="247"/>
      <c r="HI287" s="247"/>
      <c r="HJ287" s="247"/>
      <c r="HK287" s="247"/>
      <c r="HL287" s="247"/>
      <c r="HM287" s="247"/>
      <c r="HN287" s="247"/>
      <c r="HO287" s="247"/>
      <c r="HP287" s="247"/>
      <c r="HQ287" s="247"/>
      <c r="HR287" s="247"/>
      <c r="HS287" s="247"/>
      <c r="HT287" s="247"/>
      <c r="HU287" s="247"/>
      <c r="HV287" s="247"/>
      <c r="HW287" s="247"/>
      <c r="HX287" s="247"/>
      <c r="HY287" s="247"/>
      <c r="HZ287" s="247"/>
      <c r="IA287" s="247"/>
      <c r="IB287" s="247"/>
      <c r="IC287" s="247"/>
      <c r="ID287" s="247"/>
      <c r="IE287" s="247"/>
      <c r="IF287" s="247"/>
      <c r="IG287" s="247"/>
      <c r="IH287" s="247"/>
      <c r="II287" s="247"/>
      <c r="IJ287" s="247"/>
      <c r="IK287" s="247"/>
      <c r="IL287" s="247"/>
      <c r="IM287" s="247"/>
      <c r="IN287" s="247"/>
      <c r="IO287" s="247"/>
      <c r="IP287" s="247"/>
      <c r="IQ287" s="247"/>
      <c r="IR287" s="247"/>
      <c r="IS287" s="247"/>
      <c r="IT287" s="247"/>
      <c r="IU287" s="247"/>
      <c r="IV287" s="247"/>
    </row>
    <row r="288" spans="1:14" s="250" customFormat="1" ht="15" customHeight="1">
      <c r="A288" s="573"/>
      <c r="B288" s="573"/>
      <c r="C288" s="573"/>
      <c r="D288" s="578"/>
      <c r="E288" s="570"/>
      <c r="F288" s="572"/>
      <c r="G288" s="572"/>
      <c r="H288" s="572"/>
      <c r="I288" s="572"/>
      <c r="J288" s="249"/>
      <c r="K288" s="249"/>
      <c r="L288" s="572"/>
      <c r="M288" s="570"/>
      <c r="N288" s="219"/>
    </row>
    <row r="289" spans="1:14" s="250" customFormat="1" ht="18" customHeight="1">
      <c r="A289" s="573"/>
      <c r="B289" s="573"/>
      <c r="C289" s="573"/>
      <c r="D289" s="578"/>
      <c r="E289" s="570"/>
      <c r="F289" s="572"/>
      <c r="G289" s="572"/>
      <c r="H289" s="572"/>
      <c r="I289" s="572"/>
      <c r="J289" s="178"/>
      <c r="K289" s="249"/>
      <c r="L289" s="572"/>
      <c r="M289" s="570"/>
      <c r="N289" s="219"/>
    </row>
    <row r="290" spans="1:16" s="250" customFormat="1" ht="18" customHeight="1">
      <c r="A290" s="573"/>
      <c r="B290" s="573"/>
      <c r="C290" s="573"/>
      <c r="D290" s="578"/>
      <c r="E290" s="570"/>
      <c r="F290" s="572"/>
      <c r="G290" s="572"/>
      <c r="H290" s="572"/>
      <c r="I290" s="572"/>
      <c r="J290" s="178"/>
      <c r="K290" s="249"/>
      <c r="L290" s="572"/>
      <c r="M290" s="570"/>
      <c r="N290" s="219"/>
      <c r="P290" s="251"/>
    </row>
    <row r="291" spans="1:256" ht="15.75" customHeight="1">
      <c r="A291" s="573"/>
      <c r="B291" s="573"/>
      <c r="C291" s="573"/>
      <c r="D291" s="578"/>
      <c r="E291" s="573"/>
      <c r="F291" s="572"/>
      <c r="G291" s="572"/>
      <c r="H291" s="572"/>
      <c r="I291" s="572"/>
      <c r="J291" s="249"/>
      <c r="K291" s="177"/>
      <c r="L291" s="572"/>
      <c r="M291" s="570"/>
      <c r="N291" s="246"/>
      <c r="O291" s="247"/>
      <c r="P291" s="247"/>
      <c r="Q291" s="247"/>
      <c r="R291" s="247"/>
      <c r="S291" s="247"/>
      <c r="T291" s="247"/>
      <c r="U291" s="247"/>
      <c r="V291" s="247"/>
      <c r="W291" s="247"/>
      <c r="X291" s="247"/>
      <c r="Y291" s="247"/>
      <c r="Z291" s="247"/>
      <c r="AA291" s="247"/>
      <c r="AB291" s="247"/>
      <c r="AC291" s="247"/>
      <c r="AD291" s="247"/>
      <c r="AE291" s="247"/>
      <c r="AF291" s="247"/>
      <c r="AG291" s="247"/>
      <c r="AH291" s="247"/>
      <c r="AI291" s="247"/>
      <c r="AJ291" s="247"/>
      <c r="AK291" s="247"/>
      <c r="AL291" s="247"/>
      <c r="AM291" s="247"/>
      <c r="AN291" s="247"/>
      <c r="AO291" s="247"/>
      <c r="AP291" s="247"/>
      <c r="AQ291" s="247"/>
      <c r="AR291" s="247"/>
      <c r="AS291" s="247"/>
      <c r="AT291" s="247"/>
      <c r="AU291" s="247"/>
      <c r="AV291" s="247"/>
      <c r="AW291" s="247"/>
      <c r="AX291" s="247"/>
      <c r="AY291" s="247"/>
      <c r="AZ291" s="247"/>
      <c r="BA291" s="247"/>
      <c r="BB291" s="247"/>
      <c r="BC291" s="247"/>
      <c r="BD291" s="247"/>
      <c r="BE291" s="247"/>
      <c r="BF291" s="247"/>
      <c r="BG291" s="247"/>
      <c r="BH291" s="247"/>
      <c r="BI291" s="247"/>
      <c r="BJ291" s="247"/>
      <c r="BK291" s="247"/>
      <c r="BL291" s="247"/>
      <c r="BM291" s="247"/>
      <c r="BN291" s="247"/>
      <c r="BO291" s="247"/>
      <c r="BP291" s="247"/>
      <c r="BQ291" s="247"/>
      <c r="BR291" s="247"/>
      <c r="BS291" s="247"/>
      <c r="BT291" s="247"/>
      <c r="BU291" s="247"/>
      <c r="BV291" s="247"/>
      <c r="BW291" s="247"/>
      <c r="BX291" s="247"/>
      <c r="BY291" s="247"/>
      <c r="BZ291" s="247"/>
      <c r="CA291" s="247"/>
      <c r="CB291" s="247"/>
      <c r="CC291" s="247"/>
      <c r="CD291" s="247"/>
      <c r="CE291" s="247"/>
      <c r="CF291" s="247"/>
      <c r="CG291" s="247"/>
      <c r="CH291" s="247"/>
      <c r="CI291" s="247"/>
      <c r="CJ291" s="247"/>
      <c r="CK291" s="247"/>
      <c r="CL291" s="247"/>
      <c r="CM291" s="247"/>
      <c r="CN291" s="247"/>
      <c r="CO291" s="247"/>
      <c r="CP291" s="247"/>
      <c r="CQ291" s="247"/>
      <c r="CR291" s="247"/>
      <c r="CS291" s="247"/>
      <c r="CT291" s="247"/>
      <c r="CU291" s="247"/>
      <c r="CV291" s="247"/>
      <c r="CW291" s="247"/>
      <c r="CX291" s="247"/>
      <c r="CY291" s="247"/>
      <c r="CZ291" s="247"/>
      <c r="DA291" s="247"/>
      <c r="DB291" s="247"/>
      <c r="DC291" s="247"/>
      <c r="DD291" s="247"/>
      <c r="DE291" s="247"/>
      <c r="DF291" s="247"/>
      <c r="DG291" s="247"/>
      <c r="DH291" s="247"/>
      <c r="DI291" s="247"/>
      <c r="DJ291" s="247"/>
      <c r="DK291" s="247"/>
      <c r="DL291" s="247"/>
      <c r="DM291" s="247"/>
      <c r="DN291" s="247"/>
      <c r="DO291" s="247"/>
      <c r="DP291" s="247"/>
      <c r="DQ291" s="247"/>
      <c r="DR291" s="247"/>
      <c r="DS291" s="247"/>
      <c r="DT291" s="247"/>
      <c r="DU291" s="247"/>
      <c r="DV291" s="247"/>
      <c r="DW291" s="247"/>
      <c r="DX291" s="247"/>
      <c r="DY291" s="247"/>
      <c r="DZ291" s="247"/>
      <c r="EA291" s="247"/>
      <c r="EB291" s="247"/>
      <c r="EC291" s="247"/>
      <c r="ED291" s="247"/>
      <c r="EE291" s="247"/>
      <c r="EF291" s="247"/>
      <c r="EG291" s="247"/>
      <c r="EH291" s="247"/>
      <c r="EI291" s="247"/>
      <c r="EJ291" s="247"/>
      <c r="EK291" s="247"/>
      <c r="EL291" s="247"/>
      <c r="EM291" s="247"/>
      <c r="EN291" s="247"/>
      <c r="EO291" s="247"/>
      <c r="EP291" s="247"/>
      <c r="EQ291" s="247"/>
      <c r="ER291" s="247"/>
      <c r="ES291" s="247"/>
      <c r="ET291" s="247"/>
      <c r="EU291" s="247"/>
      <c r="EV291" s="247"/>
      <c r="EW291" s="247"/>
      <c r="EX291" s="247"/>
      <c r="EY291" s="247"/>
      <c r="EZ291" s="247"/>
      <c r="FA291" s="247"/>
      <c r="FB291" s="247"/>
      <c r="FC291" s="247"/>
      <c r="FD291" s="247"/>
      <c r="FE291" s="247"/>
      <c r="FF291" s="247"/>
      <c r="FG291" s="247"/>
      <c r="FH291" s="247"/>
      <c r="FI291" s="247"/>
      <c r="FJ291" s="247"/>
      <c r="FK291" s="247"/>
      <c r="FL291" s="247"/>
      <c r="FM291" s="247"/>
      <c r="FN291" s="247"/>
      <c r="FO291" s="247"/>
      <c r="FP291" s="247"/>
      <c r="FQ291" s="247"/>
      <c r="FR291" s="247"/>
      <c r="FS291" s="247"/>
      <c r="FT291" s="247"/>
      <c r="FU291" s="247"/>
      <c r="FV291" s="247"/>
      <c r="FW291" s="247"/>
      <c r="FX291" s="247"/>
      <c r="FY291" s="247"/>
      <c r="FZ291" s="247"/>
      <c r="GA291" s="247"/>
      <c r="GB291" s="247"/>
      <c r="GC291" s="247"/>
      <c r="GD291" s="247"/>
      <c r="GE291" s="247"/>
      <c r="GF291" s="247"/>
      <c r="GG291" s="247"/>
      <c r="GH291" s="247"/>
      <c r="GI291" s="247"/>
      <c r="GJ291" s="247"/>
      <c r="GK291" s="247"/>
      <c r="GL291" s="247"/>
      <c r="GM291" s="247"/>
      <c r="GN291" s="247"/>
      <c r="GO291" s="247"/>
      <c r="GP291" s="247"/>
      <c r="GQ291" s="247"/>
      <c r="GR291" s="247"/>
      <c r="GS291" s="247"/>
      <c r="GT291" s="247"/>
      <c r="GU291" s="247"/>
      <c r="GV291" s="247"/>
      <c r="GW291" s="247"/>
      <c r="GX291" s="247"/>
      <c r="GY291" s="247"/>
      <c r="GZ291" s="247"/>
      <c r="HA291" s="247"/>
      <c r="HB291" s="247"/>
      <c r="HC291" s="247"/>
      <c r="HD291" s="247"/>
      <c r="HE291" s="247"/>
      <c r="HF291" s="247"/>
      <c r="HG291" s="247"/>
      <c r="HH291" s="247"/>
      <c r="HI291" s="247"/>
      <c r="HJ291" s="247"/>
      <c r="HK291" s="247"/>
      <c r="HL291" s="247"/>
      <c r="HM291" s="247"/>
      <c r="HN291" s="247"/>
      <c r="HO291" s="247"/>
      <c r="HP291" s="247"/>
      <c r="HQ291" s="247"/>
      <c r="HR291" s="247"/>
      <c r="HS291" s="247"/>
      <c r="HT291" s="247"/>
      <c r="HU291" s="247"/>
      <c r="HV291" s="247"/>
      <c r="HW291" s="247"/>
      <c r="HX291" s="247"/>
      <c r="HY291" s="247"/>
      <c r="HZ291" s="247"/>
      <c r="IA291" s="247"/>
      <c r="IB291" s="247"/>
      <c r="IC291" s="247"/>
      <c r="ID291" s="247"/>
      <c r="IE291" s="247"/>
      <c r="IF291" s="247"/>
      <c r="IG291" s="247"/>
      <c r="IH291" s="247"/>
      <c r="II291" s="247"/>
      <c r="IJ291" s="247"/>
      <c r="IK291" s="247"/>
      <c r="IL291" s="247"/>
      <c r="IM291" s="247"/>
      <c r="IN291" s="247"/>
      <c r="IO291" s="247"/>
      <c r="IP291" s="247"/>
      <c r="IQ291" s="247"/>
      <c r="IR291" s="247"/>
      <c r="IS291" s="247"/>
      <c r="IT291" s="247"/>
      <c r="IU291" s="247"/>
      <c r="IV291" s="247"/>
    </row>
    <row r="292" spans="1:256" ht="15.75">
      <c r="A292" s="573"/>
      <c r="B292" s="573"/>
      <c r="C292" s="573"/>
      <c r="D292" s="578"/>
      <c r="E292" s="573"/>
      <c r="F292" s="572"/>
      <c r="G292" s="572"/>
      <c r="H292" s="572"/>
      <c r="I292" s="572"/>
      <c r="J292" s="178"/>
      <c r="K292" s="177"/>
      <c r="L292" s="572"/>
      <c r="M292" s="570"/>
      <c r="N292" s="246"/>
      <c r="O292" s="247"/>
      <c r="P292" s="247"/>
      <c r="Q292" s="247"/>
      <c r="R292" s="247"/>
      <c r="S292" s="247"/>
      <c r="T292" s="247"/>
      <c r="U292" s="247"/>
      <c r="V292" s="247"/>
      <c r="W292" s="247"/>
      <c r="X292" s="247"/>
      <c r="Y292" s="247"/>
      <c r="Z292" s="247"/>
      <c r="AA292" s="247"/>
      <c r="AB292" s="247"/>
      <c r="AC292" s="247"/>
      <c r="AD292" s="247"/>
      <c r="AE292" s="247"/>
      <c r="AF292" s="247"/>
      <c r="AG292" s="247"/>
      <c r="AH292" s="247"/>
      <c r="AI292" s="247"/>
      <c r="AJ292" s="247"/>
      <c r="AK292" s="247"/>
      <c r="AL292" s="247"/>
      <c r="AM292" s="247"/>
      <c r="AN292" s="247"/>
      <c r="AO292" s="247"/>
      <c r="AP292" s="247"/>
      <c r="AQ292" s="247"/>
      <c r="AR292" s="247"/>
      <c r="AS292" s="247"/>
      <c r="AT292" s="247"/>
      <c r="AU292" s="247"/>
      <c r="AV292" s="247"/>
      <c r="AW292" s="247"/>
      <c r="AX292" s="247"/>
      <c r="AY292" s="247"/>
      <c r="AZ292" s="247"/>
      <c r="BA292" s="247"/>
      <c r="BB292" s="247"/>
      <c r="BC292" s="247"/>
      <c r="BD292" s="247"/>
      <c r="BE292" s="247"/>
      <c r="BF292" s="247"/>
      <c r="BG292" s="247"/>
      <c r="BH292" s="247"/>
      <c r="BI292" s="247"/>
      <c r="BJ292" s="247"/>
      <c r="BK292" s="247"/>
      <c r="BL292" s="247"/>
      <c r="BM292" s="247"/>
      <c r="BN292" s="247"/>
      <c r="BO292" s="247"/>
      <c r="BP292" s="247"/>
      <c r="BQ292" s="247"/>
      <c r="BR292" s="247"/>
      <c r="BS292" s="247"/>
      <c r="BT292" s="247"/>
      <c r="BU292" s="247"/>
      <c r="BV292" s="247"/>
      <c r="BW292" s="247"/>
      <c r="BX292" s="247"/>
      <c r="BY292" s="247"/>
      <c r="BZ292" s="247"/>
      <c r="CA292" s="247"/>
      <c r="CB292" s="247"/>
      <c r="CC292" s="247"/>
      <c r="CD292" s="247"/>
      <c r="CE292" s="247"/>
      <c r="CF292" s="247"/>
      <c r="CG292" s="247"/>
      <c r="CH292" s="247"/>
      <c r="CI292" s="247"/>
      <c r="CJ292" s="247"/>
      <c r="CK292" s="247"/>
      <c r="CL292" s="247"/>
      <c r="CM292" s="247"/>
      <c r="CN292" s="247"/>
      <c r="CO292" s="247"/>
      <c r="CP292" s="247"/>
      <c r="CQ292" s="247"/>
      <c r="CR292" s="247"/>
      <c r="CS292" s="247"/>
      <c r="CT292" s="247"/>
      <c r="CU292" s="247"/>
      <c r="CV292" s="247"/>
      <c r="CW292" s="247"/>
      <c r="CX292" s="247"/>
      <c r="CY292" s="247"/>
      <c r="CZ292" s="247"/>
      <c r="DA292" s="247"/>
      <c r="DB292" s="247"/>
      <c r="DC292" s="247"/>
      <c r="DD292" s="247"/>
      <c r="DE292" s="247"/>
      <c r="DF292" s="247"/>
      <c r="DG292" s="247"/>
      <c r="DH292" s="247"/>
      <c r="DI292" s="247"/>
      <c r="DJ292" s="247"/>
      <c r="DK292" s="247"/>
      <c r="DL292" s="247"/>
      <c r="DM292" s="247"/>
      <c r="DN292" s="247"/>
      <c r="DO292" s="247"/>
      <c r="DP292" s="247"/>
      <c r="DQ292" s="247"/>
      <c r="DR292" s="247"/>
      <c r="DS292" s="247"/>
      <c r="DT292" s="247"/>
      <c r="DU292" s="247"/>
      <c r="DV292" s="247"/>
      <c r="DW292" s="247"/>
      <c r="DX292" s="247"/>
      <c r="DY292" s="247"/>
      <c r="DZ292" s="247"/>
      <c r="EA292" s="247"/>
      <c r="EB292" s="247"/>
      <c r="EC292" s="247"/>
      <c r="ED292" s="247"/>
      <c r="EE292" s="247"/>
      <c r="EF292" s="247"/>
      <c r="EG292" s="247"/>
      <c r="EH292" s="247"/>
      <c r="EI292" s="247"/>
      <c r="EJ292" s="247"/>
      <c r="EK292" s="247"/>
      <c r="EL292" s="247"/>
      <c r="EM292" s="247"/>
      <c r="EN292" s="247"/>
      <c r="EO292" s="247"/>
      <c r="EP292" s="247"/>
      <c r="EQ292" s="247"/>
      <c r="ER292" s="247"/>
      <c r="ES292" s="247"/>
      <c r="ET292" s="247"/>
      <c r="EU292" s="247"/>
      <c r="EV292" s="247"/>
      <c r="EW292" s="247"/>
      <c r="EX292" s="247"/>
      <c r="EY292" s="247"/>
      <c r="EZ292" s="247"/>
      <c r="FA292" s="247"/>
      <c r="FB292" s="247"/>
      <c r="FC292" s="247"/>
      <c r="FD292" s="247"/>
      <c r="FE292" s="247"/>
      <c r="FF292" s="247"/>
      <c r="FG292" s="247"/>
      <c r="FH292" s="247"/>
      <c r="FI292" s="247"/>
      <c r="FJ292" s="247"/>
      <c r="FK292" s="247"/>
      <c r="FL292" s="247"/>
      <c r="FM292" s="247"/>
      <c r="FN292" s="247"/>
      <c r="FO292" s="247"/>
      <c r="FP292" s="247"/>
      <c r="FQ292" s="247"/>
      <c r="FR292" s="247"/>
      <c r="FS292" s="247"/>
      <c r="FT292" s="247"/>
      <c r="FU292" s="247"/>
      <c r="FV292" s="247"/>
      <c r="FW292" s="247"/>
      <c r="FX292" s="247"/>
      <c r="FY292" s="247"/>
      <c r="FZ292" s="247"/>
      <c r="GA292" s="247"/>
      <c r="GB292" s="247"/>
      <c r="GC292" s="247"/>
      <c r="GD292" s="247"/>
      <c r="GE292" s="247"/>
      <c r="GF292" s="247"/>
      <c r="GG292" s="247"/>
      <c r="GH292" s="247"/>
      <c r="GI292" s="247"/>
      <c r="GJ292" s="247"/>
      <c r="GK292" s="247"/>
      <c r="GL292" s="247"/>
      <c r="GM292" s="247"/>
      <c r="GN292" s="247"/>
      <c r="GO292" s="247"/>
      <c r="GP292" s="247"/>
      <c r="GQ292" s="247"/>
      <c r="GR292" s="247"/>
      <c r="GS292" s="247"/>
      <c r="GT292" s="247"/>
      <c r="GU292" s="247"/>
      <c r="GV292" s="247"/>
      <c r="GW292" s="247"/>
      <c r="GX292" s="247"/>
      <c r="GY292" s="247"/>
      <c r="GZ292" s="247"/>
      <c r="HA292" s="247"/>
      <c r="HB292" s="247"/>
      <c r="HC292" s="247"/>
      <c r="HD292" s="247"/>
      <c r="HE292" s="247"/>
      <c r="HF292" s="247"/>
      <c r="HG292" s="247"/>
      <c r="HH292" s="247"/>
      <c r="HI292" s="247"/>
      <c r="HJ292" s="247"/>
      <c r="HK292" s="247"/>
      <c r="HL292" s="247"/>
      <c r="HM292" s="247"/>
      <c r="HN292" s="247"/>
      <c r="HO292" s="247"/>
      <c r="HP292" s="247"/>
      <c r="HQ292" s="247"/>
      <c r="HR292" s="247"/>
      <c r="HS292" s="247"/>
      <c r="HT292" s="247"/>
      <c r="HU292" s="247"/>
      <c r="HV292" s="247"/>
      <c r="HW292" s="247"/>
      <c r="HX292" s="247"/>
      <c r="HY292" s="247"/>
      <c r="HZ292" s="247"/>
      <c r="IA292" s="247"/>
      <c r="IB292" s="247"/>
      <c r="IC292" s="247"/>
      <c r="ID292" s="247"/>
      <c r="IE292" s="247"/>
      <c r="IF292" s="247"/>
      <c r="IG292" s="247"/>
      <c r="IH292" s="247"/>
      <c r="II292" s="247"/>
      <c r="IJ292" s="247"/>
      <c r="IK292" s="247"/>
      <c r="IL292" s="247"/>
      <c r="IM292" s="247"/>
      <c r="IN292" s="247"/>
      <c r="IO292" s="247"/>
      <c r="IP292" s="247"/>
      <c r="IQ292" s="247"/>
      <c r="IR292" s="247"/>
      <c r="IS292" s="247"/>
      <c r="IT292" s="247"/>
      <c r="IU292" s="247"/>
      <c r="IV292" s="247"/>
    </row>
    <row r="293" spans="1:256" ht="15.75">
      <c r="A293" s="573"/>
      <c r="B293" s="573"/>
      <c r="C293" s="573"/>
      <c r="D293" s="578"/>
      <c r="E293" s="573"/>
      <c r="F293" s="572"/>
      <c r="G293" s="572"/>
      <c r="H293" s="572"/>
      <c r="I293" s="572"/>
      <c r="J293" s="178"/>
      <c r="K293" s="178"/>
      <c r="L293" s="572"/>
      <c r="M293" s="570"/>
      <c r="N293" s="246"/>
      <c r="O293" s="247"/>
      <c r="P293" s="247"/>
      <c r="Q293" s="247"/>
      <c r="R293" s="247"/>
      <c r="S293" s="247"/>
      <c r="T293" s="247"/>
      <c r="U293" s="247"/>
      <c r="V293" s="247"/>
      <c r="W293" s="247"/>
      <c r="X293" s="247"/>
      <c r="Y293" s="247"/>
      <c r="Z293" s="247"/>
      <c r="AA293" s="247"/>
      <c r="AB293" s="247"/>
      <c r="AC293" s="247"/>
      <c r="AD293" s="247"/>
      <c r="AE293" s="247"/>
      <c r="AF293" s="247"/>
      <c r="AG293" s="247"/>
      <c r="AH293" s="247"/>
      <c r="AI293" s="247"/>
      <c r="AJ293" s="247"/>
      <c r="AK293" s="247"/>
      <c r="AL293" s="247"/>
      <c r="AM293" s="247"/>
      <c r="AN293" s="247"/>
      <c r="AO293" s="247"/>
      <c r="AP293" s="247"/>
      <c r="AQ293" s="247"/>
      <c r="AR293" s="247"/>
      <c r="AS293" s="247"/>
      <c r="AT293" s="247"/>
      <c r="AU293" s="247"/>
      <c r="AV293" s="247"/>
      <c r="AW293" s="247"/>
      <c r="AX293" s="247"/>
      <c r="AY293" s="247"/>
      <c r="AZ293" s="247"/>
      <c r="BA293" s="247"/>
      <c r="BB293" s="247"/>
      <c r="BC293" s="247"/>
      <c r="BD293" s="247"/>
      <c r="BE293" s="247"/>
      <c r="BF293" s="247"/>
      <c r="BG293" s="247"/>
      <c r="BH293" s="247"/>
      <c r="BI293" s="247"/>
      <c r="BJ293" s="247"/>
      <c r="BK293" s="247"/>
      <c r="BL293" s="247"/>
      <c r="BM293" s="247"/>
      <c r="BN293" s="247"/>
      <c r="BO293" s="247"/>
      <c r="BP293" s="247"/>
      <c r="BQ293" s="247"/>
      <c r="BR293" s="247"/>
      <c r="BS293" s="247"/>
      <c r="BT293" s="247"/>
      <c r="BU293" s="247"/>
      <c r="BV293" s="247"/>
      <c r="BW293" s="247"/>
      <c r="BX293" s="247"/>
      <c r="BY293" s="247"/>
      <c r="BZ293" s="247"/>
      <c r="CA293" s="247"/>
      <c r="CB293" s="247"/>
      <c r="CC293" s="247"/>
      <c r="CD293" s="247"/>
      <c r="CE293" s="247"/>
      <c r="CF293" s="247"/>
      <c r="CG293" s="247"/>
      <c r="CH293" s="247"/>
      <c r="CI293" s="247"/>
      <c r="CJ293" s="247"/>
      <c r="CK293" s="247"/>
      <c r="CL293" s="247"/>
      <c r="CM293" s="247"/>
      <c r="CN293" s="247"/>
      <c r="CO293" s="247"/>
      <c r="CP293" s="247"/>
      <c r="CQ293" s="247"/>
      <c r="CR293" s="247"/>
      <c r="CS293" s="247"/>
      <c r="CT293" s="247"/>
      <c r="CU293" s="247"/>
      <c r="CV293" s="247"/>
      <c r="CW293" s="247"/>
      <c r="CX293" s="247"/>
      <c r="CY293" s="247"/>
      <c r="CZ293" s="247"/>
      <c r="DA293" s="247"/>
      <c r="DB293" s="247"/>
      <c r="DC293" s="247"/>
      <c r="DD293" s="247"/>
      <c r="DE293" s="247"/>
      <c r="DF293" s="247"/>
      <c r="DG293" s="247"/>
      <c r="DH293" s="247"/>
      <c r="DI293" s="247"/>
      <c r="DJ293" s="247"/>
      <c r="DK293" s="247"/>
      <c r="DL293" s="247"/>
      <c r="DM293" s="247"/>
      <c r="DN293" s="247"/>
      <c r="DO293" s="247"/>
      <c r="DP293" s="247"/>
      <c r="DQ293" s="247"/>
      <c r="DR293" s="247"/>
      <c r="DS293" s="247"/>
      <c r="DT293" s="247"/>
      <c r="DU293" s="247"/>
      <c r="DV293" s="247"/>
      <c r="DW293" s="247"/>
      <c r="DX293" s="247"/>
      <c r="DY293" s="247"/>
      <c r="DZ293" s="247"/>
      <c r="EA293" s="247"/>
      <c r="EB293" s="247"/>
      <c r="EC293" s="247"/>
      <c r="ED293" s="247"/>
      <c r="EE293" s="247"/>
      <c r="EF293" s="247"/>
      <c r="EG293" s="247"/>
      <c r="EH293" s="247"/>
      <c r="EI293" s="247"/>
      <c r="EJ293" s="247"/>
      <c r="EK293" s="247"/>
      <c r="EL293" s="247"/>
      <c r="EM293" s="247"/>
      <c r="EN293" s="247"/>
      <c r="EO293" s="247"/>
      <c r="EP293" s="247"/>
      <c r="EQ293" s="247"/>
      <c r="ER293" s="247"/>
      <c r="ES293" s="247"/>
      <c r="ET293" s="247"/>
      <c r="EU293" s="247"/>
      <c r="EV293" s="247"/>
      <c r="EW293" s="247"/>
      <c r="EX293" s="247"/>
      <c r="EY293" s="247"/>
      <c r="EZ293" s="247"/>
      <c r="FA293" s="247"/>
      <c r="FB293" s="247"/>
      <c r="FC293" s="247"/>
      <c r="FD293" s="247"/>
      <c r="FE293" s="247"/>
      <c r="FF293" s="247"/>
      <c r="FG293" s="247"/>
      <c r="FH293" s="247"/>
      <c r="FI293" s="247"/>
      <c r="FJ293" s="247"/>
      <c r="FK293" s="247"/>
      <c r="FL293" s="247"/>
      <c r="FM293" s="247"/>
      <c r="FN293" s="247"/>
      <c r="FO293" s="247"/>
      <c r="FP293" s="247"/>
      <c r="FQ293" s="247"/>
      <c r="FR293" s="247"/>
      <c r="FS293" s="247"/>
      <c r="FT293" s="247"/>
      <c r="FU293" s="247"/>
      <c r="FV293" s="247"/>
      <c r="FW293" s="247"/>
      <c r="FX293" s="247"/>
      <c r="FY293" s="247"/>
      <c r="FZ293" s="247"/>
      <c r="GA293" s="247"/>
      <c r="GB293" s="247"/>
      <c r="GC293" s="247"/>
      <c r="GD293" s="247"/>
      <c r="GE293" s="247"/>
      <c r="GF293" s="247"/>
      <c r="GG293" s="247"/>
      <c r="GH293" s="247"/>
      <c r="GI293" s="247"/>
      <c r="GJ293" s="247"/>
      <c r="GK293" s="247"/>
      <c r="GL293" s="247"/>
      <c r="GM293" s="247"/>
      <c r="GN293" s="247"/>
      <c r="GO293" s="247"/>
      <c r="GP293" s="247"/>
      <c r="GQ293" s="247"/>
      <c r="GR293" s="247"/>
      <c r="GS293" s="247"/>
      <c r="GT293" s="247"/>
      <c r="GU293" s="247"/>
      <c r="GV293" s="247"/>
      <c r="GW293" s="247"/>
      <c r="GX293" s="247"/>
      <c r="GY293" s="247"/>
      <c r="GZ293" s="247"/>
      <c r="HA293" s="247"/>
      <c r="HB293" s="247"/>
      <c r="HC293" s="247"/>
      <c r="HD293" s="247"/>
      <c r="HE293" s="247"/>
      <c r="HF293" s="247"/>
      <c r="HG293" s="247"/>
      <c r="HH293" s="247"/>
      <c r="HI293" s="247"/>
      <c r="HJ293" s="247"/>
      <c r="HK293" s="247"/>
      <c r="HL293" s="247"/>
      <c r="HM293" s="247"/>
      <c r="HN293" s="247"/>
      <c r="HO293" s="247"/>
      <c r="HP293" s="247"/>
      <c r="HQ293" s="247"/>
      <c r="HR293" s="247"/>
      <c r="HS293" s="247"/>
      <c r="HT293" s="247"/>
      <c r="HU293" s="247"/>
      <c r="HV293" s="247"/>
      <c r="HW293" s="247"/>
      <c r="HX293" s="247"/>
      <c r="HY293" s="247"/>
      <c r="HZ293" s="247"/>
      <c r="IA293" s="247"/>
      <c r="IB293" s="247"/>
      <c r="IC293" s="247"/>
      <c r="ID293" s="247"/>
      <c r="IE293" s="247"/>
      <c r="IF293" s="247"/>
      <c r="IG293" s="247"/>
      <c r="IH293" s="247"/>
      <c r="II293" s="247"/>
      <c r="IJ293" s="247"/>
      <c r="IK293" s="247"/>
      <c r="IL293" s="247"/>
      <c r="IM293" s="247"/>
      <c r="IN293" s="247"/>
      <c r="IO293" s="247"/>
      <c r="IP293" s="247"/>
      <c r="IQ293" s="247"/>
      <c r="IR293" s="247"/>
      <c r="IS293" s="247"/>
      <c r="IT293" s="247"/>
      <c r="IU293" s="247"/>
      <c r="IV293" s="247"/>
    </row>
    <row r="294" spans="1:14" s="250" customFormat="1" ht="15" customHeight="1">
      <c r="A294" s="573"/>
      <c r="B294" s="573"/>
      <c r="C294" s="573"/>
      <c r="D294" s="578"/>
      <c r="E294" s="570"/>
      <c r="F294" s="572"/>
      <c r="G294" s="572"/>
      <c r="H294" s="572"/>
      <c r="I294" s="572"/>
      <c r="J294" s="249"/>
      <c r="K294" s="249"/>
      <c r="L294" s="572"/>
      <c r="M294" s="570"/>
      <c r="N294" s="219"/>
    </row>
    <row r="295" spans="1:14" s="250" customFormat="1" ht="18" customHeight="1">
      <c r="A295" s="573"/>
      <c r="B295" s="573"/>
      <c r="C295" s="573"/>
      <c r="D295" s="578"/>
      <c r="E295" s="570"/>
      <c r="F295" s="572"/>
      <c r="G295" s="572"/>
      <c r="H295" s="572"/>
      <c r="I295" s="572"/>
      <c r="J295" s="178"/>
      <c r="K295" s="249"/>
      <c r="L295" s="572"/>
      <c r="M295" s="570"/>
      <c r="N295" s="219"/>
    </row>
    <row r="296" spans="1:16" s="250" customFormat="1" ht="18" customHeight="1">
      <c r="A296" s="573"/>
      <c r="B296" s="573"/>
      <c r="C296" s="573"/>
      <c r="D296" s="578"/>
      <c r="E296" s="570"/>
      <c r="F296" s="572"/>
      <c r="G296" s="572"/>
      <c r="H296" s="572"/>
      <c r="I296" s="572"/>
      <c r="J296" s="178"/>
      <c r="K296" s="249"/>
      <c r="L296" s="572"/>
      <c r="M296" s="570"/>
      <c r="N296" s="219"/>
      <c r="P296" s="251"/>
    </row>
    <row r="297" spans="1:16" s="250" customFormat="1" ht="15" customHeight="1">
      <c r="A297" s="573"/>
      <c r="B297" s="573"/>
      <c r="C297" s="573"/>
      <c r="D297" s="578"/>
      <c r="E297" s="570"/>
      <c r="F297" s="572"/>
      <c r="G297" s="572"/>
      <c r="H297" s="572"/>
      <c r="I297" s="572"/>
      <c r="J297" s="249"/>
      <c r="K297" s="249"/>
      <c r="L297" s="572"/>
      <c r="M297" s="570"/>
      <c r="N297" s="219"/>
      <c r="P297" s="251"/>
    </row>
    <row r="298" spans="1:14" s="250" customFormat="1" ht="15.75">
      <c r="A298" s="573"/>
      <c r="B298" s="573"/>
      <c r="C298" s="573"/>
      <c r="D298" s="578"/>
      <c r="E298" s="570"/>
      <c r="F298" s="572"/>
      <c r="G298" s="572"/>
      <c r="H298" s="572"/>
      <c r="I298" s="572"/>
      <c r="J298" s="178"/>
      <c r="K298" s="249"/>
      <c r="L298" s="572"/>
      <c r="M298" s="570"/>
      <c r="N298" s="219"/>
    </row>
    <row r="299" spans="1:13" ht="15.75">
      <c r="A299" s="573"/>
      <c r="B299" s="573"/>
      <c r="C299" s="573"/>
      <c r="D299" s="578"/>
      <c r="E299" s="570"/>
      <c r="F299" s="572"/>
      <c r="G299" s="572"/>
      <c r="H299" s="572"/>
      <c r="I299" s="572"/>
      <c r="J299" s="178"/>
      <c r="K299" s="249"/>
      <c r="L299" s="572"/>
      <c r="M299" s="570"/>
    </row>
    <row r="300" spans="1:13" ht="15" customHeight="1">
      <c r="A300" s="573"/>
      <c r="B300" s="573"/>
      <c r="C300" s="579"/>
      <c r="D300" s="578"/>
      <c r="E300" s="570"/>
      <c r="F300" s="575"/>
      <c r="G300" s="575"/>
      <c r="H300" s="575"/>
      <c r="I300" s="575"/>
      <c r="J300" s="104"/>
      <c r="K300" s="104"/>
      <c r="L300" s="575"/>
      <c r="M300" s="570"/>
    </row>
    <row r="301" spans="1:13" ht="15.75">
      <c r="A301" s="573"/>
      <c r="B301" s="573"/>
      <c r="C301" s="579"/>
      <c r="D301" s="578"/>
      <c r="E301" s="570"/>
      <c r="F301" s="575"/>
      <c r="G301" s="575"/>
      <c r="H301" s="575"/>
      <c r="I301" s="575"/>
      <c r="J301" s="105"/>
      <c r="K301" s="104"/>
      <c r="L301" s="575"/>
      <c r="M301" s="570"/>
    </row>
    <row r="302" spans="1:13" ht="15.75">
      <c r="A302" s="573"/>
      <c r="B302" s="573"/>
      <c r="C302" s="579"/>
      <c r="D302" s="578"/>
      <c r="E302" s="570"/>
      <c r="F302" s="575"/>
      <c r="G302" s="575"/>
      <c r="H302" s="575"/>
      <c r="I302" s="575"/>
      <c r="J302" s="105"/>
      <c r="K302" s="104"/>
      <c r="L302" s="575"/>
      <c r="M302" s="570"/>
    </row>
    <row r="303" spans="1:14" s="195" customFormat="1" ht="15" customHeight="1">
      <c r="A303" s="573"/>
      <c r="B303" s="573"/>
      <c r="C303" s="573"/>
      <c r="D303" s="574"/>
      <c r="E303" s="570"/>
      <c r="F303" s="575"/>
      <c r="G303" s="577"/>
      <c r="H303" s="572"/>
      <c r="I303" s="576"/>
      <c r="J303" s="104"/>
      <c r="K303" s="104"/>
      <c r="L303" s="575"/>
      <c r="M303" s="570"/>
      <c r="N303" s="240"/>
    </row>
    <row r="304" spans="1:14" s="195" customFormat="1" ht="15.75">
      <c r="A304" s="573"/>
      <c r="B304" s="573"/>
      <c r="C304" s="573"/>
      <c r="D304" s="574"/>
      <c r="E304" s="570"/>
      <c r="F304" s="575"/>
      <c r="G304" s="577"/>
      <c r="H304" s="572"/>
      <c r="I304" s="576"/>
      <c r="J304" s="105"/>
      <c r="K304" s="105"/>
      <c r="L304" s="575"/>
      <c r="M304" s="570"/>
      <c r="N304" s="240"/>
    </row>
    <row r="305" spans="1:14" s="195" customFormat="1" ht="15.75">
      <c r="A305" s="573"/>
      <c r="B305" s="573"/>
      <c r="C305" s="573"/>
      <c r="D305" s="574"/>
      <c r="E305" s="570"/>
      <c r="F305" s="575"/>
      <c r="G305" s="577"/>
      <c r="H305" s="572"/>
      <c r="I305" s="576"/>
      <c r="J305" s="105"/>
      <c r="K305" s="105"/>
      <c r="L305" s="575"/>
      <c r="M305" s="570"/>
      <c r="N305" s="240"/>
    </row>
    <row r="306" spans="1:14" s="195" customFormat="1" ht="15" customHeight="1">
      <c r="A306" s="573"/>
      <c r="B306" s="573"/>
      <c r="C306" s="573"/>
      <c r="D306" s="574"/>
      <c r="E306" s="570"/>
      <c r="F306" s="575"/>
      <c r="G306" s="575"/>
      <c r="H306" s="572"/>
      <c r="I306" s="576"/>
      <c r="J306" s="104"/>
      <c r="K306" s="104"/>
      <c r="L306" s="575"/>
      <c r="M306" s="570"/>
      <c r="N306" s="240"/>
    </row>
    <row r="307" spans="1:14" s="195" customFormat="1" ht="15.75">
      <c r="A307" s="573"/>
      <c r="B307" s="573"/>
      <c r="C307" s="573"/>
      <c r="D307" s="574"/>
      <c r="E307" s="570"/>
      <c r="F307" s="575"/>
      <c r="G307" s="575"/>
      <c r="H307" s="572"/>
      <c r="I307" s="576"/>
      <c r="J307" s="105"/>
      <c r="K307" s="105"/>
      <c r="L307" s="575"/>
      <c r="M307" s="570"/>
      <c r="N307" s="240"/>
    </row>
    <row r="308" spans="1:14" s="195" customFormat="1" ht="15.75">
      <c r="A308" s="573"/>
      <c r="B308" s="573"/>
      <c r="C308" s="573"/>
      <c r="D308" s="574"/>
      <c r="E308" s="570"/>
      <c r="F308" s="575"/>
      <c r="G308" s="575"/>
      <c r="H308" s="572"/>
      <c r="I308" s="576"/>
      <c r="J308" s="105"/>
      <c r="K308" s="105"/>
      <c r="L308" s="575"/>
      <c r="M308" s="570"/>
      <c r="N308" s="240"/>
    </row>
    <row r="309" spans="1:14" s="195" customFormat="1" ht="15" customHeight="1">
      <c r="A309" s="573"/>
      <c r="B309" s="573"/>
      <c r="C309" s="570"/>
      <c r="D309" s="574"/>
      <c r="E309" s="570"/>
      <c r="F309" s="575"/>
      <c r="G309" s="575"/>
      <c r="H309" s="572"/>
      <c r="I309" s="576"/>
      <c r="J309" s="104"/>
      <c r="K309" s="104"/>
      <c r="L309" s="575"/>
      <c r="M309" s="570"/>
      <c r="N309" s="240"/>
    </row>
    <row r="310" spans="1:14" s="195" customFormat="1" ht="15.75">
      <c r="A310" s="573"/>
      <c r="B310" s="573"/>
      <c r="C310" s="570"/>
      <c r="D310" s="574"/>
      <c r="E310" s="570"/>
      <c r="F310" s="575"/>
      <c r="G310" s="575"/>
      <c r="H310" s="572"/>
      <c r="I310" s="576"/>
      <c r="J310" s="105"/>
      <c r="K310" s="105"/>
      <c r="L310" s="575"/>
      <c r="M310" s="570"/>
      <c r="N310" s="240"/>
    </row>
    <row r="311" spans="1:14" s="195" customFormat="1" ht="15.75">
      <c r="A311" s="573"/>
      <c r="B311" s="573"/>
      <c r="C311" s="570"/>
      <c r="D311" s="574"/>
      <c r="E311" s="570"/>
      <c r="F311" s="575"/>
      <c r="G311" s="575"/>
      <c r="H311" s="572"/>
      <c r="I311" s="576"/>
      <c r="J311" s="105"/>
      <c r="K311" s="105"/>
      <c r="L311" s="575"/>
      <c r="M311" s="570"/>
      <c r="N311" s="240"/>
    </row>
    <row r="312" spans="1:14" s="195" customFormat="1" ht="15" customHeight="1">
      <c r="A312" s="573"/>
      <c r="B312" s="573"/>
      <c r="C312" s="570"/>
      <c r="D312" s="574"/>
      <c r="E312" s="570"/>
      <c r="F312" s="575"/>
      <c r="G312" s="575"/>
      <c r="H312" s="572"/>
      <c r="I312" s="576"/>
      <c r="J312" s="104"/>
      <c r="K312" s="104"/>
      <c r="L312" s="575"/>
      <c r="M312" s="570"/>
      <c r="N312" s="240"/>
    </row>
    <row r="313" spans="1:14" s="195" customFormat="1" ht="15.75">
      <c r="A313" s="573"/>
      <c r="B313" s="573"/>
      <c r="C313" s="570"/>
      <c r="D313" s="574"/>
      <c r="E313" s="570"/>
      <c r="F313" s="575"/>
      <c r="G313" s="575"/>
      <c r="H313" s="572"/>
      <c r="I313" s="576"/>
      <c r="J313" s="105"/>
      <c r="K313" s="105"/>
      <c r="L313" s="575"/>
      <c r="M313" s="570"/>
      <c r="N313" s="240"/>
    </row>
    <row r="314" spans="1:14" s="195" customFormat="1" ht="46.5" customHeight="1">
      <c r="A314" s="573"/>
      <c r="B314" s="573"/>
      <c r="C314" s="570"/>
      <c r="D314" s="574"/>
      <c r="E314" s="570"/>
      <c r="F314" s="575"/>
      <c r="G314" s="575"/>
      <c r="H314" s="572"/>
      <c r="I314" s="576"/>
      <c r="J314" s="105"/>
      <c r="K314" s="105"/>
      <c r="L314" s="575"/>
      <c r="M314" s="570"/>
      <c r="N314" s="240"/>
    </row>
    <row r="315" spans="1:14" s="195" customFormat="1" ht="15" customHeight="1">
      <c r="A315" s="573"/>
      <c r="B315" s="573"/>
      <c r="C315" s="570"/>
      <c r="D315" s="574"/>
      <c r="E315" s="570"/>
      <c r="F315" s="575"/>
      <c r="G315" s="575"/>
      <c r="H315" s="572"/>
      <c r="I315" s="576"/>
      <c r="J315" s="104"/>
      <c r="K315" s="104"/>
      <c r="L315" s="575"/>
      <c r="M315" s="570"/>
      <c r="N315" s="240"/>
    </row>
    <row r="316" spans="1:14" s="195" customFormat="1" ht="15.75">
      <c r="A316" s="573"/>
      <c r="B316" s="573"/>
      <c r="C316" s="570"/>
      <c r="D316" s="574"/>
      <c r="E316" s="570"/>
      <c r="F316" s="575"/>
      <c r="G316" s="575"/>
      <c r="H316" s="572"/>
      <c r="I316" s="576"/>
      <c r="J316" s="105"/>
      <c r="K316" s="105"/>
      <c r="L316" s="575"/>
      <c r="M316" s="570"/>
      <c r="N316" s="240"/>
    </row>
    <row r="317" spans="1:14" s="195" customFormat="1" ht="15.75">
      <c r="A317" s="573"/>
      <c r="B317" s="573"/>
      <c r="C317" s="570"/>
      <c r="D317" s="574"/>
      <c r="E317" s="570"/>
      <c r="F317" s="575"/>
      <c r="G317" s="575"/>
      <c r="H317" s="572"/>
      <c r="I317" s="576"/>
      <c r="J317" s="105"/>
      <c r="K317" s="105"/>
      <c r="L317" s="575"/>
      <c r="M317" s="570"/>
      <c r="N317" s="240"/>
    </row>
    <row r="318" spans="1:14" s="195" customFormat="1" ht="15" customHeight="1">
      <c r="A318" s="573"/>
      <c r="B318" s="573"/>
      <c r="C318" s="573"/>
      <c r="D318" s="574"/>
      <c r="E318" s="570"/>
      <c r="F318" s="575"/>
      <c r="G318" s="575"/>
      <c r="H318" s="572"/>
      <c r="I318" s="576"/>
      <c r="J318" s="104"/>
      <c r="K318" s="104"/>
      <c r="L318" s="575"/>
      <c r="M318" s="570"/>
      <c r="N318" s="240"/>
    </row>
    <row r="319" spans="1:14" s="195" customFormat="1" ht="15.75">
      <c r="A319" s="573"/>
      <c r="B319" s="573"/>
      <c r="C319" s="573"/>
      <c r="D319" s="574"/>
      <c r="E319" s="570"/>
      <c r="F319" s="575"/>
      <c r="G319" s="575"/>
      <c r="H319" s="572"/>
      <c r="I319" s="576"/>
      <c r="J319" s="105"/>
      <c r="K319" s="105"/>
      <c r="L319" s="575"/>
      <c r="M319" s="570"/>
      <c r="N319" s="240"/>
    </row>
    <row r="320" spans="1:14" s="195" customFormat="1" ht="15.75">
      <c r="A320" s="573"/>
      <c r="B320" s="573"/>
      <c r="C320" s="573"/>
      <c r="D320" s="574"/>
      <c r="E320" s="570"/>
      <c r="F320" s="575"/>
      <c r="G320" s="575"/>
      <c r="H320" s="572"/>
      <c r="I320" s="576"/>
      <c r="J320" s="105"/>
      <c r="K320" s="105"/>
      <c r="L320" s="575"/>
      <c r="M320" s="570"/>
      <c r="N320" s="240"/>
    </row>
    <row r="321" spans="1:14" s="195" customFormat="1" ht="15" customHeight="1">
      <c r="A321" s="573"/>
      <c r="B321" s="573"/>
      <c r="C321" s="573"/>
      <c r="D321" s="574"/>
      <c r="E321" s="573"/>
      <c r="F321" s="575"/>
      <c r="G321" s="575"/>
      <c r="H321" s="572"/>
      <c r="I321" s="576"/>
      <c r="J321" s="104"/>
      <c r="K321" s="104"/>
      <c r="L321" s="575"/>
      <c r="M321" s="570"/>
      <c r="N321" s="240"/>
    </row>
    <row r="322" spans="1:14" s="195" customFormat="1" ht="11.25" customHeight="1">
      <c r="A322" s="573"/>
      <c r="B322" s="573"/>
      <c r="C322" s="573"/>
      <c r="D322" s="574"/>
      <c r="E322" s="573"/>
      <c r="F322" s="575"/>
      <c r="G322" s="575"/>
      <c r="H322" s="572"/>
      <c r="I322" s="576"/>
      <c r="J322" s="105"/>
      <c r="K322" s="105"/>
      <c r="L322" s="575"/>
      <c r="M322" s="570"/>
      <c r="N322" s="240"/>
    </row>
    <row r="323" spans="1:14" s="195" customFormat="1" ht="15" customHeight="1">
      <c r="A323" s="573"/>
      <c r="B323" s="573"/>
      <c r="C323" s="573"/>
      <c r="D323" s="574"/>
      <c r="E323" s="573"/>
      <c r="F323" s="575"/>
      <c r="G323" s="575"/>
      <c r="H323" s="572"/>
      <c r="I323" s="576"/>
      <c r="J323" s="104"/>
      <c r="K323" s="104"/>
      <c r="L323" s="575"/>
      <c r="M323" s="570"/>
      <c r="N323" s="240"/>
    </row>
    <row r="324" spans="1:14" s="195" customFormat="1" ht="11.25" customHeight="1">
      <c r="A324" s="573"/>
      <c r="B324" s="573"/>
      <c r="C324" s="573"/>
      <c r="D324" s="574"/>
      <c r="E324" s="573"/>
      <c r="F324" s="575"/>
      <c r="G324" s="575"/>
      <c r="H324" s="572"/>
      <c r="I324" s="576"/>
      <c r="J324" s="105"/>
      <c r="K324" s="105"/>
      <c r="L324" s="575"/>
      <c r="M324" s="570"/>
      <c r="N324" s="240"/>
    </row>
    <row r="325" spans="1:14" s="195" customFormat="1" ht="15" customHeight="1">
      <c r="A325" s="573"/>
      <c r="B325" s="573"/>
      <c r="C325" s="573"/>
      <c r="D325" s="574"/>
      <c r="E325" s="570"/>
      <c r="F325" s="575"/>
      <c r="G325" s="575"/>
      <c r="H325" s="572"/>
      <c r="I325" s="576"/>
      <c r="J325" s="104"/>
      <c r="K325" s="104"/>
      <c r="L325" s="575"/>
      <c r="M325" s="570"/>
      <c r="N325" s="240"/>
    </row>
    <row r="326" spans="1:14" s="195" customFormat="1" ht="15.75">
      <c r="A326" s="573"/>
      <c r="B326" s="573"/>
      <c r="C326" s="573"/>
      <c r="D326" s="574"/>
      <c r="E326" s="570"/>
      <c r="F326" s="575"/>
      <c r="G326" s="575"/>
      <c r="H326" s="572"/>
      <c r="I326" s="576"/>
      <c r="J326" s="105"/>
      <c r="K326" s="105"/>
      <c r="L326" s="575"/>
      <c r="M326" s="570"/>
      <c r="N326" s="240"/>
    </row>
    <row r="327" spans="1:14" s="195" customFormat="1" ht="15" customHeight="1">
      <c r="A327" s="573"/>
      <c r="B327" s="573"/>
      <c r="C327" s="573"/>
      <c r="D327" s="574"/>
      <c r="E327" s="570"/>
      <c r="F327" s="575"/>
      <c r="G327" s="575"/>
      <c r="H327" s="572"/>
      <c r="I327" s="576"/>
      <c r="J327" s="104"/>
      <c r="K327" s="104"/>
      <c r="L327" s="575"/>
      <c r="M327" s="570"/>
      <c r="N327" s="240"/>
    </row>
    <row r="328" spans="1:14" s="195" customFormat="1" ht="15.75">
      <c r="A328" s="573"/>
      <c r="B328" s="573"/>
      <c r="C328" s="573"/>
      <c r="D328" s="574"/>
      <c r="E328" s="570"/>
      <c r="F328" s="575"/>
      <c r="G328" s="575"/>
      <c r="H328" s="572"/>
      <c r="I328" s="576"/>
      <c r="J328" s="105"/>
      <c r="K328" s="105"/>
      <c r="L328" s="575"/>
      <c r="M328" s="570"/>
      <c r="N328" s="240"/>
    </row>
    <row r="329" spans="1:14" s="195" customFormat="1" ht="27" customHeight="1">
      <c r="A329" s="573"/>
      <c r="B329" s="573"/>
      <c r="C329" s="573"/>
      <c r="D329" s="574"/>
      <c r="E329" s="570"/>
      <c r="F329" s="575"/>
      <c r="G329" s="575"/>
      <c r="H329" s="572"/>
      <c r="I329" s="576"/>
      <c r="J329" s="105"/>
      <c r="K329" s="105"/>
      <c r="L329" s="575"/>
      <c r="M329" s="570"/>
      <c r="N329" s="240"/>
    </row>
    <row r="330" spans="1:14" s="195" customFormat="1" ht="15" customHeight="1">
      <c r="A330" s="573"/>
      <c r="B330" s="573"/>
      <c r="C330" s="570"/>
      <c r="D330" s="574"/>
      <c r="E330" s="570"/>
      <c r="F330" s="575"/>
      <c r="G330" s="575"/>
      <c r="H330" s="572"/>
      <c r="I330" s="576"/>
      <c r="J330" s="104"/>
      <c r="K330" s="104"/>
      <c r="L330" s="575"/>
      <c r="M330" s="570"/>
      <c r="N330" s="240"/>
    </row>
    <row r="331" spans="1:14" s="195" customFormat="1" ht="15.75">
      <c r="A331" s="573"/>
      <c r="B331" s="573"/>
      <c r="C331" s="570"/>
      <c r="D331" s="574"/>
      <c r="E331" s="570"/>
      <c r="F331" s="575"/>
      <c r="G331" s="575"/>
      <c r="H331" s="572"/>
      <c r="I331" s="576"/>
      <c r="J331" s="105"/>
      <c r="K331" s="105"/>
      <c r="L331" s="575"/>
      <c r="M331" s="570"/>
      <c r="N331" s="240"/>
    </row>
    <row r="332" spans="1:14" s="195" customFormat="1" ht="33.75" customHeight="1">
      <c r="A332" s="573"/>
      <c r="B332" s="573"/>
      <c r="C332" s="570"/>
      <c r="D332" s="574"/>
      <c r="E332" s="570"/>
      <c r="F332" s="575"/>
      <c r="G332" s="575"/>
      <c r="H332" s="572"/>
      <c r="I332" s="576"/>
      <c r="J332" s="105"/>
      <c r="K332" s="105"/>
      <c r="L332" s="575"/>
      <c r="M332" s="570"/>
      <c r="N332" s="240"/>
    </row>
    <row r="333" spans="1:14" s="195" customFormat="1" ht="15" customHeight="1">
      <c r="A333" s="573"/>
      <c r="B333" s="573"/>
      <c r="C333" s="573"/>
      <c r="D333" s="574"/>
      <c r="E333" s="570"/>
      <c r="F333" s="575"/>
      <c r="G333" s="575"/>
      <c r="H333" s="572"/>
      <c r="I333" s="576"/>
      <c r="J333" s="104"/>
      <c r="K333" s="104"/>
      <c r="L333" s="575"/>
      <c r="M333" s="570"/>
      <c r="N333" s="240"/>
    </row>
    <row r="334" spans="1:14" s="195" customFormat="1" ht="15.75">
      <c r="A334" s="573"/>
      <c r="B334" s="573"/>
      <c r="C334" s="573"/>
      <c r="D334" s="574"/>
      <c r="E334" s="570"/>
      <c r="F334" s="575"/>
      <c r="G334" s="575"/>
      <c r="H334" s="572"/>
      <c r="I334" s="576"/>
      <c r="J334" s="105"/>
      <c r="K334" s="105"/>
      <c r="L334" s="575"/>
      <c r="M334" s="570"/>
      <c r="N334" s="240"/>
    </row>
    <row r="335" spans="1:14" s="195" customFormat="1" ht="30" customHeight="1">
      <c r="A335" s="573"/>
      <c r="B335" s="573"/>
      <c r="C335" s="573"/>
      <c r="D335" s="574"/>
      <c r="E335" s="570"/>
      <c r="F335" s="575"/>
      <c r="G335" s="575"/>
      <c r="H335" s="572"/>
      <c r="I335" s="576"/>
      <c r="J335" s="105"/>
      <c r="K335" s="105"/>
      <c r="L335" s="575"/>
      <c r="M335" s="570"/>
      <c r="N335" s="240"/>
    </row>
    <row r="336" spans="1:14" s="195" customFormat="1" ht="15" customHeight="1">
      <c r="A336" s="573"/>
      <c r="B336" s="573"/>
      <c r="C336" s="570"/>
      <c r="D336" s="574"/>
      <c r="E336" s="570"/>
      <c r="F336" s="575"/>
      <c r="G336" s="575"/>
      <c r="H336" s="572"/>
      <c r="I336" s="576"/>
      <c r="J336" s="104"/>
      <c r="K336" s="104"/>
      <c r="L336" s="575"/>
      <c r="M336" s="570"/>
      <c r="N336" s="240"/>
    </row>
    <row r="337" spans="1:14" s="195" customFormat="1" ht="15.75">
      <c r="A337" s="573"/>
      <c r="B337" s="573"/>
      <c r="C337" s="570"/>
      <c r="D337" s="574"/>
      <c r="E337" s="570"/>
      <c r="F337" s="575"/>
      <c r="G337" s="575"/>
      <c r="H337" s="572"/>
      <c r="I337" s="576"/>
      <c r="J337" s="105"/>
      <c r="K337" s="105"/>
      <c r="L337" s="575"/>
      <c r="M337" s="570"/>
      <c r="N337" s="240"/>
    </row>
    <row r="338" spans="1:14" s="195" customFormat="1" ht="48.75" customHeight="1">
      <c r="A338" s="573"/>
      <c r="B338" s="573"/>
      <c r="C338" s="570"/>
      <c r="D338" s="574"/>
      <c r="E338" s="570"/>
      <c r="F338" s="575"/>
      <c r="G338" s="575"/>
      <c r="H338" s="572"/>
      <c r="I338" s="576"/>
      <c r="J338" s="105"/>
      <c r="K338" s="105"/>
      <c r="L338" s="575"/>
      <c r="M338" s="570"/>
      <c r="N338" s="240"/>
    </row>
    <row r="339" spans="1:14" s="195" customFormat="1" ht="15" customHeight="1">
      <c r="A339" s="573"/>
      <c r="B339" s="573"/>
      <c r="C339" s="573"/>
      <c r="D339" s="574"/>
      <c r="E339" s="570"/>
      <c r="F339" s="575"/>
      <c r="G339" s="575"/>
      <c r="H339" s="572"/>
      <c r="I339" s="576"/>
      <c r="J339" s="104"/>
      <c r="K339" s="104"/>
      <c r="L339" s="575"/>
      <c r="M339" s="570"/>
      <c r="N339" s="240"/>
    </row>
    <row r="340" spans="1:14" s="195" customFormat="1" ht="15.75">
      <c r="A340" s="573"/>
      <c r="B340" s="573"/>
      <c r="C340" s="573"/>
      <c r="D340" s="574"/>
      <c r="E340" s="570"/>
      <c r="F340" s="575"/>
      <c r="G340" s="575"/>
      <c r="H340" s="572"/>
      <c r="I340" s="576"/>
      <c r="J340" s="105"/>
      <c r="K340" s="105"/>
      <c r="L340" s="575"/>
      <c r="M340" s="570"/>
      <c r="N340" s="240"/>
    </row>
    <row r="341" spans="1:14" s="195" customFormat="1" ht="15.75">
      <c r="A341" s="573"/>
      <c r="B341" s="573"/>
      <c r="C341" s="573"/>
      <c r="D341" s="574"/>
      <c r="E341" s="570"/>
      <c r="F341" s="575"/>
      <c r="G341" s="575"/>
      <c r="H341" s="572"/>
      <c r="I341" s="576"/>
      <c r="J341" s="105"/>
      <c r="K341" s="105"/>
      <c r="L341" s="575"/>
      <c r="M341" s="570"/>
      <c r="N341" s="240"/>
    </row>
    <row r="342" spans="1:14" s="195" customFormat="1" ht="15" customHeight="1">
      <c r="A342" s="573"/>
      <c r="B342" s="573"/>
      <c r="C342" s="573"/>
      <c r="D342" s="574"/>
      <c r="E342" s="570"/>
      <c r="F342" s="575"/>
      <c r="G342" s="575"/>
      <c r="H342" s="572"/>
      <c r="I342" s="576"/>
      <c r="J342" s="104"/>
      <c r="K342" s="104"/>
      <c r="L342" s="575"/>
      <c r="M342" s="570"/>
      <c r="N342" s="240"/>
    </row>
    <row r="343" spans="1:14" s="195" customFormat="1" ht="15.75">
      <c r="A343" s="573"/>
      <c r="B343" s="573"/>
      <c r="C343" s="573"/>
      <c r="D343" s="574"/>
      <c r="E343" s="570"/>
      <c r="F343" s="575"/>
      <c r="G343" s="575"/>
      <c r="H343" s="572"/>
      <c r="I343" s="576"/>
      <c r="J343" s="105"/>
      <c r="K343" s="105"/>
      <c r="L343" s="575"/>
      <c r="M343" s="570"/>
      <c r="N343" s="240"/>
    </row>
    <row r="344" spans="1:14" s="195" customFormat="1" ht="49.5" customHeight="1">
      <c r="A344" s="573"/>
      <c r="B344" s="573"/>
      <c r="C344" s="573"/>
      <c r="D344" s="574"/>
      <c r="E344" s="570"/>
      <c r="F344" s="575"/>
      <c r="G344" s="575"/>
      <c r="H344" s="572"/>
      <c r="I344" s="576"/>
      <c r="J344" s="105"/>
      <c r="K344" s="105"/>
      <c r="L344" s="575"/>
      <c r="M344" s="570"/>
      <c r="N344" s="240"/>
    </row>
    <row r="345" spans="1:14" s="195" customFormat="1" ht="15" customHeight="1">
      <c r="A345" s="573"/>
      <c r="B345" s="573"/>
      <c r="C345" s="573"/>
      <c r="D345" s="574"/>
      <c r="E345" s="570"/>
      <c r="F345" s="575"/>
      <c r="G345" s="575"/>
      <c r="H345" s="572"/>
      <c r="I345" s="576"/>
      <c r="J345" s="104"/>
      <c r="K345" s="104"/>
      <c r="L345" s="575"/>
      <c r="M345" s="570"/>
      <c r="N345" s="240"/>
    </row>
    <row r="346" spans="1:14" s="195" customFormat="1" ht="15.75">
      <c r="A346" s="573"/>
      <c r="B346" s="573"/>
      <c r="C346" s="573"/>
      <c r="D346" s="574"/>
      <c r="E346" s="570"/>
      <c r="F346" s="575"/>
      <c r="G346" s="575"/>
      <c r="H346" s="572"/>
      <c r="I346" s="576"/>
      <c r="J346" s="105"/>
      <c r="K346" s="105"/>
      <c r="L346" s="575"/>
      <c r="M346" s="570"/>
      <c r="N346" s="240"/>
    </row>
    <row r="347" spans="1:14" s="195" customFormat="1" ht="48.75" customHeight="1">
      <c r="A347" s="573"/>
      <c r="B347" s="573"/>
      <c r="C347" s="573"/>
      <c r="D347" s="574"/>
      <c r="E347" s="570"/>
      <c r="F347" s="575"/>
      <c r="G347" s="575"/>
      <c r="H347" s="572"/>
      <c r="I347" s="576"/>
      <c r="J347" s="105"/>
      <c r="K347" s="105"/>
      <c r="L347" s="575"/>
      <c r="M347" s="570"/>
      <c r="N347" s="240"/>
    </row>
    <row r="348" spans="1:14" s="195" customFormat="1" ht="15" customHeight="1">
      <c r="A348" s="573"/>
      <c r="B348" s="573"/>
      <c r="C348" s="570"/>
      <c r="D348" s="574"/>
      <c r="E348" s="570"/>
      <c r="F348" s="575"/>
      <c r="G348" s="575"/>
      <c r="H348" s="572"/>
      <c r="I348" s="576"/>
      <c r="J348" s="104"/>
      <c r="K348" s="104"/>
      <c r="L348" s="575"/>
      <c r="M348" s="570"/>
      <c r="N348" s="240"/>
    </row>
    <row r="349" spans="1:14" s="195" customFormat="1" ht="15.75">
      <c r="A349" s="573"/>
      <c r="B349" s="573"/>
      <c r="C349" s="570"/>
      <c r="D349" s="574"/>
      <c r="E349" s="570"/>
      <c r="F349" s="575"/>
      <c r="G349" s="575"/>
      <c r="H349" s="572"/>
      <c r="I349" s="576"/>
      <c r="J349" s="105"/>
      <c r="K349" s="105"/>
      <c r="L349" s="575"/>
      <c r="M349" s="570"/>
      <c r="N349" s="240"/>
    </row>
    <row r="350" spans="1:14" s="195" customFormat="1" ht="27" customHeight="1">
      <c r="A350" s="573"/>
      <c r="B350" s="573"/>
      <c r="C350" s="570"/>
      <c r="D350" s="574"/>
      <c r="E350" s="570"/>
      <c r="F350" s="575"/>
      <c r="G350" s="575"/>
      <c r="H350" s="572"/>
      <c r="I350" s="576"/>
      <c r="J350" s="105"/>
      <c r="K350" s="105"/>
      <c r="L350" s="575"/>
      <c r="M350" s="570"/>
      <c r="N350" s="240"/>
    </row>
    <row r="351" spans="1:14" s="195" customFormat="1" ht="15" customHeight="1">
      <c r="A351" s="573"/>
      <c r="B351" s="573"/>
      <c r="C351" s="570"/>
      <c r="D351" s="574"/>
      <c r="E351" s="570"/>
      <c r="F351" s="575"/>
      <c r="G351" s="575"/>
      <c r="H351" s="572"/>
      <c r="I351" s="576"/>
      <c r="J351" s="104"/>
      <c r="K351" s="104"/>
      <c r="L351" s="575"/>
      <c r="M351" s="570"/>
      <c r="N351" s="240"/>
    </row>
    <row r="352" spans="1:14" s="195" customFormat="1" ht="15.75">
      <c r="A352" s="573"/>
      <c r="B352" s="573"/>
      <c r="C352" s="570"/>
      <c r="D352" s="574"/>
      <c r="E352" s="570"/>
      <c r="F352" s="575"/>
      <c r="G352" s="575"/>
      <c r="H352" s="572"/>
      <c r="I352" s="576"/>
      <c r="J352" s="105"/>
      <c r="K352" s="105"/>
      <c r="L352" s="575"/>
      <c r="M352" s="570"/>
      <c r="N352" s="240"/>
    </row>
    <row r="353" spans="1:14" s="195" customFormat="1" ht="33.75" customHeight="1">
      <c r="A353" s="573"/>
      <c r="B353" s="573"/>
      <c r="C353" s="570"/>
      <c r="D353" s="574"/>
      <c r="E353" s="570"/>
      <c r="F353" s="575"/>
      <c r="G353" s="575"/>
      <c r="H353" s="572"/>
      <c r="I353" s="576"/>
      <c r="J353" s="105"/>
      <c r="K353" s="105"/>
      <c r="L353" s="575"/>
      <c r="M353" s="570"/>
      <c r="N353" s="240"/>
    </row>
    <row r="354" spans="1:14" s="195" customFormat="1" ht="15" customHeight="1">
      <c r="A354" s="573"/>
      <c r="B354" s="573"/>
      <c r="C354" s="573"/>
      <c r="D354" s="574"/>
      <c r="E354" s="570"/>
      <c r="F354" s="575"/>
      <c r="G354" s="575"/>
      <c r="H354" s="572"/>
      <c r="I354" s="576"/>
      <c r="J354" s="104"/>
      <c r="K354" s="104"/>
      <c r="L354" s="575"/>
      <c r="M354" s="570"/>
      <c r="N354" s="240"/>
    </row>
    <row r="355" spans="1:14" s="195" customFormat="1" ht="15.75">
      <c r="A355" s="573"/>
      <c r="B355" s="573"/>
      <c r="C355" s="573"/>
      <c r="D355" s="574"/>
      <c r="E355" s="570"/>
      <c r="F355" s="575"/>
      <c r="G355" s="575"/>
      <c r="H355" s="572"/>
      <c r="I355" s="576"/>
      <c r="J355" s="105"/>
      <c r="K355" s="105"/>
      <c r="L355" s="575"/>
      <c r="M355" s="570"/>
      <c r="N355" s="240"/>
    </row>
    <row r="356" spans="1:14" s="195" customFormat="1" ht="15.75">
      <c r="A356" s="573"/>
      <c r="B356" s="573"/>
      <c r="C356" s="573"/>
      <c r="D356" s="574"/>
      <c r="E356" s="570"/>
      <c r="F356" s="575"/>
      <c r="G356" s="575"/>
      <c r="H356" s="572"/>
      <c r="I356" s="576"/>
      <c r="J356" s="105"/>
      <c r="K356" s="105"/>
      <c r="L356" s="575"/>
      <c r="M356" s="570"/>
      <c r="N356" s="240"/>
    </row>
    <row r="357" spans="1:13" ht="18.75">
      <c r="A357" s="571"/>
      <c r="B357" s="571"/>
      <c r="C357" s="571"/>
      <c r="D357" s="571"/>
      <c r="E357" s="571"/>
      <c r="F357" s="213"/>
      <c r="G357" s="213"/>
      <c r="H357" s="213"/>
      <c r="I357" s="213"/>
      <c r="J357" s="213"/>
      <c r="K357" s="213"/>
      <c r="L357" s="213"/>
      <c r="M357" s="210"/>
    </row>
    <row r="358" spans="1:13" ht="12.75">
      <c r="A358" s="250"/>
      <c r="B358" s="250"/>
      <c r="C358" s="250"/>
      <c r="D358" s="250"/>
      <c r="E358" s="250"/>
      <c r="F358" s="250"/>
      <c r="G358" s="250"/>
      <c r="H358" s="250"/>
      <c r="I358" s="250"/>
      <c r="J358" s="250"/>
      <c r="K358" s="250"/>
      <c r="L358" s="250"/>
      <c r="M358" s="250"/>
    </row>
    <row r="359" spans="1:13" ht="12.75">
      <c r="A359" s="250"/>
      <c r="B359" s="250"/>
      <c r="C359" s="250"/>
      <c r="D359" s="250"/>
      <c r="E359" s="250"/>
      <c r="F359" s="250"/>
      <c r="G359" s="250"/>
      <c r="H359" s="250"/>
      <c r="I359" s="250"/>
      <c r="J359" s="250"/>
      <c r="K359" s="250"/>
      <c r="L359" s="250"/>
      <c r="M359" s="250"/>
    </row>
    <row r="360" spans="1:13" ht="12.75">
      <c r="A360" s="250"/>
      <c r="B360" s="250"/>
      <c r="C360" s="250"/>
      <c r="D360" s="250"/>
      <c r="E360" s="250"/>
      <c r="F360" s="250"/>
      <c r="G360" s="250"/>
      <c r="H360" s="250"/>
      <c r="I360" s="250"/>
      <c r="J360" s="250"/>
      <c r="K360" s="250"/>
      <c r="L360" s="250"/>
      <c r="M360" s="250"/>
    </row>
    <row r="361" spans="1:13" ht="12.75">
      <c r="A361" s="250"/>
      <c r="B361" s="250"/>
      <c r="C361" s="250"/>
      <c r="D361" s="250"/>
      <c r="E361" s="250"/>
      <c r="F361" s="250"/>
      <c r="G361" s="250"/>
      <c r="H361" s="250"/>
      <c r="I361" s="250"/>
      <c r="J361" s="250"/>
      <c r="K361" s="250"/>
      <c r="L361" s="250"/>
      <c r="M361" s="250"/>
    </row>
    <row r="362" spans="1:13" ht="12.75">
      <c r="A362" s="250"/>
      <c r="B362" s="250"/>
      <c r="C362" s="250"/>
      <c r="D362" s="250"/>
      <c r="E362" s="250"/>
      <c r="F362" s="250"/>
      <c r="G362" s="250"/>
      <c r="H362" s="250"/>
      <c r="I362" s="250"/>
      <c r="J362" s="250"/>
      <c r="K362" s="250"/>
      <c r="L362" s="250"/>
      <c r="M362" s="250"/>
    </row>
    <row r="363" spans="1:13" ht="12.75">
      <c r="A363" s="250"/>
      <c r="B363" s="250"/>
      <c r="C363" s="250"/>
      <c r="D363" s="250"/>
      <c r="E363" s="250"/>
      <c r="F363" s="250"/>
      <c r="G363" s="250"/>
      <c r="H363" s="250"/>
      <c r="I363" s="250"/>
      <c r="J363" s="250"/>
      <c r="K363" s="250"/>
      <c r="L363" s="250"/>
      <c r="M363" s="250"/>
    </row>
    <row r="364" spans="1:13" ht="12.75">
      <c r="A364" s="250"/>
      <c r="B364" s="250"/>
      <c r="C364" s="250"/>
      <c r="D364" s="250"/>
      <c r="E364" s="250"/>
      <c r="F364" s="250"/>
      <c r="G364" s="250"/>
      <c r="H364" s="250"/>
      <c r="I364" s="250"/>
      <c r="J364" s="250"/>
      <c r="K364" s="250"/>
      <c r="L364" s="250"/>
      <c r="M364" s="250"/>
    </row>
    <row r="365" spans="1:13" ht="12.75">
      <c r="A365" s="250"/>
      <c r="B365" s="250"/>
      <c r="C365" s="250"/>
      <c r="D365" s="250"/>
      <c r="E365" s="250"/>
      <c r="F365" s="250"/>
      <c r="G365" s="250"/>
      <c r="H365" s="250"/>
      <c r="I365" s="250"/>
      <c r="J365" s="250"/>
      <c r="K365" s="250"/>
      <c r="L365" s="250"/>
      <c r="M365" s="250"/>
    </row>
    <row r="366" spans="1:13" ht="12.75">
      <c r="A366" s="250"/>
      <c r="B366" s="250"/>
      <c r="C366" s="250"/>
      <c r="D366" s="250"/>
      <c r="E366" s="250"/>
      <c r="F366" s="250"/>
      <c r="G366" s="250"/>
      <c r="H366" s="250"/>
      <c r="I366" s="250"/>
      <c r="J366" s="250"/>
      <c r="K366" s="250"/>
      <c r="L366" s="250"/>
      <c r="M366" s="250"/>
    </row>
    <row r="367" spans="1:13" ht="12.75">
      <c r="A367" s="250"/>
      <c r="B367" s="250"/>
      <c r="C367" s="250"/>
      <c r="D367" s="250"/>
      <c r="E367" s="250"/>
      <c r="F367" s="250"/>
      <c r="G367" s="250"/>
      <c r="H367" s="250"/>
      <c r="I367" s="250"/>
      <c r="J367" s="250"/>
      <c r="K367" s="250"/>
      <c r="L367" s="250"/>
      <c r="M367" s="250"/>
    </row>
    <row r="368" spans="1:13" ht="12.75">
      <c r="A368" s="250"/>
      <c r="B368" s="250"/>
      <c r="C368" s="250"/>
      <c r="D368" s="250"/>
      <c r="E368" s="250"/>
      <c r="F368" s="250"/>
      <c r="G368" s="250"/>
      <c r="H368" s="250"/>
      <c r="I368" s="250"/>
      <c r="J368" s="250"/>
      <c r="K368" s="250"/>
      <c r="L368" s="250"/>
      <c r="M368" s="250"/>
    </row>
    <row r="369" spans="1:13" ht="12.75">
      <c r="A369" s="250"/>
      <c r="B369" s="250"/>
      <c r="C369" s="250"/>
      <c r="D369" s="250"/>
      <c r="E369" s="250"/>
      <c r="F369" s="250"/>
      <c r="G369" s="250"/>
      <c r="H369" s="250"/>
      <c r="I369" s="250"/>
      <c r="J369" s="250"/>
      <c r="K369" s="250"/>
      <c r="L369" s="250"/>
      <c r="M369" s="250"/>
    </row>
    <row r="370" spans="1:13" ht="12.75">
      <c r="A370" s="250"/>
      <c r="B370" s="250"/>
      <c r="C370" s="250"/>
      <c r="D370" s="250"/>
      <c r="E370" s="250"/>
      <c r="F370" s="250"/>
      <c r="G370" s="250"/>
      <c r="H370" s="250"/>
      <c r="I370" s="250"/>
      <c r="J370" s="250"/>
      <c r="K370" s="250"/>
      <c r="L370" s="250"/>
      <c r="M370" s="250"/>
    </row>
    <row r="371" spans="1:13" ht="12.75">
      <c r="A371" s="250"/>
      <c r="B371" s="250"/>
      <c r="C371" s="250"/>
      <c r="D371" s="250"/>
      <c r="E371" s="250"/>
      <c r="F371" s="250"/>
      <c r="G371" s="250"/>
      <c r="H371" s="250"/>
      <c r="I371" s="250"/>
      <c r="J371" s="250"/>
      <c r="K371" s="250"/>
      <c r="L371" s="250"/>
      <c r="M371" s="250"/>
    </row>
    <row r="372" spans="1:13" ht="12.75">
      <c r="A372" s="250"/>
      <c r="B372" s="250"/>
      <c r="C372" s="250"/>
      <c r="D372" s="250"/>
      <c r="E372" s="250"/>
      <c r="F372" s="250"/>
      <c r="G372" s="250"/>
      <c r="H372" s="250"/>
      <c r="I372" s="250"/>
      <c r="J372" s="250"/>
      <c r="K372" s="250"/>
      <c r="L372" s="250"/>
      <c r="M372" s="250"/>
    </row>
    <row r="373" spans="1:13" ht="12.75">
      <c r="A373" s="250"/>
      <c r="B373" s="250"/>
      <c r="C373" s="250"/>
      <c r="D373" s="250"/>
      <c r="E373" s="250"/>
      <c r="F373" s="250"/>
      <c r="G373" s="250"/>
      <c r="H373" s="250"/>
      <c r="I373" s="250"/>
      <c r="J373" s="250"/>
      <c r="K373" s="250"/>
      <c r="L373" s="250"/>
      <c r="M373" s="250"/>
    </row>
    <row r="374" spans="1:13" ht="12.75">
      <c r="A374" s="250"/>
      <c r="B374" s="250"/>
      <c r="C374" s="250"/>
      <c r="D374" s="250"/>
      <c r="E374" s="250"/>
      <c r="F374" s="250"/>
      <c r="G374" s="250"/>
      <c r="H374" s="250"/>
      <c r="I374" s="250"/>
      <c r="J374" s="250"/>
      <c r="K374" s="250"/>
      <c r="L374" s="250"/>
      <c r="M374" s="250"/>
    </row>
    <row r="375" spans="1:13" ht="12.75">
      <c r="A375" s="250"/>
      <c r="B375" s="250"/>
      <c r="C375" s="250"/>
      <c r="D375" s="250"/>
      <c r="E375" s="250"/>
      <c r="F375" s="250"/>
      <c r="G375" s="250"/>
      <c r="H375" s="250"/>
      <c r="I375" s="250"/>
      <c r="J375" s="250"/>
      <c r="K375" s="250"/>
      <c r="L375" s="250"/>
      <c r="M375" s="250"/>
    </row>
    <row r="376" spans="1:13" ht="12.75">
      <c r="A376" s="250"/>
      <c r="B376" s="250"/>
      <c r="C376" s="250"/>
      <c r="D376" s="250"/>
      <c r="E376" s="250"/>
      <c r="F376" s="250"/>
      <c r="G376" s="250"/>
      <c r="H376" s="250"/>
      <c r="I376" s="250"/>
      <c r="J376" s="250"/>
      <c r="K376" s="250"/>
      <c r="L376" s="250"/>
      <c r="M376" s="250"/>
    </row>
    <row r="377" spans="1:13" ht="12.75">
      <c r="A377" s="250"/>
      <c r="B377" s="250"/>
      <c r="C377" s="250"/>
      <c r="D377" s="250"/>
      <c r="E377" s="250"/>
      <c r="F377" s="250"/>
      <c r="G377" s="250"/>
      <c r="H377" s="250"/>
      <c r="I377" s="250"/>
      <c r="J377" s="250"/>
      <c r="K377" s="250"/>
      <c r="L377" s="250"/>
      <c r="M377" s="250"/>
    </row>
    <row r="378" spans="1:13" ht="12.75">
      <c r="A378" s="250"/>
      <c r="B378" s="250"/>
      <c r="C378" s="250"/>
      <c r="D378" s="250"/>
      <c r="E378" s="250"/>
      <c r="F378" s="250"/>
      <c r="G378" s="250"/>
      <c r="H378" s="250"/>
      <c r="I378" s="250"/>
      <c r="J378" s="250"/>
      <c r="K378" s="250"/>
      <c r="L378" s="250"/>
      <c r="M378" s="250"/>
    </row>
    <row r="379" spans="1:13" ht="12.75">
      <c r="A379" s="250"/>
      <c r="B379" s="250"/>
      <c r="C379" s="250"/>
      <c r="D379" s="250"/>
      <c r="E379" s="250"/>
      <c r="F379" s="250"/>
      <c r="G379" s="250"/>
      <c r="H379" s="250"/>
      <c r="I379" s="250"/>
      <c r="J379" s="250"/>
      <c r="K379" s="250"/>
      <c r="L379" s="250"/>
      <c r="M379" s="250"/>
    </row>
    <row r="380" spans="1:13" ht="12.75">
      <c r="A380" s="250"/>
      <c r="B380" s="250"/>
      <c r="C380" s="250"/>
      <c r="D380" s="250"/>
      <c r="E380" s="250"/>
      <c r="F380" s="250"/>
      <c r="G380" s="250"/>
      <c r="H380" s="250"/>
      <c r="I380" s="250"/>
      <c r="J380" s="250"/>
      <c r="K380" s="250"/>
      <c r="L380" s="250"/>
      <c r="M380" s="250"/>
    </row>
    <row r="381" spans="1:13" ht="12.75">
      <c r="A381" s="250"/>
      <c r="B381" s="250"/>
      <c r="C381" s="250"/>
      <c r="D381" s="250"/>
      <c r="E381" s="250"/>
      <c r="F381" s="250"/>
      <c r="G381" s="250"/>
      <c r="H381" s="250"/>
      <c r="I381" s="250"/>
      <c r="J381" s="250"/>
      <c r="K381" s="250"/>
      <c r="L381" s="250"/>
      <c r="M381" s="250"/>
    </row>
    <row r="382" spans="1:13" ht="12.75">
      <c r="A382" s="250"/>
      <c r="B382" s="250"/>
      <c r="C382" s="250"/>
      <c r="D382" s="250"/>
      <c r="E382" s="250"/>
      <c r="F382" s="250"/>
      <c r="G382" s="250"/>
      <c r="H382" s="250"/>
      <c r="I382" s="250"/>
      <c r="J382" s="250"/>
      <c r="K382" s="250"/>
      <c r="L382" s="250"/>
      <c r="M382" s="250"/>
    </row>
    <row r="383" spans="1:13" ht="12.75">
      <c r="A383" s="250"/>
      <c r="B383" s="250"/>
      <c r="C383" s="250"/>
      <c r="D383" s="250"/>
      <c r="E383" s="250"/>
      <c r="F383" s="250"/>
      <c r="G383" s="250"/>
      <c r="H383" s="250"/>
      <c r="I383" s="250"/>
      <c r="J383" s="250"/>
      <c r="K383" s="250"/>
      <c r="L383" s="250"/>
      <c r="M383" s="250"/>
    </row>
  </sheetData>
  <sheetProtection/>
  <autoFilter ref="C1:C393"/>
  <mergeCells count="1322">
    <mergeCell ref="N98:N100"/>
    <mergeCell ref="N77:N79"/>
    <mergeCell ref="N84:N86"/>
    <mergeCell ref="N68:N70"/>
    <mergeCell ref="N87:N89"/>
    <mergeCell ref="N113:N115"/>
    <mergeCell ref="N104:N106"/>
    <mergeCell ref="N101:N103"/>
    <mergeCell ref="N107:N109"/>
    <mergeCell ref="L140:L142"/>
    <mergeCell ref="L137:L139"/>
    <mergeCell ref="L84:L86"/>
    <mergeCell ref="N134:N136"/>
    <mergeCell ref="M113:M115"/>
    <mergeCell ref="N116:N118"/>
    <mergeCell ref="N90:N92"/>
    <mergeCell ref="N125:N127"/>
    <mergeCell ref="N128:N130"/>
    <mergeCell ref="N110:N112"/>
    <mergeCell ref="L149:L151"/>
    <mergeCell ref="M149:M151"/>
    <mergeCell ref="L146:L148"/>
    <mergeCell ref="M146:M148"/>
    <mergeCell ref="F143:F145"/>
    <mergeCell ref="L119:L121"/>
    <mergeCell ref="I113:I115"/>
    <mergeCell ref="O146:O148"/>
    <mergeCell ref="F146:F148"/>
    <mergeCell ref="L143:L145"/>
    <mergeCell ref="M143:M145"/>
    <mergeCell ref="O143:O145"/>
    <mergeCell ref="H143:H145"/>
    <mergeCell ref="F134:F136"/>
    <mergeCell ref="A149:A151"/>
    <mergeCell ref="B149:B151"/>
    <mergeCell ref="C149:C151"/>
    <mergeCell ref="D149:D151"/>
    <mergeCell ref="I146:I148"/>
    <mergeCell ref="F149:F151"/>
    <mergeCell ref="G149:G151"/>
    <mergeCell ref="H149:H151"/>
    <mergeCell ref="I149:I151"/>
    <mergeCell ref="A146:A148"/>
    <mergeCell ref="B146:B148"/>
    <mergeCell ref="C146:C148"/>
    <mergeCell ref="D146:D148"/>
    <mergeCell ref="A143:A145"/>
    <mergeCell ref="B143:B145"/>
    <mergeCell ref="C143:C145"/>
    <mergeCell ref="D143:D145"/>
    <mergeCell ref="A134:A136"/>
    <mergeCell ref="B134:B136"/>
    <mergeCell ref="D137:D139"/>
    <mergeCell ref="E140:E142"/>
    <mergeCell ref="C140:C142"/>
    <mergeCell ref="E137:E139"/>
    <mergeCell ref="A137:A139"/>
    <mergeCell ref="A140:A142"/>
    <mergeCell ref="B140:B142"/>
    <mergeCell ref="C137:C139"/>
    <mergeCell ref="N221:N223"/>
    <mergeCell ref="N155:N157"/>
    <mergeCell ref="N152:N154"/>
    <mergeCell ref="N137:N139"/>
    <mergeCell ref="N143:N145"/>
    <mergeCell ref="N146:N148"/>
    <mergeCell ref="N140:N142"/>
    <mergeCell ref="N161:N163"/>
    <mergeCell ref="N206:N208"/>
    <mergeCell ref="N149:N151"/>
    <mergeCell ref="N176:N178"/>
    <mergeCell ref="L152:L154"/>
    <mergeCell ref="I176:I178"/>
    <mergeCell ref="M176:M178"/>
    <mergeCell ref="M164:M166"/>
    <mergeCell ref="L161:L163"/>
    <mergeCell ref="M161:M163"/>
    <mergeCell ref="L155:L157"/>
    <mergeCell ref="M155:M157"/>
    <mergeCell ref="M167:M169"/>
    <mergeCell ref="M215:M217"/>
    <mergeCell ref="L200:L202"/>
    <mergeCell ref="M212:M214"/>
    <mergeCell ref="I212:I214"/>
    <mergeCell ref="L212:L214"/>
    <mergeCell ref="L215:L217"/>
    <mergeCell ref="I215:I217"/>
    <mergeCell ref="M209:M211"/>
    <mergeCell ref="A116:A118"/>
    <mergeCell ref="B116:B118"/>
    <mergeCell ref="C116:C118"/>
    <mergeCell ref="D116:D118"/>
    <mergeCell ref="N218:N220"/>
    <mergeCell ref="O197:O199"/>
    <mergeCell ref="F125:F127"/>
    <mergeCell ref="O227:O229"/>
    <mergeCell ref="M158:M160"/>
    <mergeCell ref="N164:N166"/>
    <mergeCell ref="M152:M154"/>
    <mergeCell ref="L158:L160"/>
    <mergeCell ref="N224:N226"/>
    <mergeCell ref="N131:N133"/>
    <mergeCell ref="O203:O205"/>
    <mergeCell ref="O206:O208"/>
    <mergeCell ref="N158:N160"/>
    <mergeCell ref="O224:O226"/>
    <mergeCell ref="O182:O184"/>
    <mergeCell ref="O185:O187"/>
    <mergeCell ref="O188:O190"/>
    <mergeCell ref="O212:O214"/>
    <mergeCell ref="O191:O193"/>
    <mergeCell ref="O194:O196"/>
    <mergeCell ref="O221:O223"/>
    <mergeCell ref="O215:O217"/>
    <mergeCell ref="O218:O220"/>
    <mergeCell ref="O209:O211"/>
    <mergeCell ref="O200:O202"/>
    <mergeCell ref="O164:O166"/>
    <mergeCell ref="O167:O169"/>
    <mergeCell ref="O119:O121"/>
    <mergeCell ref="O170:O172"/>
    <mergeCell ref="O140:O142"/>
    <mergeCell ref="O125:O127"/>
    <mergeCell ref="O128:O130"/>
    <mergeCell ref="O137:O139"/>
    <mergeCell ref="O131:O133"/>
    <mergeCell ref="O173:O175"/>
    <mergeCell ref="O176:O178"/>
    <mergeCell ref="O179:O181"/>
    <mergeCell ref="O149:O151"/>
    <mergeCell ref="O152:O154"/>
    <mergeCell ref="O155:O157"/>
    <mergeCell ref="O161:O163"/>
    <mergeCell ref="O158:O160"/>
    <mergeCell ref="O134:O136"/>
    <mergeCell ref="O122:O124"/>
    <mergeCell ref="O101:O103"/>
    <mergeCell ref="O110:O112"/>
    <mergeCell ref="O104:O106"/>
    <mergeCell ref="O107:O109"/>
    <mergeCell ref="O116:O118"/>
    <mergeCell ref="O113:O115"/>
    <mergeCell ref="O98:O100"/>
    <mergeCell ref="O68:O70"/>
    <mergeCell ref="N65:N67"/>
    <mergeCell ref="O62:O64"/>
    <mergeCell ref="N62:N64"/>
    <mergeCell ref="O84:O86"/>
    <mergeCell ref="O87:O89"/>
    <mergeCell ref="N71:N73"/>
    <mergeCell ref="N74:N76"/>
    <mergeCell ref="O65:O67"/>
    <mergeCell ref="O21:O23"/>
    <mergeCell ref="O24:O26"/>
    <mergeCell ref="N21:N23"/>
    <mergeCell ref="O90:O92"/>
    <mergeCell ref="O71:O73"/>
    <mergeCell ref="O74:O76"/>
    <mergeCell ref="O77:O79"/>
    <mergeCell ref="N24:N26"/>
    <mergeCell ref="N35:N37"/>
    <mergeCell ref="N38:N40"/>
    <mergeCell ref="N5:N9"/>
    <mergeCell ref="O5:O9"/>
    <mergeCell ref="O14:O16"/>
    <mergeCell ref="O17:O19"/>
    <mergeCell ref="N14:N16"/>
    <mergeCell ref="N17:N19"/>
    <mergeCell ref="N28:N30"/>
    <mergeCell ref="O56:O58"/>
    <mergeCell ref="M59:M61"/>
    <mergeCell ref="O59:O61"/>
    <mergeCell ref="N59:N61"/>
    <mergeCell ref="N56:N58"/>
    <mergeCell ref="O28:O30"/>
    <mergeCell ref="O31:O33"/>
    <mergeCell ref="O35:O37"/>
    <mergeCell ref="N44:N46"/>
    <mergeCell ref="N53:N55"/>
    <mergeCell ref="O53:O55"/>
    <mergeCell ref="N47:N49"/>
    <mergeCell ref="N50:N52"/>
    <mergeCell ref="O47:O49"/>
    <mergeCell ref="O38:O40"/>
    <mergeCell ref="N31:N33"/>
    <mergeCell ref="O50:O52"/>
    <mergeCell ref="O44:O46"/>
    <mergeCell ref="O41:O43"/>
    <mergeCell ref="N41:N43"/>
    <mergeCell ref="I31:I33"/>
    <mergeCell ref="M53:M55"/>
    <mergeCell ref="M56:M58"/>
    <mergeCell ref="I53:I55"/>
    <mergeCell ref="L53:L55"/>
    <mergeCell ref="I50:I52"/>
    <mergeCell ref="M50:M52"/>
    <mergeCell ref="L50:L52"/>
    <mergeCell ref="I38:I40"/>
    <mergeCell ref="L38:L40"/>
    <mergeCell ref="A101:A103"/>
    <mergeCell ref="M41:M43"/>
    <mergeCell ref="M38:M40"/>
    <mergeCell ref="L56:L58"/>
    <mergeCell ref="M62:M64"/>
    <mergeCell ref="I68:I70"/>
    <mergeCell ref="L68:L70"/>
    <mergeCell ref="M71:M73"/>
    <mergeCell ref="L74:L76"/>
    <mergeCell ref="L77:L79"/>
    <mergeCell ref="L107:L109"/>
    <mergeCell ref="L110:L112"/>
    <mergeCell ref="I87:I89"/>
    <mergeCell ref="J80:J81"/>
    <mergeCell ref="L98:L100"/>
    <mergeCell ref="L87:L89"/>
    <mergeCell ref="C113:C115"/>
    <mergeCell ref="E110:E112"/>
    <mergeCell ref="I74:I76"/>
    <mergeCell ref="C110:C112"/>
    <mergeCell ref="D110:D112"/>
    <mergeCell ref="F104:F106"/>
    <mergeCell ref="C107:C109"/>
    <mergeCell ref="E113:E115"/>
    <mergeCell ref="H80:H81"/>
    <mergeCell ref="D84:D86"/>
    <mergeCell ref="H24:H26"/>
    <mergeCell ref="H28:H30"/>
    <mergeCell ref="G119:G121"/>
    <mergeCell ref="H110:H112"/>
    <mergeCell ref="H107:H109"/>
    <mergeCell ref="H35:H37"/>
    <mergeCell ref="H50:H52"/>
    <mergeCell ref="H38:H40"/>
    <mergeCell ref="G38:G40"/>
    <mergeCell ref="H113:H115"/>
    <mergeCell ref="L14:L16"/>
    <mergeCell ref="J12:K12"/>
    <mergeCell ref="J7:K9"/>
    <mergeCell ref="B68:B70"/>
    <mergeCell ref="C68:C70"/>
    <mergeCell ref="D68:D70"/>
    <mergeCell ref="I24:I26"/>
    <mergeCell ref="B31:B33"/>
    <mergeCell ref="B27:E27"/>
    <mergeCell ref="E68:E70"/>
    <mergeCell ref="J10:K10"/>
    <mergeCell ref="I14:I16"/>
    <mergeCell ref="C11:E11"/>
    <mergeCell ref="B12:E12"/>
    <mergeCell ref="B13:E13"/>
    <mergeCell ref="C14:C16"/>
    <mergeCell ref="A98:A100"/>
    <mergeCell ref="B98:B100"/>
    <mergeCell ref="C98:C100"/>
    <mergeCell ref="D98:D100"/>
    <mergeCell ref="M14:M16"/>
    <mergeCell ref="E98:E100"/>
    <mergeCell ref="F98:F100"/>
    <mergeCell ref="G98:G100"/>
    <mergeCell ref="H98:H100"/>
    <mergeCell ref="B20:E20"/>
    <mergeCell ref="B14:B16"/>
    <mergeCell ref="E14:E16"/>
    <mergeCell ref="H14:H16"/>
    <mergeCell ref="G14:G16"/>
    <mergeCell ref="I1:M1"/>
    <mergeCell ref="K2:M2"/>
    <mergeCell ref="A3:M3"/>
    <mergeCell ref="A5:A9"/>
    <mergeCell ref="B5:B9"/>
    <mergeCell ref="C5:C9"/>
    <mergeCell ref="D5:D9"/>
    <mergeCell ref="E5:E9"/>
    <mergeCell ref="G6:G9"/>
    <mergeCell ref="F5:F9"/>
    <mergeCell ref="A14:A16"/>
    <mergeCell ref="E24:E26"/>
    <mergeCell ref="F24:F26"/>
    <mergeCell ref="F14:F16"/>
    <mergeCell ref="D17:D19"/>
    <mergeCell ref="F17:F19"/>
    <mergeCell ref="D24:D26"/>
    <mergeCell ref="D14:D16"/>
    <mergeCell ref="C24:C26"/>
    <mergeCell ref="C21:C23"/>
    <mergeCell ref="M5:M9"/>
    <mergeCell ref="L7:L9"/>
    <mergeCell ref="H7:H9"/>
    <mergeCell ref="I7:I9"/>
    <mergeCell ref="H6:L6"/>
    <mergeCell ref="G5:L5"/>
    <mergeCell ref="G50:G52"/>
    <mergeCell ref="F50:F52"/>
    <mergeCell ref="D35:D37"/>
    <mergeCell ref="E35:E37"/>
    <mergeCell ref="F35:F37"/>
    <mergeCell ref="E38:E40"/>
    <mergeCell ref="C31:C33"/>
    <mergeCell ref="E28:E30"/>
    <mergeCell ref="F28:F30"/>
    <mergeCell ref="F31:F33"/>
    <mergeCell ref="C28:C30"/>
    <mergeCell ref="E31:E33"/>
    <mergeCell ref="D31:D33"/>
    <mergeCell ref="D50:D52"/>
    <mergeCell ref="A56:A58"/>
    <mergeCell ref="B56:B58"/>
    <mergeCell ref="C56:C58"/>
    <mergeCell ref="D56:D58"/>
    <mergeCell ref="C50:C52"/>
    <mergeCell ref="B44:B46"/>
    <mergeCell ref="D47:D49"/>
    <mergeCell ref="B47:B49"/>
    <mergeCell ref="L41:L43"/>
    <mergeCell ref="H41:H43"/>
    <mergeCell ref="F47:F49"/>
    <mergeCell ref="H44:H46"/>
    <mergeCell ref="G44:G46"/>
    <mergeCell ref="H47:H49"/>
    <mergeCell ref="C47:C49"/>
    <mergeCell ref="F41:F43"/>
    <mergeCell ref="C44:C46"/>
    <mergeCell ref="D44:D46"/>
    <mergeCell ref="G47:G49"/>
    <mergeCell ref="E47:E49"/>
    <mergeCell ref="G74:G76"/>
    <mergeCell ref="G71:G73"/>
    <mergeCell ref="I71:I73"/>
    <mergeCell ref="A35:A37"/>
    <mergeCell ref="F38:F40"/>
    <mergeCell ref="A41:A43"/>
    <mergeCell ref="E44:E46"/>
    <mergeCell ref="F44:F46"/>
    <mergeCell ref="A44:A46"/>
    <mergeCell ref="E41:E43"/>
    <mergeCell ref="L35:L37"/>
    <mergeCell ref="G35:G37"/>
    <mergeCell ref="B35:B37"/>
    <mergeCell ref="C35:C37"/>
    <mergeCell ref="G56:G58"/>
    <mergeCell ref="H53:H55"/>
    <mergeCell ref="H56:H58"/>
    <mergeCell ref="F68:F70"/>
    <mergeCell ref="H68:H70"/>
    <mergeCell ref="F65:F67"/>
    <mergeCell ref="G65:G67"/>
    <mergeCell ref="G68:G70"/>
    <mergeCell ref="F59:F61"/>
    <mergeCell ref="G59:G61"/>
    <mergeCell ref="F56:F58"/>
    <mergeCell ref="F53:F55"/>
    <mergeCell ref="G53:G55"/>
    <mergeCell ref="I65:I67"/>
    <mergeCell ref="F62:F64"/>
    <mergeCell ref="I59:I61"/>
    <mergeCell ref="I62:I64"/>
    <mergeCell ref="H62:H64"/>
    <mergeCell ref="H65:H67"/>
    <mergeCell ref="I56:I58"/>
    <mergeCell ref="D77:D79"/>
    <mergeCell ref="E77:E79"/>
    <mergeCell ref="E53:E55"/>
    <mergeCell ref="B53:B55"/>
    <mergeCell ref="E56:E58"/>
    <mergeCell ref="C53:C55"/>
    <mergeCell ref="D53:D55"/>
    <mergeCell ref="B59:B61"/>
    <mergeCell ref="C59:C61"/>
    <mergeCell ref="D59:D61"/>
    <mergeCell ref="C65:C67"/>
    <mergeCell ref="E65:E67"/>
    <mergeCell ref="E62:E64"/>
    <mergeCell ref="D62:D64"/>
    <mergeCell ref="A68:A70"/>
    <mergeCell ref="B77:B79"/>
    <mergeCell ref="H77:H79"/>
    <mergeCell ref="E71:E73"/>
    <mergeCell ref="C74:C76"/>
    <mergeCell ref="E74:E76"/>
    <mergeCell ref="H71:H73"/>
    <mergeCell ref="A71:A73"/>
    <mergeCell ref="C71:C73"/>
    <mergeCell ref="H74:H76"/>
    <mergeCell ref="B71:B73"/>
    <mergeCell ref="B74:B76"/>
    <mergeCell ref="G77:G79"/>
    <mergeCell ref="G80:G81"/>
    <mergeCell ref="A80:E81"/>
    <mergeCell ref="F71:F73"/>
    <mergeCell ref="A77:A79"/>
    <mergeCell ref="D71:D73"/>
    <mergeCell ref="F80:F81"/>
    <mergeCell ref="F77:F79"/>
    <mergeCell ref="A87:A89"/>
    <mergeCell ref="B87:B89"/>
    <mergeCell ref="C87:C89"/>
    <mergeCell ref="A74:A76"/>
    <mergeCell ref="A84:A86"/>
    <mergeCell ref="C77:C79"/>
    <mergeCell ref="M140:M142"/>
    <mergeCell ref="M137:M139"/>
    <mergeCell ref="M131:M133"/>
    <mergeCell ref="M134:M136"/>
    <mergeCell ref="M110:M112"/>
    <mergeCell ref="L113:L115"/>
    <mergeCell ref="L116:L118"/>
    <mergeCell ref="D87:D89"/>
    <mergeCell ref="E87:E89"/>
    <mergeCell ref="G110:G112"/>
    <mergeCell ref="G113:G115"/>
    <mergeCell ref="G116:G118"/>
    <mergeCell ref="F110:F112"/>
    <mergeCell ref="F113:F115"/>
    <mergeCell ref="D113:D115"/>
    <mergeCell ref="N119:N121"/>
    <mergeCell ref="M122:M124"/>
    <mergeCell ref="N122:N124"/>
    <mergeCell ref="M116:M118"/>
    <mergeCell ref="I122:I124"/>
    <mergeCell ref="G122:G124"/>
    <mergeCell ref="F116:F118"/>
    <mergeCell ref="I116:I118"/>
    <mergeCell ref="E116:E118"/>
    <mergeCell ref="E125:E127"/>
    <mergeCell ref="H122:H124"/>
    <mergeCell ref="I119:I121"/>
    <mergeCell ref="E119:E121"/>
    <mergeCell ref="G125:G127"/>
    <mergeCell ref="F122:F124"/>
    <mergeCell ref="A119:A121"/>
    <mergeCell ref="B119:B121"/>
    <mergeCell ref="C119:C121"/>
    <mergeCell ref="D119:D121"/>
    <mergeCell ref="C122:C124"/>
    <mergeCell ref="D122:D124"/>
    <mergeCell ref="F119:F121"/>
    <mergeCell ref="E122:E124"/>
    <mergeCell ref="F176:F178"/>
    <mergeCell ref="F152:F154"/>
    <mergeCell ref="A176:A178"/>
    <mergeCell ref="B176:B178"/>
    <mergeCell ref="C176:C178"/>
    <mergeCell ref="A155:A157"/>
    <mergeCell ref="B155:B157"/>
    <mergeCell ref="C155:C157"/>
    <mergeCell ref="B152:B154"/>
    <mergeCell ref="C152:C154"/>
    <mergeCell ref="E158:E160"/>
    <mergeCell ref="D131:D133"/>
    <mergeCell ref="A122:A124"/>
    <mergeCell ref="B122:B124"/>
    <mergeCell ref="A128:A130"/>
    <mergeCell ref="A125:A127"/>
    <mergeCell ref="D128:D130"/>
    <mergeCell ref="A131:A133"/>
    <mergeCell ref="A152:A154"/>
    <mergeCell ref="B131:B133"/>
    <mergeCell ref="E224:E226"/>
    <mergeCell ref="F224:F226"/>
    <mergeCell ref="G224:G226"/>
    <mergeCell ref="E152:E154"/>
    <mergeCell ref="F161:F163"/>
    <mergeCell ref="F167:F169"/>
    <mergeCell ref="F170:F172"/>
    <mergeCell ref="E194:E196"/>
    <mergeCell ref="F197:F199"/>
    <mergeCell ref="E161:E163"/>
    <mergeCell ref="H224:H226"/>
    <mergeCell ref="H152:H154"/>
    <mergeCell ref="H176:H178"/>
    <mergeCell ref="G176:G178"/>
    <mergeCell ref="H155:H157"/>
    <mergeCell ref="H161:H163"/>
    <mergeCell ref="G161:G163"/>
    <mergeCell ref="G167:G169"/>
    <mergeCell ref="H167:H169"/>
    <mergeCell ref="H188:H190"/>
    <mergeCell ref="A227:A229"/>
    <mergeCell ref="A224:A226"/>
    <mergeCell ref="B224:B226"/>
    <mergeCell ref="A221:A223"/>
    <mergeCell ref="B221:B223"/>
    <mergeCell ref="B227:B229"/>
    <mergeCell ref="I227:I229"/>
    <mergeCell ref="L227:L229"/>
    <mergeCell ref="F231:F233"/>
    <mergeCell ref="G231:G233"/>
    <mergeCell ref="I231:I233"/>
    <mergeCell ref="L231:L233"/>
    <mergeCell ref="H231:H233"/>
    <mergeCell ref="F227:F229"/>
    <mergeCell ref="M227:M229"/>
    <mergeCell ref="A191:A193"/>
    <mergeCell ref="B191:B193"/>
    <mergeCell ref="C191:C193"/>
    <mergeCell ref="D191:D193"/>
    <mergeCell ref="E191:E193"/>
    <mergeCell ref="F191:F193"/>
    <mergeCell ref="M221:M223"/>
    <mergeCell ref="L206:L208"/>
    <mergeCell ref="H227:H229"/>
    <mergeCell ref="G221:G223"/>
    <mergeCell ref="D221:D223"/>
    <mergeCell ref="C230:E230"/>
    <mergeCell ref="G227:G229"/>
    <mergeCell ref="E227:E229"/>
    <mergeCell ref="C221:C223"/>
    <mergeCell ref="C224:C226"/>
    <mergeCell ref="D224:D226"/>
    <mergeCell ref="C227:C229"/>
    <mergeCell ref="D227:D229"/>
    <mergeCell ref="A234:E235"/>
    <mergeCell ref="F234:F235"/>
    <mergeCell ref="A231:A233"/>
    <mergeCell ref="B231:B233"/>
    <mergeCell ref="C231:C233"/>
    <mergeCell ref="D231:D233"/>
    <mergeCell ref="A250:E250"/>
    <mergeCell ref="B251:E251"/>
    <mergeCell ref="M224:M226"/>
    <mergeCell ref="L224:L226"/>
    <mergeCell ref="A237:M237"/>
    <mergeCell ref="A249:E249"/>
    <mergeCell ref="M231:M233"/>
    <mergeCell ref="I224:I226"/>
    <mergeCell ref="E231:E233"/>
    <mergeCell ref="K234:K235"/>
    <mergeCell ref="M258:M260"/>
    <mergeCell ref="L258:L260"/>
    <mergeCell ref="A258:A260"/>
    <mergeCell ref="G234:G235"/>
    <mergeCell ref="H234:H235"/>
    <mergeCell ref="M234:M235"/>
    <mergeCell ref="I234:I235"/>
    <mergeCell ref="J234:J235"/>
    <mergeCell ref="L234:L235"/>
    <mergeCell ref="A257:M257"/>
    <mergeCell ref="G258:G260"/>
    <mergeCell ref="H258:H260"/>
    <mergeCell ref="I258:I260"/>
    <mergeCell ref="A252:E252"/>
    <mergeCell ref="A255:H255"/>
    <mergeCell ref="A256:E256"/>
    <mergeCell ref="A261:A263"/>
    <mergeCell ref="C267:C269"/>
    <mergeCell ref="D267:D269"/>
    <mergeCell ref="D264:D266"/>
    <mergeCell ref="A264:A266"/>
    <mergeCell ref="C261:C263"/>
    <mergeCell ref="D261:D263"/>
    <mergeCell ref="B261:B263"/>
    <mergeCell ref="A267:A269"/>
    <mergeCell ref="B267:B269"/>
    <mergeCell ref="B258:B260"/>
    <mergeCell ref="C258:C260"/>
    <mergeCell ref="D258:D260"/>
    <mergeCell ref="F261:F263"/>
    <mergeCell ref="E261:E263"/>
    <mergeCell ref="E258:E260"/>
    <mergeCell ref="F258:F260"/>
    <mergeCell ref="E264:E266"/>
    <mergeCell ref="F264:F266"/>
    <mergeCell ref="E267:E269"/>
    <mergeCell ref="F267:F269"/>
    <mergeCell ref="M270:M272"/>
    <mergeCell ref="M261:M263"/>
    <mergeCell ref="G261:G263"/>
    <mergeCell ref="H261:H263"/>
    <mergeCell ref="I267:I269"/>
    <mergeCell ref="H264:H266"/>
    <mergeCell ref="L261:L263"/>
    <mergeCell ref="I261:I263"/>
    <mergeCell ref="B264:B266"/>
    <mergeCell ref="C264:C266"/>
    <mergeCell ref="M267:M269"/>
    <mergeCell ref="I264:I266"/>
    <mergeCell ref="L264:L266"/>
    <mergeCell ref="M264:M266"/>
    <mergeCell ref="H267:H269"/>
    <mergeCell ref="L267:L269"/>
    <mergeCell ref="G267:G269"/>
    <mergeCell ref="G264:G266"/>
    <mergeCell ref="L270:L272"/>
    <mergeCell ref="G270:G272"/>
    <mergeCell ref="A270:A272"/>
    <mergeCell ref="B270:B272"/>
    <mergeCell ref="C270:C272"/>
    <mergeCell ref="D270:D272"/>
    <mergeCell ref="H270:H272"/>
    <mergeCell ref="E270:E272"/>
    <mergeCell ref="F270:F272"/>
    <mergeCell ref="I270:I272"/>
    <mergeCell ref="C273:C275"/>
    <mergeCell ref="D273:D275"/>
    <mergeCell ref="A273:A275"/>
    <mergeCell ref="B273:B275"/>
    <mergeCell ref="L273:L275"/>
    <mergeCell ref="M273:M275"/>
    <mergeCell ref="G276:G278"/>
    <mergeCell ref="H276:H278"/>
    <mergeCell ref="I273:I275"/>
    <mergeCell ref="H273:H275"/>
    <mergeCell ref="E276:E278"/>
    <mergeCell ref="F276:F278"/>
    <mergeCell ref="F273:F275"/>
    <mergeCell ref="G273:G275"/>
    <mergeCell ref="E273:E275"/>
    <mergeCell ref="A276:A278"/>
    <mergeCell ref="B276:B278"/>
    <mergeCell ref="C276:C278"/>
    <mergeCell ref="D276:D278"/>
    <mergeCell ref="L279:L281"/>
    <mergeCell ref="M279:M281"/>
    <mergeCell ref="I276:I278"/>
    <mergeCell ref="L276:L278"/>
    <mergeCell ref="M276:M278"/>
    <mergeCell ref="I279:I281"/>
    <mergeCell ref="H279:H281"/>
    <mergeCell ref="A279:A281"/>
    <mergeCell ref="B279:B281"/>
    <mergeCell ref="C279:C281"/>
    <mergeCell ref="D279:D281"/>
    <mergeCell ref="E279:E281"/>
    <mergeCell ref="F279:F281"/>
    <mergeCell ref="G279:G281"/>
    <mergeCell ref="G285:G287"/>
    <mergeCell ref="H288:H290"/>
    <mergeCell ref="H285:H287"/>
    <mergeCell ref="A282:A284"/>
    <mergeCell ref="B282:B284"/>
    <mergeCell ref="C282:C284"/>
    <mergeCell ref="D282:D284"/>
    <mergeCell ref="E282:E284"/>
    <mergeCell ref="F282:F284"/>
    <mergeCell ref="A285:A287"/>
    <mergeCell ref="B285:B287"/>
    <mergeCell ref="C285:C287"/>
    <mergeCell ref="D285:D287"/>
    <mergeCell ref="E285:E287"/>
    <mergeCell ref="M282:M284"/>
    <mergeCell ref="I285:I287"/>
    <mergeCell ref="L285:L287"/>
    <mergeCell ref="M285:M287"/>
    <mergeCell ref="I282:I284"/>
    <mergeCell ref="L282:L284"/>
    <mergeCell ref="G282:G284"/>
    <mergeCell ref="H282:H284"/>
    <mergeCell ref="F285:F287"/>
    <mergeCell ref="M291:M293"/>
    <mergeCell ref="I288:I290"/>
    <mergeCell ref="L288:L290"/>
    <mergeCell ref="M288:M290"/>
    <mergeCell ref="I291:I293"/>
    <mergeCell ref="D288:D290"/>
    <mergeCell ref="E288:E290"/>
    <mergeCell ref="D294:D296"/>
    <mergeCell ref="L291:L293"/>
    <mergeCell ref="F288:F290"/>
    <mergeCell ref="G288:G290"/>
    <mergeCell ref="E294:E296"/>
    <mergeCell ref="H291:H293"/>
    <mergeCell ref="A291:A293"/>
    <mergeCell ref="B291:B293"/>
    <mergeCell ref="C291:C293"/>
    <mergeCell ref="D291:D293"/>
    <mergeCell ref="E291:E293"/>
    <mergeCell ref="F291:F293"/>
    <mergeCell ref="G291:G293"/>
    <mergeCell ref="H294:H296"/>
    <mergeCell ref="A288:A290"/>
    <mergeCell ref="A294:A296"/>
    <mergeCell ref="B294:B296"/>
    <mergeCell ref="C294:C296"/>
    <mergeCell ref="B288:B290"/>
    <mergeCell ref="C288:C290"/>
    <mergeCell ref="F300:F302"/>
    <mergeCell ref="G300:G302"/>
    <mergeCell ref="I294:I296"/>
    <mergeCell ref="H300:H302"/>
    <mergeCell ref="L294:L296"/>
    <mergeCell ref="F297:F299"/>
    <mergeCell ref="G297:G299"/>
    <mergeCell ref="M294:M296"/>
    <mergeCell ref="I297:I299"/>
    <mergeCell ref="L297:L299"/>
    <mergeCell ref="M297:M299"/>
    <mergeCell ref="H297:H299"/>
    <mergeCell ref="F294:F296"/>
    <mergeCell ref="G294:G296"/>
    <mergeCell ref="C297:C299"/>
    <mergeCell ref="D297:D299"/>
    <mergeCell ref="E297:E299"/>
    <mergeCell ref="A300:A302"/>
    <mergeCell ref="B300:B302"/>
    <mergeCell ref="C300:C302"/>
    <mergeCell ref="D300:D302"/>
    <mergeCell ref="E300:E302"/>
    <mergeCell ref="A297:A299"/>
    <mergeCell ref="B297:B299"/>
    <mergeCell ref="L303:L305"/>
    <mergeCell ref="M303:M305"/>
    <mergeCell ref="I300:I302"/>
    <mergeCell ref="L300:L302"/>
    <mergeCell ref="M300:M302"/>
    <mergeCell ref="I303:I305"/>
    <mergeCell ref="H303:H305"/>
    <mergeCell ref="A303:A305"/>
    <mergeCell ref="B303:B305"/>
    <mergeCell ref="G303:G305"/>
    <mergeCell ref="F303:F305"/>
    <mergeCell ref="A306:A308"/>
    <mergeCell ref="B306:B308"/>
    <mergeCell ref="C306:C308"/>
    <mergeCell ref="D306:D308"/>
    <mergeCell ref="E306:E308"/>
    <mergeCell ref="C303:C305"/>
    <mergeCell ref="D303:D305"/>
    <mergeCell ref="E303:E305"/>
    <mergeCell ref="M306:M308"/>
    <mergeCell ref="I309:I311"/>
    <mergeCell ref="L309:L311"/>
    <mergeCell ref="M309:M311"/>
    <mergeCell ref="I306:I308"/>
    <mergeCell ref="L306:L308"/>
    <mergeCell ref="F306:F308"/>
    <mergeCell ref="G306:G308"/>
    <mergeCell ref="H306:H308"/>
    <mergeCell ref="F312:F314"/>
    <mergeCell ref="G312:G314"/>
    <mergeCell ref="F309:F311"/>
    <mergeCell ref="G309:G311"/>
    <mergeCell ref="H312:H314"/>
    <mergeCell ref="H309:H311"/>
    <mergeCell ref="E309:E311"/>
    <mergeCell ref="B312:B314"/>
    <mergeCell ref="C312:C314"/>
    <mergeCell ref="D312:D314"/>
    <mergeCell ref="E312:E314"/>
    <mergeCell ref="A309:A311"/>
    <mergeCell ref="B309:B311"/>
    <mergeCell ref="C309:C311"/>
    <mergeCell ref="D309:D311"/>
    <mergeCell ref="I312:I314"/>
    <mergeCell ref="L312:L314"/>
    <mergeCell ref="M312:M314"/>
    <mergeCell ref="I315:I317"/>
    <mergeCell ref="G315:G317"/>
    <mergeCell ref="H318:H320"/>
    <mergeCell ref="L315:L317"/>
    <mergeCell ref="M315:M317"/>
    <mergeCell ref="L318:L320"/>
    <mergeCell ref="M318:M320"/>
    <mergeCell ref="D318:D320"/>
    <mergeCell ref="A321:A322"/>
    <mergeCell ref="E318:E320"/>
    <mergeCell ref="H315:H317"/>
    <mergeCell ref="A315:A317"/>
    <mergeCell ref="B315:B317"/>
    <mergeCell ref="C315:C317"/>
    <mergeCell ref="D315:D317"/>
    <mergeCell ref="E315:E317"/>
    <mergeCell ref="F315:F317"/>
    <mergeCell ref="A312:A314"/>
    <mergeCell ref="A318:A320"/>
    <mergeCell ref="B318:B320"/>
    <mergeCell ref="C318:C320"/>
    <mergeCell ref="F323:F324"/>
    <mergeCell ref="G323:G324"/>
    <mergeCell ref="I318:I320"/>
    <mergeCell ref="H323:H324"/>
    <mergeCell ref="F321:F322"/>
    <mergeCell ref="G321:G322"/>
    <mergeCell ref="I321:I322"/>
    <mergeCell ref="L321:L322"/>
    <mergeCell ref="M321:M322"/>
    <mergeCell ref="H321:H322"/>
    <mergeCell ref="F318:F320"/>
    <mergeCell ref="G318:G320"/>
    <mergeCell ref="B323:B324"/>
    <mergeCell ref="C323:C324"/>
    <mergeCell ref="D323:D324"/>
    <mergeCell ref="E323:E324"/>
    <mergeCell ref="B321:B322"/>
    <mergeCell ref="C321:C322"/>
    <mergeCell ref="D321:D322"/>
    <mergeCell ref="E321:E322"/>
    <mergeCell ref="A323:A324"/>
    <mergeCell ref="L325:L326"/>
    <mergeCell ref="M325:M326"/>
    <mergeCell ref="I323:I324"/>
    <mergeCell ref="L323:L324"/>
    <mergeCell ref="M323:M324"/>
    <mergeCell ref="I325:I326"/>
    <mergeCell ref="H325:H326"/>
    <mergeCell ref="A325:A326"/>
    <mergeCell ref="B325:B326"/>
    <mergeCell ref="G325:G326"/>
    <mergeCell ref="A327:A329"/>
    <mergeCell ref="B327:B329"/>
    <mergeCell ref="C327:C329"/>
    <mergeCell ref="D327:D329"/>
    <mergeCell ref="E327:E329"/>
    <mergeCell ref="C325:C326"/>
    <mergeCell ref="D325:D326"/>
    <mergeCell ref="E325:E326"/>
    <mergeCell ref="F325:F326"/>
    <mergeCell ref="M327:M329"/>
    <mergeCell ref="I330:I332"/>
    <mergeCell ref="L330:L332"/>
    <mergeCell ref="M330:M332"/>
    <mergeCell ref="I327:I329"/>
    <mergeCell ref="L327:L329"/>
    <mergeCell ref="F327:F329"/>
    <mergeCell ref="G327:G329"/>
    <mergeCell ref="H327:H329"/>
    <mergeCell ref="F333:F335"/>
    <mergeCell ref="G333:G335"/>
    <mergeCell ref="F330:F332"/>
    <mergeCell ref="G330:G332"/>
    <mergeCell ref="H333:H335"/>
    <mergeCell ref="H330:H332"/>
    <mergeCell ref="E330:E332"/>
    <mergeCell ref="B333:B335"/>
    <mergeCell ref="C333:C335"/>
    <mergeCell ref="D333:D335"/>
    <mergeCell ref="E333:E335"/>
    <mergeCell ref="A330:A332"/>
    <mergeCell ref="B330:B332"/>
    <mergeCell ref="C330:C332"/>
    <mergeCell ref="D330:D332"/>
    <mergeCell ref="L336:L338"/>
    <mergeCell ref="M336:M338"/>
    <mergeCell ref="I333:I335"/>
    <mergeCell ref="L333:L335"/>
    <mergeCell ref="M333:M335"/>
    <mergeCell ref="I336:I338"/>
    <mergeCell ref="E336:E338"/>
    <mergeCell ref="F336:F338"/>
    <mergeCell ref="G336:G338"/>
    <mergeCell ref="H339:H341"/>
    <mergeCell ref="A336:A338"/>
    <mergeCell ref="B336:B338"/>
    <mergeCell ref="C336:C338"/>
    <mergeCell ref="D336:D338"/>
    <mergeCell ref="I339:I341"/>
    <mergeCell ref="H345:H347"/>
    <mergeCell ref="A333:A335"/>
    <mergeCell ref="A339:A341"/>
    <mergeCell ref="B339:B341"/>
    <mergeCell ref="C339:C341"/>
    <mergeCell ref="D339:D341"/>
    <mergeCell ref="A342:A344"/>
    <mergeCell ref="E339:E341"/>
    <mergeCell ref="H336:H338"/>
    <mergeCell ref="L339:L341"/>
    <mergeCell ref="F342:F344"/>
    <mergeCell ref="G342:G344"/>
    <mergeCell ref="M339:M341"/>
    <mergeCell ref="I342:I344"/>
    <mergeCell ref="L342:L344"/>
    <mergeCell ref="M342:M344"/>
    <mergeCell ref="H342:H344"/>
    <mergeCell ref="F339:F341"/>
    <mergeCell ref="G339:G341"/>
    <mergeCell ref="D342:D344"/>
    <mergeCell ref="E342:E344"/>
    <mergeCell ref="B345:B347"/>
    <mergeCell ref="C345:C347"/>
    <mergeCell ref="D345:D347"/>
    <mergeCell ref="A348:A350"/>
    <mergeCell ref="B348:B350"/>
    <mergeCell ref="B342:B344"/>
    <mergeCell ref="C342:C344"/>
    <mergeCell ref="M348:M350"/>
    <mergeCell ref="I345:I347"/>
    <mergeCell ref="L345:L347"/>
    <mergeCell ref="M345:M347"/>
    <mergeCell ref="I348:I350"/>
    <mergeCell ref="A345:A347"/>
    <mergeCell ref="E345:E347"/>
    <mergeCell ref="F345:F347"/>
    <mergeCell ref="G345:G347"/>
    <mergeCell ref="H351:H353"/>
    <mergeCell ref="L354:L356"/>
    <mergeCell ref="G354:G356"/>
    <mergeCell ref="G348:G350"/>
    <mergeCell ref="G351:G353"/>
    <mergeCell ref="L348:L350"/>
    <mergeCell ref="H348:H350"/>
    <mergeCell ref="M354:M356"/>
    <mergeCell ref="I351:I353"/>
    <mergeCell ref="L351:L353"/>
    <mergeCell ref="M351:M353"/>
    <mergeCell ref="I354:I356"/>
    <mergeCell ref="B351:B353"/>
    <mergeCell ref="C351:C353"/>
    <mergeCell ref="D351:D353"/>
    <mergeCell ref="F348:F350"/>
    <mergeCell ref="F351:F353"/>
    <mergeCell ref="C348:C350"/>
    <mergeCell ref="D348:D350"/>
    <mergeCell ref="E348:E350"/>
    <mergeCell ref="E351:E353"/>
    <mergeCell ref="A357:E357"/>
    <mergeCell ref="H354:H356"/>
    <mergeCell ref="A354:A356"/>
    <mergeCell ref="B354:B356"/>
    <mergeCell ref="C354:C356"/>
    <mergeCell ref="D354:D356"/>
    <mergeCell ref="E354:E356"/>
    <mergeCell ref="F354:F356"/>
    <mergeCell ref="A351:A353"/>
    <mergeCell ref="H137:H139"/>
    <mergeCell ref="I137:I139"/>
    <mergeCell ref="I134:I136"/>
    <mergeCell ref="L131:L133"/>
    <mergeCell ref="I131:I133"/>
    <mergeCell ref="L134:L136"/>
    <mergeCell ref="H134:H136"/>
    <mergeCell ref="H221:H223"/>
    <mergeCell ref="H218:H220"/>
    <mergeCell ref="I194:I196"/>
    <mergeCell ref="M194:M196"/>
    <mergeCell ref="I221:I223"/>
    <mergeCell ref="L221:L223"/>
    <mergeCell ref="M218:M220"/>
    <mergeCell ref="L218:L220"/>
    <mergeCell ref="I218:I220"/>
    <mergeCell ref="M200:M202"/>
    <mergeCell ref="M128:M130"/>
    <mergeCell ref="M125:M127"/>
    <mergeCell ref="M119:M121"/>
    <mergeCell ref="H125:H127"/>
    <mergeCell ref="I125:I127"/>
    <mergeCell ref="L122:L124"/>
    <mergeCell ref="L125:L127"/>
    <mergeCell ref="L128:L130"/>
    <mergeCell ref="H128:H130"/>
    <mergeCell ref="D176:D178"/>
    <mergeCell ref="E215:E217"/>
    <mergeCell ref="E188:E190"/>
    <mergeCell ref="E179:E181"/>
    <mergeCell ref="E176:E178"/>
    <mergeCell ref="E206:E208"/>
    <mergeCell ref="E203:E205"/>
    <mergeCell ref="A218:A220"/>
    <mergeCell ref="B218:B220"/>
    <mergeCell ref="B212:B214"/>
    <mergeCell ref="C212:C214"/>
    <mergeCell ref="B215:B217"/>
    <mergeCell ref="C215:C217"/>
    <mergeCell ref="A215:A217"/>
    <mergeCell ref="A212:A214"/>
    <mergeCell ref="C218:C220"/>
    <mergeCell ref="E221:E223"/>
    <mergeCell ref="G212:G214"/>
    <mergeCell ref="D215:D217"/>
    <mergeCell ref="D206:D208"/>
    <mergeCell ref="D212:D214"/>
    <mergeCell ref="G206:G208"/>
    <mergeCell ref="D209:D211"/>
    <mergeCell ref="G209:G211"/>
    <mergeCell ref="F221:F223"/>
    <mergeCell ref="F218:F220"/>
    <mergeCell ref="G218:G220"/>
    <mergeCell ref="E200:E202"/>
    <mergeCell ref="E218:E220"/>
    <mergeCell ref="D218:D220"/>
    <mergeCell ref="E212:E214"/>
    <mergeCell ref="F200:F202"/>
    <mergeCell ref="I140:I142"/>
    <mergeCell ref="H140:H142"/>
    <mergeCell ref="G188:G190"/>
    <mergeCell ref="I128:I130"/>
    <mergeCell ref="G131:G133"/>
    <mergeCell ref="G134:G136"/>
    <mergeCell ref="G158:G160"/>
    <mergeCell ref="G155:G157"/>
    <mergeCell ref="G152:G154"/>
    <mergeCell ref="I167:I169"/>
    <mergeCell ref="H116:H118"/>
    <mergeCell ref="I84:I86"/>
    <mergeCell ref="H84:H86"/>
    <mergeCell ref="H87:H89"/>
    <mergeCell ref="I107:I109"/>
    <mergeCell ref="I98:I100"/>
    <mergeCell ref="I101:I103"/>
    <mergeCell ref="H101:H103"/>
    <mergeCell ref="I110:I112"/>
    <mergeCell ref="B137:B139"/>
    <mergeCell ref="H206:H208"/>
    <mergeCell ref="G203:G205"/>
    <mergeCell ref="H119:H121"/>
    <mergeCell ref="H131:H133"/>
    <mergeCell ref="F158:F160"/>
    <mergeCell ref="F155:F157"/>
    <mergeCell ref="C203:C205"/>
    <mergeCell ref="D200:D202"/>
    <mergeCell ref="D203:D205"/>
    <mergeCell ref="F140:F142"/>
    <mergeCell ref="G140:G142"/>
    <mergeCell ref="C131:C133"/>
    <mergeCell ref="C134:C136"/>
    <mergeCell ref="F137:F139"/>
    <mergeCell ref="G137:G139"/>
    <mergeCell ref="F128:F130"/>
    <mergeCell ref="G128:G130"/>
    <mergeCell ref="F131:F133"/>
    <mergeCell ref="B128:B130"/>
    <mergeCell ref="C128:C130"/>
    <mergeCell ref="F164:F166"/>
    <mergeCell ref="H164:H166"/>
    <mergeCell ref="C170:C172"/>
    <mergeCell ref="F173:F175"/>
    <mergeCell ref="D173:D175"/>
    <mergeCell ref="E173:E175"/>
    <mergeCell ref="E170:E172"/>
    <mergeCell ref="D167:D169"/>
    <mergeCell ref="E167:E169"/>
    <mergeCell ref="D164:D166"/>
    <mergeCell ref="A179:A181"/>
    <mergeCell ref="B179:B181"/>
    <mergeCell ref="C179:C181"/>
    <mergeCell ref="D179:D181"/>
    <mergeCell ref="L164:L166"/>
    <mergeCell ref="L167:L169"/>
    <mergeCell ref="I161:I163"/>
    <mergeCell ref="I179:I181"/>
    <mergeCell ref="I164:I166"/>
    <mergeCell ref="L176:L178"/>
    <mergeCell ref="L179:L181"/>
    <mergeCell ref="L170:L172"/>
    <mergeCell ref="I152:I154"/>
    <mergeCell ref="H146:H148"/>
    <mergeCell ref="G143:G145"/>
    <mergeCell ref="H179:H181"/>
    <mergeCell ref="H158:H160"/>
    <mergeCell ref="G146:G148"/>
    <mergeCell ref="G164:G166"/>
    <mergeCell ref="I143:I145"/>
    <mergeCell ref="I170:I172"/>
    <mergeCell ref="I155:I157"/>
    <mergeCell ref="C188:C190"/>
    <mergeCell ref="D188:D190"/>
    <mergeCell ref="F188:F190"/>
    <mergeCell ref="C194:C196"/>
    <mergeCell ref="D194:D196"/>
    <mergeCell ref="C185:C187"/>
    <mergeCell ref="E185:E187"/>
    <mergeCell ref="F179:F181"/>
    <mergeCell ref="G179:G181"/>
    <mergeCell ref="C182:C184"/>
    <mergeCell ref="A182:A184"/>
    <mergeCell ref="B182:B184"/>
    <mergeCell ref="A185:A187"/>
    <mergeCell ref="B185:B187"/>
    <mergeCell ref="L209:L211"/>
    <mergeCell ref="I209:I211"/>
    <mergeCell ref="C209:C211"/>
    <mergeCell ref="C206:C208"/>
    <mergeCell ref="H209:H211"/>
    <mergeCell ref="F209:F211"/>
    <mergeCell ref="E209:E211"/>
    <mergeCell ref="F206:F208"/>
    <mergeCell ref="F215:F217"/>
    <mergeCell ref="F212:F214"/>
    <mergeCell ref="H215:H217"/>
    <mergeCell ref="G215:G217"/>
    <mergeCell ref="D170:D172"/>
    <mergeCell ref="B197:B199"/>
    <mergeCell ref="A200:A202"/>
    <mergeCell ref="H212:H214"/>
    <mergeCell ref="A206:A208"/>
    <mergeCell ref="B206:B208"/>
    <mergeCell ref="B209:B211"/>
    <mergeCell ref="A188:A190"/>
    <mergeCell ref="B188:B190"/>
    <mergeCell ref="F182:F184"/>
    <mergeCell ref="F203:F205"/>
    <mergeCell ref="B203:B205"/>
    <mergeCell ref="A197:A199"/>
    <mergeCell ref="B200:B202"/>
    <mergeCell ref="E197:E199"/>
    <mergeCell ref="D197:D199"/>
    <mergeCell ref="C197:C199"/>
    <mergeCell ref="C200:C202"/>
    <mergeCell ref="A203:A205"/>
    <mergeCell ref="L203:L205"/>
    <mergeCell ref="M191:M193"/>
    <mergeCell ref="A209:A211"/>
    <mergeCell ref="G200:G202"/>
    <mergeCell ref="G197:G199"/>
    <mergeCell ref="M206:M208"/>
    <mergeCell ref="I203:I205"/>
    <mergeCell ref="H203:H205"/>
    <mergeCell ref="H197:H199"/>
    <mergeCell ref="A167:A169"/>
    <mergeCell ref="B167:B169"/>
    <mergeCell ref="C167:C169"/>
    <mergeCell ref="B194:B196"/>
    <mergeCell ref="A173:A175"/>
    <mergeCell ref="B173:B175"/>
    <mergeCell ref="C173:C175"/>
    <mergeCell ref="A194:A196"/>
    <mergeCell ref="A170:A172"/>
    <mergeCell ref="B170:B172"/>
    <mergeCell ref="H182:H184"/>
    <mergeCell ref="G185:G187"/>
    <mergeCell ref="H185:H187"/>
    <mergeCell ref="M182:M184"/>
    <mergeCell ref="M185:M187"/>
    <mergeCell ref="I185:I187"/>
    <mergeCell ref="L185:L187"/>
    <mergeCell ref="H200:H202"/>
    <mergeCell ref="L191:L193"/>
    <mergeCell ref="I200:I202"/>
    <mergeCell ref="H194:H196"/>
    <mergeCell ref="H191:H193"/>
    <mergeCell ref="I191:I193"/>
    <mergeCell ref="I197:I199"/>
    <mergeCell ref="M170:M172"/>
    <mergeCell ref="I173:I175"/>
    <mergeCell ref="M179:M181"/>
    <mergeCell ref="M173:M175"/>
    <mergeCell ref="M188:M190"/>
    <mergeCell ref="I188:I190"/>
    <mergeCell ref="I206:I208"/>
    <mergeCell ref="M197:M199"/>
    <mergeCell ref="L194:L196"/>
    <mergeCell ref="M203:M205"/>
    <mergeCell ref="L197:L199"/>
    <mergeCell ref="L188:L190"/>
    <mergeCell ref="B125:B127"/>
    <mergeCell ref="I158:I160"/>
    <mergeCell ref="L182:L184"/>
    <mergeCell ref="H173:H175"/>
    <mergeCell ref="G170:G172"/>
    <mergeCell ref="H170:H172"/>
    <mergeCell ref="G173:G175"/>
    <mergeCell ref="L173:L175"/>
    <mergeCell ref="I182:I184"/>
    <mergeCell ref="G182:G184"/>
    <mergeCell ref="F194:F196"/>
    <mergeCell ref="G194:G196"/>
    <mergeCell ref="G191:G193"/>
    <mergeCell ref="D182:D184"/>
    <mergeCell ref="E182:E184"/>
    <mergeCell ref="D185:D187"/>
    <mergeCell ref="F185:F187"/>
    <mergeCell ref="E164:E166"/>
    <mergeCell ref="B90:B92"/>
    <mergeCell ref="C90:C92"/>
    <mergeCell ref="D90:D92"/>
    <mergeCell ref="D104:D106"/>
    <mergeCell ref="B95:B97"/>
    <mergeCell ref="C101:C103"/>
    <mergeCell ref="D101:D103"/>
    <mergeCell ref="C104:C106"/>
    <mergeCell ref="B101:B103"/>
    <mergeCell ref="A104:A106"/>
    <mergeCell ref="B104:B106"/>
    <mergeCell ref="A107:A109"/>
    <mergeCell ref="A113:A115"/>
    <mergeCell ref="B107:B109"/>
    <mergeCell ref="B113:B115"/>
    <mergeCell ref="B110:B112"/>
    <mergeCell ref="A110:A112"/>
    <mergeCell ref="D155:D157"/>
    <mergeCell ref="E131:E133"/>
    <mergeCell ref="D134:D136"/>
    <mergeCell ref="D140:D142"/>
    <mergeCell ref="D152:D154"/>
    <mergeCell ref="E134:E136"/>
    <mergeCell ref="E155:E157"/>
    <mergeCell ref="E143:E145"/>
    <mergeCell ref="E146:E148"/>
    <mergeCell ref="E149:E151"/>
    <mergeCell ref="A21:A23"/>
    <mergeCell ref="B21:B23"/>
    <mergeCell ref="A31:A33"/>
    <mergeCell ref="A28:A30"/>
    <mergeCell ref="B28:B30"/>
    <mergeCell ref="A24:A26"/>
    <mergeCell ref="B24:B26"/>
    <mergeCell ref="A17:A19"/>
    <mergeCell ref="B17:B19"/>
    <mergeCell ref="C17:C19"/>
    <mergeCell ref="C41:C43"/>
    <mergeCell ref="A38:A40"/>
    <mergeCell ref="B38:B40"/>
    <mergeCell ref="C38:C40"/>
    <mergeCell ref="B41:B43"/>
    <mergeCell ref="A34:E34"/>
    <mergeCell ref="E17:E19"/>
    <mergeCell ref="M31:M33"/>
    <mergeCell ref="L24:L26"/>
    <mergeCell ref="M24:M26"/>
    <mergeCell ref="L17:L19"/>
    <mergeCell ref="M21:M23"/>
    <mergeCell ref="L21:L23"/>
    <mergeCell ref="L28:L30"/>
    <mergeCell ref="G21:G23"/>
    <mergeCell ref="H21:H23"/>
    <mergeCell ref="M17:M19"/>
    <mergeCell ref="M28:M30"/>
    <mergeCell ref="G28:G30"/>
    <mergeCell ref="I17:I19"/>
    <mergeCell ref="I21:I23"/>
    <mergeCell ref="H17:H19"/>
    <mergeCell ref="G17:G19"/>
    <mergeCell ref="G24:G26"/>
    <mergeCell ref="D21:D23"/>
    <mergeCell ref="M47:M49"/>
    <mergeCell ref="M44:M46"/>
    <mergeCell ref="M35:M37"/>
    <mergeCell ref="E21:E23"/>
    <mergeCell ref="F21:F23"/>
    <mergeCell ref="I28:I30"/>
    <mergeCell ref="G41:G43"/>
    <mergeCell ref="G31:G33"/>
    <mergeCell ref="D28:D30"/>
    <mergeCell ref="D161:D163"/>
    <mergeCell ref="L31:L33"/>
    <mergeCell ref="I47:I49"/>
    <mergeCell ref="I35:I37"/>
    <mergeCell ref="L47:L49"/>
    <mergeCell ref="L44:L46"/>
    <mergeCell ref="I41:I43"/>
    <mergeCell ref="I44:I46"/>
    <mergeCell ref="H31:H33"/>
    <mergeCell ref="D41:D43"/>
    <mergeCell ref="C164:C166"/>
    <mergeCell ref="A158:A160"/>
    <mergeCell ref="B158:B160"/>
    <mergeCell ref="A164:A166"/>
    <mergeCell ref="A161:A163"/>
    <mergeCell ref="B161:B163"/>
    <mergeCell ref="B164:B166"/>
    <mergeCell ref="C161:C163"/>
    <mergeCell ref="C158:C160"/>
    <mergeCell ref="D158:D160"/>
    <mergeCell ref="D38:D40"/>
    <mergeCell ref="C125:C127"/>
    <mergeCell ref="E128:E130"/>
    <mergeCell ref="D125:D127"/>
    <mergeCell ref="D107:D109"/>
    <mergeCell ref="E101:E103"/>
    <mergeCell ref="D74:D76"/>
    <mergeCell ref="E50:E52"/>
    <mergeCell ref="C62:C64"/>
    <mergeCell ref="G104:G106"/>
    <mergeCell ref="E107:E109"/>
    <mergeCell ref="M101:M103"/>
    <mergeCell ref="L104:L106"/>
    <mergeCell ref="M104:M106"/>
    <mergeCell ref="G107:G109"/>
    <mergeCell ref="F107:F109"/>
    <mergeCell ref="M107:M109"/>
    <mergeCell ref="L101:L103"/>
    <mergeCell ref="I104:I106"/>
    <mergeCell ref="F101:F103"/>
    <mergeCell ref="F95:F97"/>
    <mergeCell ref="G95:G97"/>
    <mergeCell ref="L95:L97"/>
    <mergeCell ref="I95:I97"/>
    <mergeCell ref="M98:M100"/>
    <mergeCell ref="E95:E97"/>
    <mergeCell ref="D95:D97"/>
    <mergeCell ref="G90:G92"/>
    <mergeCell ref="M90:M92"/>
    <mergeCell ref="C93:E93"/>
    <mergeCell ref="I90:I92"/>
    <mergeCell ref="L90:L92"/>
    <mergeCell ref="M95:M97"/>
    <mergeCell ref="A90:A92"/>
    <mergeCell ref="E90:E92"/>
    <mergeCell ref="H104:H106"/>
    <mergeCell ref="C95:C97"/>
    <mergeCell ref="H95:H97"/>
    <mergeCell ref="E104:E106"/>
    <mergeCell ref="G101:G103"/>
    <mergeCell ref="A95:A97"/>
    <mergeCell ref="F90:F92"/>
    <mergeCell ref="H90:H92"/>
    <mergeCell ref="A47:A49"/>
    <mergeCell ref="A65:A67"/>
    <mergeCell ref="B65:B67"/>
    <mergeCell ref="A62:A64"/>
    <mergeCell ref="B62:B64"/>
    <mergeCell ref="A59:A61"/>
    <mergeCell ref="A53:A55"/>
    <mergeCell ref="B50:B52"/>
    <mergeCell ref="A50:A52"/>
    <mergeCell ref="D65:D67"/>
    <mergeCell ref="F87:F89"/>
    <mergeCell ref="G87:G89"/>
    <mergeCell ref="G84:G86"/>
    <mergeCell ref="F84:F86"/>
    <mergeCell ref="B83:E83"/>
    <mergeCell ref="C82:E82"/>
    <mergeCell ref="B84:B86"/>
    <mergeCell ref="C84:C86"/>
    <mergeCell ref="E84:E86"/>
    <mergeCell ref="K80:K81"/>
    <mergeCell ref="L80:L81"/>
    <mergeCell ref="I80:I81"/>
    <mergeCell ref="E59:E61"/>
    <mergeCell ref="G62:G64"/>
    <mergeCell ref="L62:L64"/>
    <mergeCell ref="I77:I79"/>
    <mergeCell ref="L59:L61"/>
    <mergeCell ref="H59:H61"/>
    <mergeCell ref="F74:F76"/>
    <mergeCell ref="M65:M67"/>
    <mergeCell ref="M84:M86"/>
    <mergeCell ref="M87:M89"/>
    <mergeCell ref="L71:L73"/>
    <mergeCell ref="L65:L67"/>
    <mergeCell ref="M68:M70"/>
    <mergeCell ref="M74:M76"/>
    <mergeCell ref="M77:M79"/>
    <mergeCell ref="M80:M81"/>
  </mergeCells>
  <printOptions/>
  <pageMargins left="0.6692913385826772" right="0.7480314960629921" top="0.984251968503937" bottom="0.984251968503937" header="0.5118110236220472" footer="0.5118110236220472"/>
  <pageSetup horizontalDpi="300" verticalDpi="300" orientation="landscape" paperSize="9" scale="34" r:id="rId3"/>
  <rowBreaks count="4" manualBreakCount="4">
    <brk id="67" max="14" man="1"/>
    <brk id="115" max="14" man="1"/>
    <brk id="166" max="14" man="1"/>
    <brk id="217" max="14" man="1"/>
  </rowBreaks>
  <colBreaks count="1" manualBreakCount="1">
    <brk id="14" max="25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9"/>
  <sheetViews>
    <sheetView view="pageBreakPreview" zoomScale="60" zoomScaleNormal="75" zoomScalePageLayoutView="0" workbookViewId="0" topLeftCell="A28">
      <selection activeCell="N20" sqref="N20"/>
    </sheetView>
  </sheetViews>
  <sheetFormatPr defaultColWidth="9.140625" defaultRowHeight="12.75"/>
  <cols>
    <col min="1" max="1" width="3.8515625" style="1" customWidth="1"/>
    <col min="2" max="2" width="7.140625" style="1" bestFit="1" customWidth="1"/>
    <col min="3" max="3" width="15.28125" style="1" customWidth="1"/>
    <col min="4" max="4" width="13.140625" style="1" customWidth="1"/>
    <col min="5" max="5" width="72.28125" style="1" customWidth="1"/>
    <col min="6" max="6" width="17.7109375" style="1" customWidth="1"/>
    <col min="7" max="7" width="19.140625" style="1" customWidth="1"/>
    <col min="8" max="8" width="21.57421875" style="1" customWidth="1"/>
    <col min="9" max="9" width="20.421875" style="1" customWidth="1"/>
    <col min="10" max="10" width="4.7109375" style="1" bestFit="1" customWidth="1"/>
    <col min="11" max="11" width="16.8515625" style="1" customWidth="1"/>
    <col min="12" max="12" width="25.28125" style="1" customWidth="1"/>
    <col min="13" max="13" width="33.00390625" style="1" customWidth="1"/>
    <col min="14" max="14" width="55.140625" style="112" customWidth="1"/>
    <col min="15" max="15" width="17.8515625" style="1" customWidth="1"/>
    <col min="16" max="16" width="13.7109375" style="1" customWidth="1"/>
    <col min="17" max="17" width="24.421875" style="1" customWidth="1"/>
    <col min="18" max="16384" width="9.140625" style="1" customWidth="1"/>
  </cols>
  <sheetData>
    <row r="1" spans="9:13" ht="15.75">
      <c r="I1" s="659"/>
      <c r="J1" s="659"/>
      <c r="K1" s="659"/>
      <c r="L1" s="659"/>
      <c r="M1" s="659"/>
    </row>
    <row r="2" spans="9:13" ht="15.75">
      <c r="I2" s="2"/>
      <c r="J2" s="2"/>
      <c r="K2" s="659"/>
      <c r="L2" s="659"/>
      <c r="M2" s="659"/>
    </row>
    <row r="3" spans="1:13" ht="27.75" customHeight="1">
      <c r="A3" s="660" t="s">
        <v>172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</row>
    <row r="4" spans="1:13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5" ht="19.5" customHeight="1">
      <c r="A5" s="661" t="s">
        <v>0</v>
      </c>
      <c r="B5" s="661" t="s">
        <v>1</v>
      </c>
      <c r="C5" s="661" t="s">
        <v>2</v>
      </c>
      <c r="D5" s="661" t="s">
        <v>3</v>
      </c>
      <c r="E5" s="663" t="s">
        <v>4</v>
      </c>
      <c r="F5" s="663" t="s">
        <v>5</v>
      </c>
      <c r="G5" s="663" t="s">
        <v>6</v>
      </c>
      <c r="H5" s="663"/>
      <c r="I5" s="663"/>
      <c r="J5" s="663"/>
      <c r="K5" s="663"/>
      <c r="L5" s="663"/>
      <c r="M5" s="662" t="s">
        <v>53</v>
      </c>
      <c r="N5" s="667" t="s">
        <v>131</v>
      </c>
      <c r="O5" s="664" t="s">
        <v>121</v>
      </c>
    </row>
    <row r="6" spans="1:15" ht="19.5" customHeight="1">
      <c r="A6" s="661"/>
      <c r="B6" s="661"/>
      <c r="C6" s="661"/>
      <c r="D6" s="661"/>
      <c r="E6" s="663"/>
      <c r="F6" s="663"/>
      <c r="G6" s="663" t="s">
        <v>7</v>
      </c>
      <c r="H6" s="665" t="s">
        <v>8</v>
      </c>
      <c r="I6" s="665"/>
      <c r="J6" s="665"/>
      <c r="K6" s="665"/>
      <c r="L6" s="665"/>
      <c r="M6" s="662"/>
      <c r="N6" s="668"/>
      <c r="O6" s="664"/>
    </row>
    <row r="7" spans="1:15" ht="29.25" customHeight="1">
      <c r="A7" s="661"/>
      <c r="B7" s="661"/>
      <c r="C7" s="661"/>
      <c r="D7" s="661"/>
      <c r="E7" s="663"/>
      <c r="F7" s="663"/>
      <c r="G7" s="663"/>
      <c r="H7" s="663" t="s">
        <v>9</v>
      </c>
      <c r="I7" s="663" t="s">
        <v>10</v>
      </c>
      <c r="J7" s="666" t="s">
        <v>11</v>
      </c>
      <c r="K7" s="666"/>
      <c r="L7" s="663" t="s">
        <v>12</v>
      </c>
      <c r="M7" s="662"/>
      <c r="N7" s="668"/>
      <c r="O7" s="664"/>
    </row>
    <row r="8" spans="1:15" ht="19.5" customHeight="1">
      <c r="A8" s="661"/>
      <c r="B8" s="661"/>
      <c r="C8" s="661"/>
      <c r="D8" s="661"/>
      <c r="E8" s="663"/>
      <c r="F8" s="663"/>
      <c r="G8" s="663"/>
      <c r="H8" s="663"/>
      <c r="I8" s="663"/>
      <c r="J8" s="666"/>
      <c r="K8" s="666"/>
      <c r="L8" s="663"/>
      <c r="M8" s="662"/>
      <c r="N8" s="668"/>
      <c r="O8" s="664"/>
    </row>
    <row r="9" spans="1:15" ht="17.25" customHeight="1">
      <c r="A9" s="661"/>
      <c r="B9" s="661"/>
      <c r="C9" s="661"/>
      <c r="D9" s="661"/>
      <c r="E9" s="663"/>
      <c r="F9" s="663"/>
      <c r="G9" s="663"/>
      <c r="H9" s="663"/>
      <c r="I9" s="663"/>
      <c r="J9" s="666"/>
      <c r="K9" s="666"/>
      <c r="L9" s="663"/>
      <c r="M9" s="662"/>
      <c r="N9" s="669"/>
      <c r="O9" s="664"/>
    </row>
    <row r="10" spans="1:14" ht="16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133">
        <v>7</v>
      </c>
      <c r="H10" s="134">
        <v>8</v>
      </c>
      <c r="I10" s="135"/>
      <c r="J10" s="670">
        <v>10</v>
      </c>
      <c r="K10" s="670"/>
      <c r="L10" s="133">
        <v>11</v>
      </c>
      <c r="M10" s="136">
        <v>12</v>
      </c>
      <c r="N10" s="119"/>
    </row>
    <row r="11" spans="1:14" ht="16.5" customHeight="1">
      <c r="A11" s="5"/>
      <c r="B11" s="5"/>
      <c r="C11" s="671" t="s">
        <v>13</v>
      </c>
      <c r="D11" s="671"/>
      <c r="E11" s="671"/>
      <c r="F11" s="6"/>
      <c r="G11" s="137"/>
      <c r="H11" s="137"/>
      <c r="I11" s="137"/>
      <c r="J11" s="137"/>
      <c r="K11" s="137"/>
      <c r="L11" s="137"/>
      <c r="M11" s="138"/>
      <c r="N11" s="120"/>
    </row>
    <row r="12" spans="1:14" ht="33" customHeight="1">
      <c r="A12" s="7" t="s">
        <v>14</v>
      </c>
      <c r="B12" s="672" t="s">
        <v>15</v>
      </c>
      <c r="C12" s="673"/>
      <c r="D12" s="673"/>
      <c r="E12" s="674"/>
      <c r="F12" s="676"/>
      <c r="G12" s="677"/>
      <c r="H12" s="677"/>
      <c r="I12" s="677"/>
      <c r="J12" s="677"/>
      <c r="K12" s="677"/>
      <c r="L12" s="677"/>
      <c r="M12" s="678"/>
      <c r="N12" s="120"/>
    </row>
    <row r="13" spans="1:14" ht="33" customHeight="1">
      <c r="A13" s="7" t="s">
        <v>16</v>
      </c>
      <c r="B13" s="675" t="s">
        <v>17</v>
      </c>
      <c r="C13" s="675"/>
      <c r="D13" s="675"/>
      <c r="E13" s="675"/>
      <c r="F13" s="14"/>
      <c r="G13" s="15"/>
      <c r="H13" s="15"/>
      <c r="I13" s="15"/>
      <c r="J13" s="16"/>
      <c r="K13" s="16"/>
      <c r="L13" s="15"/>
      <c r="M13" s="132"/>
      <c r="N13" s="120"/>
    </row>
    <row r="14" spans="1:15" ht="15" customHeight="1">
      <c r="A14" s="655">
        <v>1</v>
      </c>
      <c r="B14" s="655">
        <v>600</v>
      </c>
      <c r="C14" s="655">
        <v>60014</v>
      </c>
      <c r="D14" s="680" t="s">
        <v>18</v>
      </c>
      <c r="E14" s="681" t="s">
        <v>19</v>
      </c>
      <c r="F14" s="682">
        <v>7636786</v>
      </c>
      <c r="G14" s="682">
        <f>H14+I14+K14+K15+K16+L14</f>
        <v>2070000</v>
      </c>
      <c r="H14" s="682">
        <v>480654</v>
      </c>
      <c r="I14" s="682"/>
      <c r="J14" s="10" t="s">
        <v>20</v>
      </c>
      <c r="K14" s="11"/>
      <c r="L14" s="685">
        <v>1108692</v>
      </c>
      <c r="M14" s="683" t="s">
        <v>113</v>
      </c>
      <c r="N14" s="687" t="s">
        <v>122</v>
      </c>
      <c r="O14" s="679"/>
    </row>
    <row r="15" spans="1:15" ht="32.25" customHeight="1">
      <c r="A15" s="655"/>
      <c r="B15" s="655"/>
      <c r="C15" s="655"/>
      <c r="D15" s="680"/>
      <c r="E15" s="681"/>
      <c r="F15" s="682"/>
      <c r="G15" s="682"/>
      <c r="H15" s="682"/>
      <c r="I15" s="682"/>
      <c r="J15" s="17" t="s">
        <v>21</v>
      </c>
      <c r="K15" s="18">
        <v>480654</v>
      </c>
      <c r="L15" s="685"/>
      <c r="M15" s="684"/>
      <c r="N15" s="687"/>
      <c r="O15" s="679"/>
    </row>
    <row r="16" spans="1:15" ht="17.25" customHeight="1">
      <c r="A16" s="655"/>
      <c r="B16" s="655"/>
      <c r="C16" s="655"/>
      <c r="D16" s="680"/>
      <c r="E16" s="681"/>
      <c r="F16" s="682"/>
      <c r="G16" s="682"/>
      <c r="H16" s="682"/>
      <c r="I16" s="682"/>
      <c r="J16" s="13" t="s">
        <v>22</v>
      </c>
      <c r="K16" s="19"/>
      <c r="L16" s="685"/>
      <c r="M16" s="684"/>
      <c r="N16" s="687"/>
      <c r="O16" s="679"/>
    </row>
    <row r="17" spans="1:15" ht="18.75" customHeight="1">
      <c r="A17" s="655">
        <v>2</v>
      </c>
      <c r="B17" s="655">
        <v>600</v>
      </c>
      <c r="C17" s="655">
        <v>60014</v>
      </c>
      <c r="D17" s="680" t="s">
        <v>18</v>
      </c>
      <c r="E17" s="681" t="s">
        <v>186</v>
      </c>
      <c r="F17" s="682">
        <v>6800000</v>
      </c>
      <c r="G17" s="682">
        <f>H17+I17+K17+K19+K18+L17</f>
        <v>3280000</v>
      </c>
      <c r="H17" s="682">
        <f>3280000-L17</f>
        <v>1998448.78</v>
      </c>
      <c r="I17" s="682"/>
      <c r="J17" s="10" t="s">
        <v>20</v>
      </c>
      <c r="K17" s="11"/>
      <c r="L17" s="685">
        <v>1281551.22</v>
      </c>
      <c r="M17" s="684" t="s">
        <v>173</v>
      </c>
      <c r="N17" s="688" t="s">
        <v>174</v>
      </c>
      <c r="O17" s="679"/>
    </row>
    <row r="18" spans="1:15" ht="18.75" customHeight="1">
      <c r="A18" s="655"/>
      <c r="B18" s="655"/>
      <c r="C18" s="655"/>
      <c r="D18" s="680"/>
      <c r="E18" s="681"/>
      <c r="F18" s="682"/>
      <c r="G18" s="682"/>
      <c r="H18" s="682"/>
      <c r="I18" s="682"/>
      <c r="J18" s="17" t="s">
        <v>21</v>
      </c>
      <c r="K18" s="18"/>
      <c r="L18" s="685"/>
      <c r="M18" s="684"/>
      <c r="N18" s="688"/>
      <c r="O18" s="679"/>
    </row>
    <row r="19" spans="1:15" ht="18.75" customHeight="1">
      <c r="A19" s="655"/>
      <c r="B19" s="655"/>
      <c r="C19" s="655"/>
      <c r="D19" s="680"/>
      <c r="E19" s="681"/>
      <c r="F19" s="682"/>
      <c r="G19" s="682"/>
      <c r="H19" s="682"/>
      <c r="I19" s="682"/>
      <c r="J19" s="13" t="s">
        <v>22</v>
      </c>
      <c r="K19" s="19"/>
      <c r="L19" s="685"/>
      <c r="M19" s="684"/>
      <c r="N19" s="688"/>
      <c r="O19" s="679"/>
    </row>
    <row r="20" spans="1:14" ht="28.5" customHeight="1">
      <c r="A20" s="7" t="s">
        <v>23</v>
      </c>
      <c r="B20" s="675" t="s">
        <v>24</v>
      </c>
      <c r="C20" s="675"/>
      <c r="D20" s="675"/>
      <c r="E20" s="675"/>
      <c r="F20" s="14"/>
      <c r="G20" s="15"/>
      <c r="H20" s="15"/>
      <c r="I20" s="15"/>
      <c r="J20" s="16"/>
      <c r="K20" s="20"/>
      <c r="L20" s="15"/>
      <c r="M20" s="117"/>
      <c r="N20" s="120"/>
    </row>
    <row r="21" spans="1:15" ht="15" customHeight="1">
      <c r="A21" s="655">
        <v>3</v>
      </c>
      <c r="B21" s="655">
        <v>600</v>
      </c>
      <c r="C21" s="655">
        <v>60014</v>
      </c>
      <c r="D21" s="680" t="s">
        <v>25</v>
      </c>
      <c r="E21" s="681" t="s">
        <v>114</v>
      </c>
      <c r="F21" s="682">
        <f>G21</f>
        <v>3262000</v>
      </c>
      <c r="G21" s="691">
        <f>H21+I21+K21+K22+K23+L21+I22</f>
        <v>3262000</v>
      </c>
      <c r="H21" s="682">
        <v>1153500</v>
      </c>
      <c r="I21" s="682"/>
      <c r="J21" s="10" t="s">
        <v>20</v>
      </c>
      <c r="K21" s="21">
        <v>955000</v>
      </c>
      <c r="L21" s="691"/>
      <c r="M21" s="686" t="s">
        <v>96</v>
      </c>
      <c r="N21" s="688" t="s">
        <v>133</v>
      </c>
      <c r="O21" s="679"/>
    </row>
    <row r="22" spans="1:15" ht="24.75" customHeight="1">
      <c r="A22" s="655"/>
      <c r="B22" s="655"/>
      <c r="C22" s="655"/>
      <c r="D22" s="680"/>
      <c r="E22" s="681"/>
      <c r="F22" s="682"/>
      <c r="G22" s="691"/>
      <c r="H22" s="682"/>
      <c r="I22" s="682"/>
      <c r="J22" s="17" t="s">
        <v>21</v>
      </c>
      <c r="K22" s="18">
        <v>1153500</v>
      </c>
      <c r="L22" s="691"/>
      <c r="M22" s="686"/>
      <c r="N22" s="688"/>
      <c r="O22" s="679"/>
    </row>
    <row r="23" spans="1:15" ht="24.75" customHeight="1">
      <c r="A23" s="655"/>
      <c r="B23" s="655"/>
      <c r="C23" s="655"/>
      <c r="D23" s="680"/>
      <c r="E23" s="681"/>
      <c r="F23" s="682"/>
      <c r="G23" s="691"/>
      <c r="H23" s="682"/>
      <c r="I23" s="682"/>
      <c r="J23" s="13" t="s">
        <v>22</v>
      </c>
      <c r="K23" s="19"/>
      <c r="L23" s="691"/>
      <c r="M23" s="686"/>
      <c r="N23" s="688"/>
      <c r="O23" s="679"/>
    </row>
    <row r="24" spans="1:14" s="23" customFormat="1" ht="27" customHeight="1">
      <c r="A24" s="26" t="s">
        <v>26</v>
      </c>
      <c r="B24" s="690" t="s">
        <v>27</v>
      </c>
      <c r="C24" s="690"/>
      <c r="D24" s="690"/>
      <c r="E24" s="690"/>
      <c r="F24" s="27"/>
      <c r="G24" s="27"/>
      <c r="H24" s="27"/>
      <c r="I24" s="27"/>
      <c r="J24" s="28"/>
      <c r="K24" s="29"/>
      <c r="L24" s="30"/>
      <c r="M24" s="31"/>
      <c r="N24" s="121"/>
    </row>
    <row r="25" spans="1:15" ht="17.25" customHeight="1">
      <c r="A25" s="655">
        <v>4</v>
      </c>
      <c r="B25" s="655">
        <v>600</v>
      </c>
      <c r="C25" s="655" t="s">
        <v>175</v>
      </c>
      <c r="D25" s="680" t="s">
        <v>177</v>
      </c>
      <c r="E25" s="681" t="s">
        <v>176</v>
      </c>
      <c r="F25" s="689"/>
      <c r="G25" s="689"/>
      <c r="H25" s="689"/>
      <c r="I25" s="689"/>
      <c r="J25" s="32" t="s">
        <v>20</v>
      </c>
      <c r="K25" s="40"/>
      <c r="L25" s="695"/>
      <c r="M25" s="686"/>
      <c r="N25" s="688" t="s">
        <v>178</v>
      </c>
      <c r="O25" s="679"/>
    </row>
    <row r="26" spans="1:15" ht="25.5" customHeight="1">
      <c r="A26" s="655"/>
      <c r="B26" s="655"/>
      <c r="C26" s="655"/>
      <c r="D26" s="680"/>
      <c r="E26" s="681"/>
      <c r="F26" s="689"/>
      <c r="G26" s="689"/>
      <c r="H26" s="689"/>
      <c r="I26" s="689"/>
      <c r="J26" s="33" t="s">
        <v>21</v>
      </c>
      <c r="K26" s="42"/>
      <c r="L26" s="695"/>
      <c r="M26" s="686"/>
      <c r="N26" s="688"/>
      <c r="O26" s="679"/>
    </row>
    <row r="27" spans="1:15" ht="25.5" customHeight="1">
      <c r="A27" s="655"/>
      <c r="B27" s="655"/>
      <c r="C27" s="655"/>
      <c r="D27" s="680"/>
      <c r="E27" s="681"/>
      <c r="F27" s="689"/>
      <c r="G27" s="689"/>
      <c r="H27" s="689"/>
      <c r="I27" s="689"/>
      <c r="J27" s="34" t="s">
        <v>22</v>
      </c>
      <c r="K27" s="43"/>
      <c r="L27" s="695"/>
      <c r="M27" s="686"/>
      <c r="N27" s="688"/>
      <c r="O27" s="679"/>
    </row>
    <row r="28" spans="1:14" ht="28.5" customHeight="1">
      <c r="A28" s="693" t="s">
        <v>28</v>
      </c>
      <c r="B28" s="693"/>
      <c r="C28" s="693"/>
      <c r="D28" s="693"/>
      <c r="E28" s="693"/>
      <c r="F28" s="35"/>
      <c r="G28" s="36"/>
      <c r="H28" s="36"/>
      <c r="I28" s="37"/>
      <c r="J28" s="38"/>
      <c r="K28" s="39"/>
      <c r="L28" s="39"/>
      <c r="M28" s="31"/>
      <c r="N28" s="120"/>
    </row>
    <row r="29" spans="1:15" ht="17.25" customHeight="1">
      <c r="A29" s="655">
        <v>5</v>
      </c>
      <c r="B29" s="655">
        <v>600</v>
      </c>
      <c r="C29" s="655">
        <v>60014</v>
      </c>
      <c r="D29" s="680" t="s">
        <v>25</v>
      </c>
      <c r="E29" s="681" t="s">
        <v>106</v>
      </c>
      <c r="F29" s="689">
        <f>G29</f>
        <v>100000</v>
      </c>
      <c r="G29" s="689">
        <f>H29+I29+I30+K29+K30+K31+L29</f>
        <v>100000</v>
      </c>
      <c r="H29" s="689">
        <v>50000</v>
      </c>
      <c r="I29" s="689"/>
      <c r="J29" s="32" t="s">
        <v>20</v>
      </c>
      <c r="K29" s="40"/>
      <c r="L29" s="695"/>
      <c r="M29" s="686" t="s">
        <v>96</v>
      </c>
      <c r="N29" s="688" t="s">
        <v>125</v>
      </c>
      <c r="O29" s="679"/>
    </row>
    <row r="30" spans="1:15" ht="25.5" customHeight="1">
      <c r="A30" s="655"/>
      <c r="B30" s="655"/>
      <c r="C30" s="655"/>
      <c r="D30" s="680"/>
      <c r="E30" s="681"/>
      <c r="F30" s="689"/>
      <c r="G30" s="689"/>
      <c r="H30" s="689"/>
      <c r="I30" s="689"/>
      <c r="J30" s="33" t="s">
        <v>21</v>
      </c>
      <c r="K30" s="42">
        <v>50000</v>
      </c>
      <c r="L30" s="695"/>
      <c r="M30" s="686"/>
      <c r="N30" s="688"/>
      <c r="O30" s="679"/>
    </row>
    <row r="31" spans="1:15" ht="25.5" customHeight="1">
      <c r="A31" s="655"/>
      <c r="B31" s="655"/>
      <c r="C31" s="655"/>
      <c r="D31" s="680"/>
      <c r="E31" s="681"/>
      <c r="F31" s="689"/>
      <c r="G31" s="689"/>
      <c r="H31" s="689"/>
      <c r="I31" s="689"/>
      <c r="J31" s="34" t="s">
        <v>22</v>
      </c>
      <c r="K31" s="43"/>
      <c r="L31" s="695"/>
      <c r="M31" s="686"/>
      <c r="N31" s="688"/>
      <c r="O31" s="679"/>
    </row>
    <row r="32" spans="1:15" s="23" customFormat="1" ht="15" customHeight="1">
      <c r="A32" s="655">
        <v>6</v>
      </c>
      <c r="B32" s="655">
        <v>600</v>
      </c>
      <c r="C32" s="681">
        <v>60014</v>
      </c>
      <c r="D32" s="698" t="s">
        <v>25</v>
      </c>
      <c r="E32" s="681" t="s">
        <v>115</v>
      </c>
      <c r="F32" s="689">
        <f>G32</f>
        <v>200000</v>
      </c>
      <c r="G32" s="689">
        <f>H32+I32+I33+K32+K33+K34+L32</f>
        <v>200000</v>
      </c>
      <c r="H32" s="689">
        <v>100000</v>
      </c>
      <c r="I32" s="689"/>
      <c r="J32" s="32" t="s">
        <v>20</v>
      </c>
      <c r="K32" s="40"/>
      <c r="L32" s="694"/>
      <c r="M32" s="686" t="s">
        <v>96</v>
      </c>
      <c r="N32" s="688" t="s">
        <v>125</v>
      </c>
      <c r="O32" s="692"/>
    </row>
    <row r="33" spans="1:15" s="23" customFormat="1" ht="15.75">
      <c r="A33" s="655"/>
      <c r="B33" s="655"/>
      <c r="C33" s="681"/>
      <c r="D33" s="698"/>
      <c r="E33" s="681"/>
      <c r="F33" s="689"/>
      <c r="G33" s="689"/>
      <c r="H33" s="689"/>
      <c r="I33" s="689"/>
      <c r="J33" s="33" t="s">
        <v>21</v>
      </c>
      <c r="K33" s="42">
        <v>100000</v>
      </c>
      <c r="L33" s="694"/>
      <c r="M33" s="686"/>
      <c r="N33" s="688"/>
      <c r="O33" s="692"/>
    </row>
    <row r="34" spans="1:15" s="23" customFormat="1" ht="15.75">
      <c r="A34" s="655"/>
      <c r="B34" s="655"/>
      <c r="C34" s="681"/>
      <c r="D34" s="698"/>
      <c r="E34" s="681"/>
      <c r="F34" s="689"/>
      <c r="G34" s="689"/>
      <c r="H34" s="689"/>
      <c r="I34" s="689"/>
      <c r="J34" s="34" t="s">
        <v>22</v>
      </c>
      <c r="K34" s="43"/>
      <c r="L34" s="694"/>
      <c r="M34" s="686"/>
      <c r="N34" s="688"/>
      <c r="O34" s="692"/>
    </row>
    <row r="35" spans="1:15" ht="15" customHeight="1">
      <c r="A35" s="655">
        <v>7</v>
      </c>
      <c r="B35" s="655">
        <v>600</v>
      </c>
      <c r="C35" s="655">
        <v>60014</v>
      </c>
      <c r="D35" s="698" t="s">
        <v>25</v>
      </c>
      <c r="E35" s="699" t="s">
        <v>109</v>
      </c>
      <c r="F35" s="696">
        <f>G35</f>
        <v>200000</v>
      </c>
      <c r="G35" s="689">
        <f>H35+I35+K35+K37+L35+K36</f>
        <v>200000</v>
      </c>
      <c r="H35" s="696">
        <v>200000</v>
      </c>
      <c r="I35" s="696"/>
      <c r="J35" s="32"/>
      <c r="K35" s="45"/>
      <c r="L35" s="697"/>
      <c r="M35" s="686" t="s">
        <v>96</v>
      </c>
      <c r="N35" s="688" t="s">
        <v>125</v>
      </c>
      <c r="O35" s="679"/>
    </row>
    <row r="36" spans="1:15" ht="15.75">
      <c r="A36" s="655"/>
      <c r="B36" s="655"/>
      <c r="C36" s="655"/>
      <c r="D36" s="698"/>
      <c r="E36" s="699"/>
      <c r="F36" s="696"/>
      <c r="G36" s="696"/>
      <c r="H36" s="696"/>
      <c r="I36" s="696"/>
      <c r="J36" s="33"/>
      <c r="K36" s="44"/>
      <c r="L36" s="697"/>
      <c r="M36" s="686"/>
      <c r="N36" s="688"/>
      <c r="O36" s="679"/>
    </row>
    <row r="37" spans="1:15" ht="15.75">
      <c r="A37" s="655"/>
      <c r="B37" s="655"/>
      <c r="C37" s="655"/>
      <c r="D37" s="698"/>
      <c r="E37" s="699"/>
      <c r="F37" s="696"/>
      <c r="G37" s="689"/>
      <c r="H37" s="696"/>
      <c r="I37" s="696"/>
      <c r="J37" s="34"/>
      <c r="K37" s="46"/>
      <c r="L37" s="697"/>
      <c r="M37" s="686"/>
      <c r="N37" s="688"/>
      <c r="O37" s="679"/>
    </row>
    <row r="38" spans="1:15" s="23" customFormat="1" ht="17.25" customHeight="1">
      <c r="A38" s="655">
        <v>8</v>
      </c>
      <c r="B38" s="655">
        <v>600</v>
      </c>
      <c r="C38" s="655">
        <v>60014</v>
      </c>
      <c r="D38" s="680" t="s">
        <v>25</v>
      </c>
      <c r="E38" s="681" t="s">
        <v>126</v>
      </c>
      <c r="F38" s="689">
        <f>G38</f>
        <v>27060</v>
      </c>
      <c r="G38" s="689">
        <f>H38+I38+I39+K38+K39+K40+L38</f>
        <v>27060</v>
      </c>
      <c r="H38" s="689">
        <v>27060</v>
      </c>
      <c r="I38" s="689"/>
      <c r="J38" s="32"/>
      <c r="K38" s="40"/>
      <c r="L38" s="694"/>
      <c r="M38" s="686" t="s">
        <v>96</v>
      </c>
      <c r="N38" s="700" t="s">
        <v>167</v>
      </c>
      <c r="O38" s="692"/>
    </row>
    <row r="39" spans="1:15" s="23" customFormat="1" ht="15.75">
      <c r="A39" s="655"/>
      <c r="B39" s="655"/>
      <c r="C39" s="655"/>
      <c r="D39" s="680"/>
      <c r="E39" s="681"/>
      <c r="F39" s="689"/>
      <c r="G39" s="689"/>
      <c r="H39" s="689"/>
      <c r="I39" s="689"/>
      <c r="J39" s="33"/>
      <c r="K39" s="42"/>
      <c r="L39" s="694"/>
      <c r="M39" s="686"/>
      <c r="N39" s="700"/>
      <c r="O39" s="692"/>
    </row>
    <row r="40" spans="1:15" s="23" customFormat="1" ht="15.75">
      <c r="A40" s="655"/>
      <c r="B40" s="655"/>
      <c r="C40" s="655"/>
      <c r="D40" s="680"/>
      <c r="E40" s="681"/>
      <c r="F40" s="689"/>
      <c r="G40" s="689"/>
      <c r="H40" s="689"/>
      <c r="I40" s="689"/>
      <c r="J40" s="34"/>
      <c r="K40" s="43"/>
      <c r="L40" s="694"/>
      <c r="M40" s="686"/>
      <c r="N40" s="700"/>
      <c r="O40" s="692"/>
    </row>
    <row r="41" spans="1:15" ht="15" customHeight="1">
      <c r="A41" s="655">
        <v>9</v>
      </c>
      <c r="B41" s="704">
        <v>600</v>
      </c>
      <c r="C41" s="787">
        <v>60014</v>
      </c>
      <c r="D41" s="698" t="s">
        <v>25</v>
      </c>
      <c r="E41" s="681" t="s">
        <v>108</v>
      </c>
      <c r="F41" s="696">
        <f>G41</f>
        <v>100000</v>
      </c>
      <c r="G41" s="689">
        <f>H41+I41+K41+K42+K43+L41</f>
        <v>100000</v>
      </c>
      <c r="H41" s="689">
        <v>50000</v>
      </c>
      <c r="I41" s="696"/>
      <c r="J41" s="32" t="s">
        <v>20</v>
      </c>
      <c r="K41" s="45"/>
      <c r="L41" s="697"/>
      <c r="M41" s="686" t="s">
        <v>96</v>
      </c>
      <c r="N41" s="688" t="s">
        <v>124</v>
      </c>
      <c r="O41" s="679"/>
    </row>
    <row r="42" spans="1:15" ht="15" customHeight="1">
      <c r="A42" s="655"/>
      <c r="B42" s="704"/>
      <c r="C42" s="787"/>
      <c r="D42" s="698"/>
      <c r="E42" s="681"/>
      <c r="F42" s="696"/>
      <c r="G42" s="689"/>
      <c r="H42" s="689"/>
      <c r="I42" s="696"/>
      <c r="J42" s="33" t="s">
        <v>21</v>
      </c>
      <c r="K42" s="44">
        <v>50000</v>
      </c>
      <c r="L42" s="697"/>
      <c r="M42" s="686"/>
      <c r="N42" s="688"/>
      <c r="O42" s="679"/>
    </row>
    <row r="43" spans="1:15" ht="15.75" customHeight="1">
      <c r="A43" s="655"/>
      <c r="B43" s="704"/>
      <c r="C43" s="787"/>
      <c r="D43" s="698"/>
      <c r="E43" s="681"/>
      <c r="F43" s="696"/>
      <c r="G43" s="689"/>
      <c r="H43" s="689"/>
      <c r="I43" s="696"/>
      <c r="J43" s="34" t="s">
        <v>22</v>
      </c>
      <c r="K43" s="46"/>
      <c r="L43" s="697"/>
      <c r="M43" s="686"/>
      <c r="N43" s="688"/>
      <c r="O43" s="679"/>
    </row>
    <row r="44" spans="1:15" ht="15" customHeight="1">
      <c r="A44" s="655">
        <v>10</v>
      </c>
      <c r="B44" s="655">
        <v>600</v>
      </c>
      <c r="C44" s="655">
        <v>60014</v>
      </c>
      <c r="D44" s="698" t="s">
        <v>25</v>
      </c>
      <c r="E44" s="699" t="s">
        <v>110</v>
      </c>
      <c r="F44" s="696">
        <f>G44</f>
        <v>150000</v>
      </c>
      <c r="G44" s="689">
        <f>H44+I44+K44+K46+L44+K45</f>
        <v>150000</v>
      </c>
      <c r="H44" s="696">
        <v>150000</v>
      </c>
      <c r="I44" s="696"/>
      <c r="J44" s="32"/>
      <c r="K44" s="45"/>
      <c r="L44" s="713"/>
      <c r="M44" s="686" t="s">
        <v>96</v>
      </c>
      <c r="N44" s="688" t="s">
        <v>168</v>
      </c>
      <c r="O44" s="679"/>
    </row>
    <row r="45" spans="1:15" ht="15.75">
      <c r="A45" s="655"/>
      <c r="B45" s="655"/>
      <c r="C45" s="655"/>
      <c r="D45" s="698"/>
      <c r="E45" s="699"/>
      <c r="F45" s="696"/>
      <c r="G45" s="696"/>
      <c r="H45" s="696"/>
      <c r="I45" s="696"/>
      <c r="J45" s="33"/>
      <c r="K45" s="44"/>
      <c r="L45" s="713"/>
      <c r="M45" s="686"/>
      <c r="N45" s="688"/>
      <c r="O45" s="679"/>
    </row>
    <row r="46" spans="1:15" ht="15.75">
      <c r="A46" s="655"/>
      <c r="B46" s="655"/>
      <c r="C46" s="655"/>
      <c r="D46" s="698"/>
      <c r="E46" s="699"/>
      <c r="F46" s="696"/>
      <c r="G46" s="689"/>
      <c r="H46" s="696"/>
      <c r="I46" s="696"/>
      <c r="J46" s="34"/>
      <c r="K46" s="46"/>
      <c r="L46" s="713"/>
      <c r="M46" s="686"/>
      <c r="N46" s="688"/>
      <c r="O46" s="679"/>
    </row>
    <row r="47" spans="1:14" s="24" customFormat="1" ht="18" customHeight="1">
      <c r="A47" s="702" t="s">
        <v>29</v>
      </c>
      <c r="B47" s="702"/>
      <c r="C47" s="702"/>
      <c r="D47" s="702"/>
      <c r="E47" s="702"/>
      <c r="F47" s="703">
        <f>SUM(F14:F46)</f>
        <v>18475846</v>
      </c>
      <c r="G47" s="703">
        <f>SUM(G14:G46)</f>
        <v>9389060</v>
      </c>
      <c r="H47" s="703">
        <f>SUM(H14:H46)</f>
        <v>4209662.78</v>
      </c>
      <c r="I47" s="703">
        <f>SUM(I14:I46)</f>
        <v>0</v>
      </c>
      <c r="J47" s="703"/>
      <c r="K47" s="703">
        <f>SUM(K14:K46)</f>
        <v>2789154</v>
      </c>
      <c r="L47" s="703">
        <f>SUM(L14:L46)</f>
        <v>2390243.2199999997</v>
      </c>
      <c r="M47" s="711"/>
      <c r="N47" s="120"/>
    </row>
    <row r="48" spans="1:14" s="23" customFormat="1" ht="19.5" customHeight="1">
      <c r="A48" s="702"/>
      <c r="B48" s="702"/>
      <c r="C48" s="702"/>
      <c r="D48" s="702"/>
      <c r="E48" s="702"/>
      <c r="F48" s="703"/>
      <c r="G48" s="703"/>
      <c r="H48" s="703"/>
      <c r="I48" s="703"/>
      <c r="J48" s="703"/>
      <c r="K48" s="703"/>
      <c r="L48" s="703"/>
      <c r="M48" s="685"/>
      <c r="N48" s="121"/>
    </row>
    <row r="49" spans="1:14" s="23" customFormat="1" ht="19.5" customHeight="1">
      <c r="A49" s="48"/>
      <c r="B49" s="48"/>
      <c r="C49" s="706" t="s">
        <v>30</v>
      </c>
      <c r="D49" s="706"/>
      <c r="E49" s="706"/>
      <c r="F49" s="49"/>
      <c r="G49" s="50"/>
      <c r="H49" s="51"/>
      <c r="I49" s="12"/>
      <c r="J49" s="52"/>
      <c r="K49" s="53"/>
      <c r="L49" s="12"/>
      <c r="M49" s="54"/>
      <c r="N49" s="121"/>
    </row>
    <row r="50" spans="1:14" ht="39.75" customHeight="1">
      <c r="A50" s="7" t="s">
        <v>16</v>
      </c>
      <c r="B50" s="712" t="s">
        <v>31</v>
      </c>
      <c r="C50" s="712"/>
      <c r="D50" s="712"/>
      <c r="E50" s="712"/>
      <c r="F50" s="55"/>
      <c r="G50" s="56"/>
      <c r="H50" s="56"/>
      <c r="I50" s="56"/>
      <c r="J50" s="57"/>
      <c r="K50" s="57"/>
      <c r="L50" s="56"/>
      <c r="M50" s="118"/>
      <c r="N50" s="120"/>
    </row>
    <row r="51" spans="1:15" s="24" customFormat="1" ht="20.25" customHeight="1">
      <c r="A51" s="655">
        <v>11</v>
      </c>
      <c r="B51" s="704">
        <v>801</v>
      </c>
      <c r="C51" s="704">
        <v>80130</v>
      </c>
      <c r="D51" s="705" t="s">
        <v>18</v>
      </c>
      <c r="E51" s="686" t="s">
        <v>61</v>
      </c>
      <c r="F51" s="701">
        <f>G51+30000</f>
        <v>541000</v>
      </c>
      <c r="G51" s="708">
        <f>H51+I51+K51+K52+K53+L51</f>
        <v>511000</v>
      </c>
      <c r="H51" s="708">
        <v>76650</v>
      </c>
      <c r="I51" s="709"/>
      <c r="J51" s="57"/>
      <c r="K51" s="103"/>
      <c r="L51" s="701">
        <v>434350</v>
      </c>
      <c r="M51" s="710" t="s">
        <v>58</v>
      </c>
      <c r="N51" s="688" t="s">
        <v>145</v>
      </c>
      <c r="O51" s="714"/>
    </row>
    <row r="52" spans="1:15" s="24" customFormat="1" ht="20.25" customHeight="1">
      <c r="A52" s="655"/>
      <c r="B52" s="655"/>
      <c r="C52" s="655"/>
      <c r="D52" s="705"/>
      <c r="E52" s="686"/>
      <c r="F52" s="707"/>
      <c r="G52" s="708"/>
      <c r="H52" s="708"/>
      <c r="I52" s="709"/>
      <c r="J52" s="68"/>
      <c r="K52" s="68"/>
      <c r="L52" s="701"/>
      <c r="M52" s="710"/>
      <c r="N52" s="688"/>
      <c r="O52" s="714"/>
    </row>
    <row r="53" spans="1:15" s="24" customFormat="1" ht="18.75" customHeight="1">
      <c r="A53" s="655"/>
      <c r="B53" s="704"/>
      <c r="C53" s="704"/>
      <c r="D53" s="705"/>
      <c r="E53" s="686"/>
      <c r="F53" s="707"/>
      <c r="G53" s="708"/>
      <c r="H53" s="708"/>
      <c r="I53" s="709"/>
      <c r="J53" s="78"/>
      <c r="K53" s="78"/>
      <c r="L53" s="701"/>
      <c r="M53" s="710"/>
      <c r="N53" s="688"/>
      <c r="O53" s="714"/>
    </row>
    <row r="54" spans="1:15" s="41" customFormat="1" ht="15" customHeight="1">
      <c r="A54" s="655">
        <v>12</v>
      </c>
      <c r="B54" s="655">
        <v>851</v>
      </c>
      <c r="C54" s="655">
        <v>85111</v>
      </c>
      <c r="D54" s="656" t="s">
        <v>18</v>
      </c>
      <c r="E54" s="657" t="s">
        <v>33</v>
      </c>
      <c r="F54" s="715">
        <v>6944936</v>
      </c>
      <c r="G54" s="715">
        <f>H54+I54+K54+K55+K56+L54</f>
        <v>5457134</v>
      </c>
      <c r="H54" s="715"/>
      <c r="I54" s="715">
        <v>818570</v>
      </c>
      <c r="J54" s="64"/>
      <c r="K54" s="65"/>
      <c r="L54" s="716">
        <v>4638564</v>
      </c>
      <c r="M54" s="686" t="s">
        <v>58</v>
      </c>
      <c r="N54" s="720" t="s">
        <v>146</v>
      </c>
      <c r="O54" s="654"/>
    </row>
    <row r="55" spans="1:15" s="41" customFormat="1" ht="15.75">
      <c r="A55" s="655"/>
      <c r="B55" s="655"/>
      <c r="C55" s="655"/>
      <c r="D55" s="656"/>
      <c r="E55" s="657"/>
      <c r="F55" s="658"/>
      <c r="G55" s="658"/>
      <c r="H55" s="658"/>
      <c r="I55" s="658"/>
      <c r="J55" s="17"/>
      <c r="K55" s="59"/>
      <c r="L55" s="717"/>
      <c r="M55" s="686"/>
      <c r="N55" s="720"/>
      <c r="O55" s="654"/>
    </row>
    <row r="56" spans="1:15" s="41" customFormat="1" ht="15.75">
      <c r="A56" s="655"/>
      <c r="B56" s="655"/>
      <c r="C56" s="655"/>
      <c r="D56" s="656"/>
      <c r="E56" s="657"/>
      <c r="F56" s="658"/>
      <c r="G56" s="658"/>
      <c r="H56" s="658"/>
      <c r="I56" s="658"/>
      <c r="J56" s="62"/>
      <c r="K56" s="63"/>
      <c r="L56" s="717"/>
      <c r="M56" s="686"/>
      <c r="N56" s="720"/>
      <c r="O56" s="654"/>
    </row>
    <row r="57" spans="1:15" ht="15" customHeight="1">
      <c r="A57" s="718">
        <v>13</v>
      </c>
      <c r="B57" s="655">
        <v>852</v>
      </c>
      <c r="C57" s="719">
        <v>85201</v>
      </c>
      <c r="D57" s="705" t="s">
        <v>18</v>
      </c>
      <c r="E57" s="686" t="s">
        <v>73</v>
      </c>
      <c r="F57" s="726">
        <f>G57+61460</f>
        <v>1425962.07</v>
      </c>
      <c r="G57" s="727">
        <f>H57+I57+K57+K58+K59+L57</f>
        <v>1364502.07</v>
      </c>
      <c r="H57" s="726">
        <f>1364502.07-L57</f>
        <v>204676.07000000007</v>
      </c>
      <c r="I57" s="682"/>
      <c r="J57" s="73"/>
      <c r="K57" s="60"/>
      <c r="L57" s="724">
        <v>1159826</v>
      </c>
      <c r="M57" s="686" t="s">
        <v>58</v>
      </c>
      <c r="N57" s="723" t="s">
        <v>145</v>
      </c>
      <c r="O57" s="679"/>
    </row>
    <row r="58" spans="1:15" ht="15.75">
      <c r="A58" s="718"/>
      <c r="B58" s="655"/>
      <c r="C58" s="719"/>
      <c r="D58" s="705"/>
      <c r="E58" s="686"/>
      <c r="F58" s="726"/>
      <c r="G58" s="727"/>
      <c r="H58" s="726"/>
      <c r="I58" s="682"/>
      <c r="J58" s="17"/>
      <c r="K58" s="59"/>
      <c r="L58" s="724"/>
      <c r="M58" s="686"/>
      <c r="N58" s="723"/>
      <c r="O58" s="679"/>
    </row>
    <row r="59" spans="1:15" ht="19.5" customHeight="1">
      <c r="A59" s="718"/>
      <c r="B59" s="655"/>
      <c r="C59" s="719"/>
      <c r="D59" s="705"/>
      <c r="E59" s="686"/>
      <c r="F59" s="726"/>
      <c r="G59" s="727"/>
      <c r="H59" s="726"/>
      <c r="I59" s="682"/>
      <c r="J59" s="13"/>
      <c r="K59" s="25"/>
      <c r="L59" s="724"/>
      <c r="M59" s="686"/>
      <c r="N59" s="723"/>
      <c r="O59" s="679"/>
    </row>
    <row r="60" spans="1:14" ht="19.5">
      <c r="A60" s="66"/>
      <c r="B60" s="66"/>
      <c r="C60" s="725" t="s">
        <v>34</v>
      </c>
      <c r="D60" s="725"/>
      <c r="E60" s="725"/>
      <c r="F60" s="61"/>
      <c r="G60" s="61"/>
      <c r="H60" s="61"/>
      <c r="I60" s="67"/>
      <c r="J60" s="68"/>
      <c r="K60" s="68"/>
      <c r="L60" s="69"/>
      <c r="M60" s="58"/>
      <c r="N60" s="120"/>
    </row>
    <row r="61" spans="1:14" ht="39.75" customHeight="1">
      <c r="A61" s="7">
        <v>14</v>
      </c>
      <c r="B61" s="8">
        <v>750</v>
      </c>
      <c r="C61" s="8">
        <v>75020</v>
      </c>
      <c r="D61" s="8">
        <v>6050</v>
      </c>
      <c r="E61" s="58" t="s">
        <v>57</v>
      </c>
      <c r="F61" s="70">
        <f>G61</f>
        <v>1130000</v>
      </c>
      <c r="G61" s="70">
        <v>1130000</v>
      </c>
      <c r="H61" s="70">
        <v>1130000</v>
      </c>
      <c r="I61" s="70"/>
      <c r="J61" s="71"/>
      <c r="K61" s="72"/>
      <c r="L61" s="70"/>
      <c r="M61" s="31" t="s">
        <v>58</v>
      </c>
      <c r="N61" s="125" t="s">
        <v>169</v>
      </c>
    </row>
    <row r="62" spans="1:15" ht="15" customHeight="1">
      <c r="A62" s="655">
        <v>15</v>
      </c>
      <c r="B62" s="655">
        <v>801</v>
      </c>
      <c r="C62" s="655">
        <v>80120</v>
      </c>
      <c r="D62" s="680" t="s">
        <v>25</v>
      </c>
      <c r="E62" s="686" t="s">
        <v>55</v>
      </c>
      <c r="F62" s="682">
        <f>H62</f>
        <v>426000</v>
      </c>
      <c r="G62" s="721">
        <f>H62+I62+K62+K63+K64+L62</f>
        <v>426000</v>
      </c>
      <c r="H62" s="722">
        <v>426000</v>
      </c>
      <c r="I62" s="721"/>
      <c r="J62" s="10"/>
      <c r="K62" s="60"/>
      <c r="L62" s="682"/>
      <c r="M62" s="684" t="s">
        <v>82</v>
      </c>
      <c r="N62" s="688" t="s">
        <v>170</v>
      </c>
      <c r="O62" s="679"/>
    </row>
    <row r="63" spans="1:15" ht="15.75">
      <c r="A63" s="655"/>
      <c r="B63" s="655"/>
      <c r="C63" s="655"/>
      <c r="D63" s="680"/>
      <c r="E63" s="686"/>
      <c r="F63" s="682"/>
      <c r="G63" s="721"/>
      <c r="H63" s="722"/>
      <c r="I63" s="721"/>
      <c r="J63" s="17"/>
      <c r="K63" s="59"/>
      <c r="L63" s="682"/>
      <c r="M63" s="684"/>
      <c r="N63" s="688"/>
      <c r="O63" s="679"/>
    </row>
    <row r="64" spans="1:15" ht="21" customHeight="1">
      <c r="A64" s="655"/>
      <c r="B64" s="655"/>
      <c r="C64" s="655"/>
      <c r="D64" s="680"/>
      <c r="E64" s="686"/>
      <c r="F64" s="682"/>
      <c r="G64" s="721"/>
      <c r="H64" s="722"/>
      <c r="I64" s="721"/>
      <c r="J64" s="13"/>
      <c r="K64" s="25"/>
      <c r="L64" s="682"/>
      <c r="M64" s="684"/>
      <c r="N64" s="688"/>
      <c r="O64" s="679"/>
    </row>
    <row r="65" spans="1:15" ht="15" customHeight="1">
      <c r="A65" s="655">
        <v>16</v>
      </c>
      <c r="B65" s="655">
        <v>801</v>
      </c>
      <c r="C65" s="655">
        <v>80120</v>
      </c>
      <c r="D65" s="680" t="s">
        <v>25</v>
      </c>
      <c r="E65" s="686" t="s">
        <v>154</v>
      </c>
      <c r="F65" s="682">
        <f>G65</f>
        <v>1339781</v>
      </c>
      <c r="G65" s="721">
        <v>1339781</v>
      </c>
      <c r="H65" s="722">
        <v>1339781</v>
      </c>
      <c r="I65" s="721"/>
      <c r="J65" s="10"/>
      <c r="K65" s="60"/>
      <c r="L65" s="682"/>
      <c r="M65" s="684" t="s">
        <v>155</v>
      </c>
      <c r="N65" s="688" t="s">
        <v>171</v>
      </c>
      <c r="O65" s="679"/>
    </row>
    <row r="66" spans="1:15" ht="15.75">
      <c r="A66" s="655"/>
      <c r="B66" s="655"/>
      <c r="C66" s="655"/>
      <c r="D66" s="680"/>
      <c r="E66" s="686"/>
      <c r="F66" s="682"/>
      <c r="G66" s="721"/>
      <c r="H66" s="722"/>
      <c r="I66" s="721"/>
      <c r="J66" s="17"/>
      <c r="K66" s="59"/>
      <c r="L66" s="682"/>
      <c r="M66" s="684"/>
      <c r="N66" s="688"/>
      <c r="O66" s="679"/>
    </row>
    <row r="67" spans="1:15" ht="24.75" customHeight="1">
      <c r="A67" s="655"/>
      <c r="B67" s="655"/>
      <c r="C67" s="655"/>
      <c r="D67" s="680"/>
      <c r="E67" s="686"/>
      <c r="F67" s="682"/>
      <c r="G67" s="721"/>
      <c r="H67" s="722"/>
      <c r="I67" s="721"/>
      <c r="J67" s="13"/>
      <c r="K67" s="25"/>
      <c r="L67" s="682"/>
      <c r="M67" s="684"/>
      <c r="N67" s="688"/>
      <c r="O67" s="679"/>
    </row>
    <row r="68" spans="1:15" ht="15.75" customHeight="1">
      <c r="A68" s="655">
        <v>17</v>
      </c>
      <c r="B68" s="655">
        <v>801</v>
      </c>
      <c r="C68" s="655">
        <v>80130</v>
      </c>
      <c r="D68" s="680" t="s">
        <v>25</v>
      </c>
      <c r="E68" s="681" t="s">
        <v>36</v>
      </c>
      <c r="F68" s="682">
        <f>G68+11500</f>
        <v>754224</v>
      </c>
      <c r="G68" s="727">
        <f>H68+I68+K68+K69+K70+L68</f>
        <v>742724</v>
      </c>
      <c r="H68" s="682">
        <v>542724</v>
      </c>
      <c r="I68" s="682"/>
      <c r="J68" s="104" t="s">
        <v>20</v>
      </c>
      <c r="K68" s="11">
        <v>200000</v>
      </c>
      <c r="L68" s="682"/>
      <c r="M68" s="686" t="s">
        <v>58</v>
      </c>
      <c r="N68" s="688" t="s">
        <v>147</v>
      </c>
      <c r="O68" s="679"/>
    </row>
    <row r="69" spans="1:15" ht="15.75">
      <c r="A69" s="655"/>
      <c r="B69" s="655"/>
      <c r="C69" s="655"/>
      <c r="D69" s="680"/>
      <c r="E69" s="681"/>
      <c r="F69" s="682"/>
      <c r="G69" s="727"/>
      <c r="H69" s="682"/>
      <c r="I69" s="682"/>
      <c r="J69" s="105" t="s">
        <v>21</v>
      </c>
      <c r="K69" s="59"/>
      <c r="L69" s="682"/>
      <c r="M69" s="686"/>
      <c r="N69" s="688"/>
      <c r="O69" s="679"/>
    </row>
    <row r="70" spans="1:15" ht="15.75">
      <c r="A70" s="655"/>
      <c r="B70" s="655"/>
      <c r="C70" s="655"/>
      <c r="D70" s="680"/>
      <c r="E70" s="681"/>
      <c r="F70" s="682"/>
      <c r="G70" s="727"/>
      <c r="H70" s="682"/>
      <c r="I70" s="682"/>
      <c r="J70" s="105" t="s">
        <v>22</v>
      </c>
      <c r="K70" s="25"/>
      <c r="L70" s="682"/>
      <c r="M70" s="686"/>
      <c r="N70" s="688"/>
      <c r="O70" s="679"/>
    </row>
    <row r="71" spans="1:15" ht="15.75" customHeight="1">
      <c r="A71" s="655">
        <v>18</v>
      </c>
      <c r="B71" s="655">
        <v>801</v>
      </c>
      <c r="C71" s="655">
        <v>80130</v>
      </c>
      <c r="D71" s="680" t="s">
        <v>25</v>
      </c>
      <c r="E71" s="681" t="s">
        <v>35</v>
      </c>
      <c r="F71" s="682">
        <f>G71+15000</f>
        <v>685000</v>
      </c>
      <c r="G71" s="727">
        <f>H71+I71+K71+K72+K73+L71</f>
        <v>670000</v>
      </c>
      <c r="H71" s="682">
        <v>470000</v>
      </c>
      <c r="I71" s="682"/>
      <c r="J71" s="104" t="s">
        <v>20</v>
      </c>
      <c r="K71" s="11">
        <v>200000</v>
      </c>
      <c r="L71" s="682"/>
      <c r="M71" s="686" t="s">
        <v>58</v>
      </c>
      <c r="N71" s="688" t="s">
        <v>147</v>
      </c>
      <c r="O71" s="679"/>
    </row>
    <row r="72" spans="1:15" ht="15.75">
      <c r="A72" s="655"/>
      <c r="B72" s="655"/>
      <c r="C72" s="655"/>
      <c r="D72" s="680"/>
      <c r="E72" s="681"/>
      <c r="F72" s="682"/>
      <c r="G72" s="727"/>
      <c r="H72" s="682"/>
      <c r="I72" s="682"/>
      <c r="J72" s="105" t="s">
        <v>21</v>
      </c>
      <c r="K72" s="59"/>
      <c r="L72" s="682"/>
      <c r="M72" s="686"/>
      <c r="N72" s="688"/>
      <c r="O72" s="679"/>
    </row>
    <row r="73" spans="1:15" ht="15.75">
      <c r="A73" s="655"/>
      <c r="B73" s="655"/>
      <c r="C73" s="655"/>
      <c r="D73" s="680"/>
      <c r="E73" s="681"/>
      <c r="F73" s="682"/>
      <c r="G73" s="727"/>
      <c r="H73" s="682"/>
      <c r="I73" s="682"/>
      <c r="J73" s="105" t="s">
        <v>22</v>
      </c>
      <c r="K73" s="25"/>
      <c r="L73" s="682"/>
      <c r="M73" s="686"/>
      <c r="N73" s="688"/>
      <c r="O73" s="679"/>
    </row>
    <row r="74" spans="1:15" s="41" customFormat="1" ht="15" customHeight="1">
      <c r="A74" s="655">
        <v>19</v>
      </c>
      <c r="B74" s="655">
        <v>851</v>
      </c>
      <c r="C74" s="655">
        <v>85111</v>
      </c>
      <c r="D74" s="656" t="s">
        <v>25</v>
      </c>
      <c r="E74" s="657" t="s">
        <v>69</v>
      </c>
      <c r="F74" s="658">
        <v>6944936</v>
      </c>
      <c r="G74" s="658">
        <f>H74+I74+K74+K75+K76+L74</f>
        <v>1520000</v>
      </c>
      <c r="H74" s="658">
        <v>1520000</v>
      </c>
      <c r="I74" s="658"/>
      <c r="J74" s="64"/>
      <c r="K74" s="65"/>
      <c r="L74" s="717"/>
      <c r="M74" s="686" t="s">
        <v>58</v>
      </c>
      <c r="N74" s="728"/>
      <c r="O74" s="654"/>
    </row>
    <row r="75" spans="1:15" s="41" customFormat="1" ht="15.75">
      <c r="A75" s="655"/>
      <c r="B75" s="655"/>
      <c r="C75" s="655"/>
      <c r="D75" s="656"/>
      <c r="E75" s="657"/>
      <c r="F75" s="658"/>
      <c r="G75" s="658"/>
      <c r="H75" s="658"/>
      <c r="I75" s="658"/>
      <c r="J75" s="17"/>
      <c r="K75" s="59"/>
      <c r="L75" s="717"/>
      <c r="M75" s="686"/>
      <c r="N75" s="728"/>
      <c r="O75" s="654"/>
    </row>
    <row r="76" spans="1:15" s="41" customFormat="1" ht="15.75">
      <c r="A76" s="655"/>
      <c r="B76" s="655"/>
      <c r="C76" s="655"/>
      <c r="D76" s="656"/>
      <c r="E76" s="657"/>
      <c r="F76" s="658"/>
      <c r="G76" s="658"/>
      <c r="H76" s="658"/>
      <c r="I76" s="658"/>
      <c r="J76" s="62"/>
      <c r="K76" s="63"/>
      <c r="L76" s="717"/>
      <c r="M76" s="686"/>
      <c r="N76" s="728"/>
      <c r="O76" s="654"/>
    </row>
    <row r="77" spans="1:15" ht="15" customHeight="1">
      <c r="A77" s="718">
        <v>20</v>
      </c>
      <c r="B77" s="655">
        <v>851</v>
      </c>
      <c r="C77" s="655">
        <v>85111</v>
      </c>
      <c r="D77" s="729" t="s">
        <v>37</v>
      </c>
      <c r="E77" s="686" t="s">
        <v>38</v>
      </c>
      <c r="F77" s="726">
        <f>G77</f>
        <v>5000000</v>
      </c>
      <c r="G77" s="727">
        <f>H77+I77+K77+K78+K79+L77</f>
        <v>5000000</v>
      </c>
      <c r="H77" s="726"/>
      <c r="I77" s="731">
        <v>5000000</v>
      </c>
      <c r="J77" s="73"/>
      <c r="K77" s="60"/>
      <c r="L77" s="724"/>
      <c r="M77" s="684" t="s">
        <v>82</v>
      </c>
      <c r="N77" s="734"/>
      <c r="O77" s="679"/>
    </row>
    <row r="78" spans="1:15" ht="15.75">
      <c r="A78" s="718"/>
      <c r="B78" s="655"/>
      <c r="C78" s="655"/>
      <c r="D78" s="729"/>
      <c r="E78" s="686"/>
      <c r="F78" s="726"/>
      <c r="G78" s="727"/>
      <c r="H78" s="726"/>
      <c r="I78" s="731"/>
      <c r="J78" s="17"/>
      <c r="K78" s="59"/>
      <c r="L78" s="724"/>
      <c r="M78" s="684"/>
      <c r="N78" s="734"/>
      <c r="O78" s="679"/>
    </row>
    <row r="79" spans="1:15" ht="19.5" customHeight="1">
      <c r="A79" s="718"/>
      <c r="B79" s="655"/>
      <c r="C79" s="655"/>
      <c r="D79" s="729"/>
      <c r="E79" s="686"/>
      <c r="F79" s="726"/>
      <c r="G79" s="727"/>
      <c r="H79" s="726"/>
      <c r="I79" s="731"/>
      <c r="J79" s="13"/>
      <c r="K79" s="25"/>
      <c r="L79" s="724"/>
      <c r="M79" s="684"/>
      <c r="N79" s="734"/>
      <c r="O79" s="679"/>
    </row>
    <row r="80" spans="1:15" s="106" customFormat="1" ht="15" customHeight="1">
      <c r="A80" s="719">
        <v>21</v>
      </c>
      <c r="B80" s="719">
        <v>852</v>
      </c>
      <c r="C80" s="719">
        <v>85202</v>
      </c>
      <c r="D80" s="750" t="s">
        <v>25</v>
      </c>
      <c r="E80" s="751" t="s">
        <v>56</v>
      </c>
      <c r="F80" s="732">
        <f>G80+61500</f>
        <v>4198500</v>
      </c>
      <c r="G80" s="748">
        <f>H80+I80+K80+K81+K82+L80</f>
        <v>4137000</v>
      </c>
      <c r="H80" s="735">
        <v>1478000</v>
      </c>
      <c r="I80" s="732"/>
      <c r="J80" s="104" t="s">
        <v>20</v>
      </c>
      <c r="K80" s="105"/>
      <c r="L80" s="732"/>
      <c r="M80" s="737" t="s">
        <v>82</v>
      </c>
      <c r="N80" s="747" t="s">
        <v>148</v>
      </c>
      <c r="O80" s="730"/>
    </row>
    <row r="81" spans="1:15" s="106" customFormat="1" ht="16.5" customHeight="1">
      <c r="A81" s="719"/>
      <c r="B81" s="719"/>
      <c r="C81" s="719"/>
      <c r="D81" s="750"/>
      <c r="E81" s="751"/>
      <c r="F81" s="732"/>
      <c r="G81" s="748"/>
      <c r="H81" s="735"/>
      <c r="I81" s="732"/>
      <c r="J81" s="105" t="s">
        <v>21</v>
      </c>
      <c r="K81" s="105">
        <v>2659000</v>
      </c>
      <c r="L81" s="732"/>
      <c r="M81" s="737"/>
      <c r="N81" s="747"/>
      <c r="O81" s="730"/>
    </row>
    <row r="82" spans="1:15" s="108" customFormat="1" ht="16.5" customHeight="1">
      <c r="A82" s="719"/>
      <c r="B82" s="719"/>
      <c r="C82" s="719"/>
      <c r="D82" s="750"/>
      <c r="E82" s="751"/>
      <c r="F82" s="733"/>
      <c r="G82" s="749"/>
      <c r="H82" s="736"/>
      <c r="I82" s="733"/>
      <c r="J82" s="105" t="s">
        <v>22</v>
      </c>
      <c r="K82" s="107"/>
      <c r="L82" s="732"/>
      <c r="M82" s="737"/>
      <c r="N82" s="747"/>
      <c r="O82" s="730"/>
    </row>
    <row r="83" spans="1:15" ht="15" customHeight="1">
      <c r="A83" s="758">
        <v>22</v>
      </c>
      <c r="B83" s="758">
        <v>852</v>
      </c>
      <c r="C83" s="758">
        <v>85202</v>
      </c>
      <c r="D83" s="738" t="s">
        <v>25</v>
      </c>
      <c r="E83" s="741" t="s">
        <v>180</v>
      </c>
      <c r="F83" s="744">
        <f>G83</f>
        <v>64575</v>
      </c>
      <c r="G83" s="752">
        <v>64575</v>
      </c>
      <c r="H83" s="784">
        <v>64575</v>
      </c>
      <c r="I83" s="789"/>
      <c r="J83" s="98" t="s">
        <v>20</v>
      </c>
      <c r="K83" s="110"/>
      <c r="L83" s="778"/>
      <c r="M83" s="781" t="s">
        <v>166</v>
      </c>
      <c r="N83" s="734"/>
      <c r="O83" s="679"/>
    </row>
    <row r="84" spans="1:15" ht="15.75" customHeight="1">
      <c r="A84" s="759"/>
      <c r="B84" s="759"/>
      <c r="C84" s="759"/>
      <c r="D84" s="739"/>
      <c r="E84" s="742"/>
      <c r="F84" s="745"/>
      <c r="G84" s="753"/>
      <c r="H84" s="785"/>
      <c r="I84" s="790"/>
      <c r="J84" s="99" t="s">
        <v>21</v>
      </c>
      <c r="K84" s="100"/>
      <c r="L84" s="779"/>
      <c r="M84" s="782"/>
      <c r="N84" s="734"/>
      <c r="O84" s="679"/>
    </row>
    <row r="85" spans="1:15" ht="19.5" customHeight="1">
      <c r="A85" s="760"/>
      <c r="B85" s="760"/>
      <c r="C85" s="760"/>
      <c r="D85" s="740"/>
      <c r="E85" s="743"/>
      <c r="F85" s="746"/>
      <c r="G85" s="754"/>
      <c r="H85" s="786"/>
      <c r="I85" s="791"/>
      <c r="J85" s="101" t="s">
        <v>22</v>
      </c>
      <c r="K85" s="111"/>
      <c r="L85" s="780"/>
      <c r="M85" s="783"/>
      <c r="N85" s="734"/>
      <c r="O85" s="679"/>
    </row>
    <row r="86" spans="1:15" ht="15" customHeight="1">
      <c r="A86" s="758">
        <v>23</v>
      </c>
      <c r="B86" s="758">
        <v>852</v>
      </c>
      <c r="C86" s="758">
        <v>85202</v>
      </c>
      <c r="D86" s="738" t="s">
        <v>25</v>
      </c>
      <c r="E86" s="741" t="s">
        <v>179</v>
      </c>
      <c r="F86" s="744">
        <f>G86</f>
        <v>1800000</v>
      </c>
      <c r="G86" s="752">
        <f>H86+I86+K86+K87+K88+L86</f>
        <v>1800000</v>
      </c>
      <c r="H86" s="784">
        <f>1800000-450000</f>
        <v>1350000</v>
      </c>
      <c r="I86" s="789"/>
      <c r="J86" s="98" t="s">
        <v>20</v>
      </c>
      <c r="K86" s="110"/>
      <c r="L86" s="778"/>
      <c r="M86" s="781" t="s">
        <v>165</v>
      </c>
      <c r="N86" s="734"/>
      <c r="O86" s="679"/>
    </row>
    <row r="87" spans="1:15" ht="18" customHeight="1">
      <c r="A87" s="759"/>
      <c r="B87" s="759"/>
      <c r="C87" s="759"/>
      <c r="D87" s="739"/>
      <c r="E87" s="742"/>
      <c r="F87" s="745"/>
      <c r="G87" s="753"/>
      <c r="H87" s="785"/>
      <c r="I87" s="790"/>
      <c r="J87" s="99" t="s">
        <v>21</v>
      </c>
      <c r="K87" s="100">
        <v>450000</v>
      </c>
      <c r="L87" s="779"/>
      <c r="M87" s="782"/>
      <c r="N87" s="734"/>
      <c r="O87" s="679"/>
    </row>
    <row r="88" spans="1:15" ht="18" customHeight="1">
      <c r="A88" s="760"/>
      <c r="B88" s="760"/>
      <c r="C88" s="760"/>
      <c r="D88" s="740"/>
      <c r="E88" s="743"/>
      <c r="F88" s="746"/>
      <c r="G88" s="754"/>
      <c r="H88" s="786"/>
      <c r="I88" s="791"/>
      <c r="J88" s="101" t="s">
        <v>22</v>
      </c>
      <c r="K88" s="111"/>
      <c r="L88" s="780"/>
      <c r="M88" s="783"/>
      <c r="N88" s="734"/>
      <c r="O88" s="679"/>
    </row>
    <row r="89" spans="1:15" ht="15" customHeight="1">
      <c r="A89" s="655">
        <v>24</v>
      </c>
      <c r="B89" s="655">
        <v>900</v>
      </c>
      <c r="C89" s="655">
        <v>90019</v>
      </c>
      <c r="D89" s="777" t="s">
        <v>25</v>
      </c>
      <c r="E89" s="681" t="s">
        <v>39</v>
      </c>
      <c r="F89" s="726">
        <f>G89</f>
        <v>90560</v>
      </c>
      <c r="G89" s="727">
        <f>H89</f>
        <v>90560</v>
      </c>
      <c r="H89" s="727">
        <v>90560</v>
      </c>
      <c r="I89" s="788"/>
      <c r="J89" s="17"/>
      <c r="K89" s="59"/>
      <c r="L89" s="778"/>
      <c r="M89" s="686"/>
      <c r="N89" s="734"/>
      <c r="O89" s="679"/>
    </row>
    <row r="90" spans="1:15" ht="15.75">
      <c r="A90" s="655"/>
      <c r="B90" s="655"/>
      <c r="C90" s="655"/>
      <c r="D90" s="777"/>
      <c r="E90" s="681"/>
      <c r="F90" s="726"/>
      <c r="G90" s="727"/>
      <c r="H90" s="727"/>
      <c r="I90" s="691"/>
      <c r="J90" s="17"/>
      <c r="K90" s="59"/>
      <c r="L90" s="778"/>
      <c r="M90" s="686"/>
      <c r="N90" s="734"/>
      <c r="O90" s="679"/>
    </row>
    <row r="91" spans="1:15" ht="15.75">
      <c r="A91" s="655"/>
      <c r="B91" s="655"/>
      <c r="C91" s="655"/>
      <c r="D91" s="777"/>
      <c r="E91" s="681"/>
      <c r="F91" s="726"/>
      <c r="G91" s="727"/>
      <c r="H91" s="727"/>
      <c r="I91" s="691"/>
      <c r="J91" s="13"/>
      <c r="K91" s="25"/>
      <c r="L91" s="778"/>
      <c r="M91" s="686"/>
      <c r="N91" s="734"/>
      <c r="O91" s="679"/>
    </row>
    <row r="92" spans="1:14" ht="12.75" customHeight="1">
      <c r="A92" s="702" t="s">
        <v>41</v>
      </c>
      <c r="B92" s="702"/>
      <c r="C92" s="702"/>
      <c r="D92" s="702"/>
      <c r="E92" s="702"/>
      <c r="F92" s="703">
        <f>SUM(F47:F91)</f>
        <v>49821320.07</v>
      </c>
      <c r="G92" s="703">
        <f>SUM(G47:G91)</f>
        <v>33642336.07</v>
      </c>
      <c r="H92" s="703">
        <f>SUM(H47:H91)</f>
        <v>12902628.850000001</v>
      </c>
      <c r="I92" s="703">
        <f>SUM(I47:I91)</f>
        <v>5818570</v>
      </c>
      <c r="J92" s="703"/>
      <c r="K92" s="703">
        <f>SUM(K47:K91)</f>
        <v>6298154</v>
      </c>
      <c r="L92" s="703">
        <f>SUM(L47:L91)</f>
        <v>8622983.219999999</v>
      </c>
      <c r="M92" s="691" t="s">
        <v>42</v>
      </c>
      <c r="N92" s="734"/>
    </row>
    <row r="93" spans="1:14" ht="28.5" customHeight="1">
      <c r="A93" s="702"/>
      <c r="B93" s="702"/>
      <c r="C93" s="702"/>
      <c r="D93" s="702"/>
      <c r="E93" s="702"/>
      <c r="F93" s="703"/>
      <c r="G93" s="703"/>
      <c r="H93" s="703"/>
      <c r="I93" s="703"/>
      <c r="J93" s="703"/>
      <c r="K93" s="703"/>
      <c r="L93" s="703"/>
      <c r="M93" s="691"/>
      <c r="N93" s="775"/>
    </row>
    <row r="94" spans="1:13" ht="28.5" customHeight="1">
      <c r="A94" s="757" t="s">
        <v>54</v>
      </c>
      <c r="B94" s="757"/>
      <c r="C94" s="757"/>
      <c r="D94" s="757"/>
      <c r="E94" s="757"/>
      <c r="F94" s="757"/>
      <c r="G94" s="757"/>
      <c r="H94" s="757"/>
      <c r="I94" s="757"/>
      <c r="J94" s="757"/>
      <c r="K94" s="757"/>
      <c r="L94" s="757"/>
      <c r="M94" s="757"/>
    </row>
    <row r="95" spans="1:14" ht="28.5" customHeight="1">
      <c r="A95" s="702" t="s">
        <v>44</v>
      </c>
      <c r="B95" s="702"/>
      <c r="C95" s="702"/>
      <c r="D95" s="702"/>
      <c r="E95" s="702"/>
      <c r="F95" s="9"/>
      <c r="G95" s="9"/>
      <c r="H95" s="82"/>
      <c r="I95" s="82"/>
      <c r="J95" s="83"/>
      <c r="K95" s="84"/>
      <c r="L95" s="82"/>
      <c r="M95" s="102" t="s">
        <v>42</v>
      </c>
      <c r="N95" s="124"/>
    </row>
    <row r="96" spans="1:14" ht="23.25" customHeight="1">
      <c r="A96" s="702" t="s">
        <v>45</v>
      </c>
      <c r="B96" s="702"/>
      <c r="C96" s="702"/>
      <c r="D96" s="702"/>
      <c r="E96" s="702"/>
      <c r="F96" s="82"/>
      <c r="G96" s="82"/>
      <c r="H96" s="85"/>
      <c r="I96" s="82"/>
      <c r="J96" s="86"/>
      <c r="K96" s="84"/>
      <c r="L96" s="84"/>
      <c r="M96" s="123" t="s">
        <v>32</v>
      </c>
      <c r="N96" s="124"/>
    </row>
    <row r="97" spans="1:14" ht="38.25" customHeight="1">
      <c r="A97" s="47"/>
      <c r="B97" s="766" t="s">
        <v>46</v>
      </c>
      <c r="C97" s="767"/>
      <c r="D97" s="767"/>
      <c r="E97" s="768"/>
      <c r="F97" s="82"/>
      <c r="G97" s="82">
        <f>H97</f>
        <v>0</v>
      </c>
      <c r="H97" s="82"/>
      <c r="I97" s="82"/>
      <c r="J97" s="86"/>
      <c r="K97" s="84"/>
      <c r="L97" s="84"/>
      <c r="M97" s="123" t="s">
        <v>32</v>
      </c>
      <c r="N97" s="124"/>
    </row>
    <row r="98" spans="1:14" ht="30" customHeight="1">
      <c r="A98" s="702" t="s">
        <v>47</v>
      </c>
      <c r="B98" s="702"/>
      <c r="C98" s="702"/>
      <c r="D98" s="702"/>
      <c r="E98" s="702"/>
      <c r="F98" s="82">
        <f>F92+F95+F96+F97</f>
        <v>49821320.07</v>
      </c>
      <c r="G98" s="82">
        <f>G92+G95+G96+G97</f>
        <v>33642336.07</v>
      </c>
      <c r="H98" s="82">
        <f>H92+H95+H96+H97</f>
        <v>12902628.850000001</v>
      </c>
      <c r="I98" s="82">
        <f>I92+I95+I96+I97</f>
        <v>5818570</v>
      </c>
      <c r="J98" s="82"/>
      <c r="K98" s="82">
        <f>K92+K95+K96+K97</f>
        <v>6298154</v>
      </c>
      <c r="L98" s="82">
        <f>L92+L95+L96+L97</f>
        <v>8622983.219999999</v>
      </c>
      <c r="M98" s="26" t="s">
        <v>42</v>
      </c>
      <c r="N98" s="124"/>
    </row>
    <row r="99" spans="1:13" ht="15.75">
      <c r="A99" s="87" t="s">
        <v>48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</row>
    <row r="100" spans="1:13" ht="15.75">
      <c r="A100" s="87" t="s">
        <v>49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 t="s">
        <v>50</v>
      </c>
    </row>
    <row r="101" spans="1:13" ht="15.75">
      <c r="A101" s="769" t="s">
        <v>51</v>
      </c>
      <c r="B101" s="769"/>
      <c r="C101" s="769"/>
      <c r="D101" s="769"/>
      <c r="E101" s="769"/>
      <c r="F101" s="769"/>
      <c r="G101" s="769"/>
      <c r="H101" s="769"/>
      <c r="I101" s="87"/>
      <c r="J101" s="87"/>
      <c r="K101" s="87"/>
      <c r="L101" s="87"/>
      <c r="M101" s="87"/>
    </row>
    <row r="102" spans="1:13" ht="16.5">
      <c r="A102" s="756"/>
      <c r="B102" s="756"/>
      <c r="C102" s="756"/>
      <c r="D102" s="756"/>
      <c r="E102" s="756"/>
      <c r="F102" s="88"/>
      <c r="G102" s="88"/>
      <c r="H102" s="88"/>
      <c r="I102" s="87"/>
      <c r="J102" s="87"/>
      <c r="K102" s="87"/>
      <c r="L102" s="87"/>
      <c r="M102" s="87"/>
    </row>
    <row r="103" spans="1:13" ht="20.25">
      <c r="A103" s="755"/>
      <c r="B103" s="755"/>
      <c r="C103" s="755"/>
      <c r="D103" s="755"/>
      <c r="E103" s="755"/>
      <c r="F103" s="755"/>
      <c r="G103" s="755"/>
      <c r="H103" s="755"/>
      <c r="I103" s="755"/>
      <c r="J103" s="755"/>
      <c r="K103" s="755"/>
      <c r="L103" s="755"/>
      <c r="M103" s="755"/>
    </row>
    <row r="104" spans="1:13" ht="15" customHeight="1">
      <c r="A104" s="761"/>
      <c r="B104" s="761"/>
      <c r="C104" s="761"/>
      <c r="D104" s="762"/>
      <c r="E104" s="763"/>
      <c r="F104" s="764"/>
      <c r="G104" s="764"/>
      <c r="H104" s="764"/>
      <c r="I104" s="764"/>
      <c r="J104" s="74"/>
      <c r="K104" s="74"/>
      <c r="L104" s="764"/>
      <c r="M104" s="763"/>
    </row>
    <row r="105" spans="1:13" ht="15.75">
      <c r="A105" s="761"/>
      <c r="B105" s="761"/>
      <c r="C105" s="761"/>
      <c r="D105" s="762"/>
      <c r="E105" s="763"/>
      <c r="F105" s="764"/>
      <c r="G105" s="764"/>
      <c r="H105" s="764"/>
      <c r="I105" s="764"/>
      <c r="J105" s="68"/>
      <c r="K105" s="74"/>
      <c r="L105" s="764"/>
      <c r="M105" s="763"/>
    </row>
    <row r="106" spans="1:13" ht="15.75">
      <c r="A106" s="761"/>
      <c r="B106" s="761"/>
      <c r="C106" s="761"/>
      <c r="D106" s="762"/>
      <c r="E106" s="763"/>
      <c r="F106" s="764"/>
      <c r="G106" s="764"/>
      <c r="H106" s="764"/>
      <c r="I106" s="764"/>
      <c r="J106" s="68"/>
      <c r="K106" s="74"/>
      <c r="L106" s="764"/>
      <c r="M106" s="763"/>
    </row>
    <row r="107" spans="1:14" s="41" customFormat="1" ht="15" customHeight="1">
      <c r="A107" s="761"/>
      <c r="B107" s="761"/>
      <c r="C107" s="761"/>
      <c r="D107" s="762"/>
      <c r="E107" s="763"/>
      <c r="F107" s="764"/>
      <c r="G107" s="764"/>
      <c r="H107" s="764"/>
      <c r="I107" s="765"/>
      <c r="J107" s="80"/>
      <c r="K107" s="80"/>
      <c r="L107" s="765"/>
      <c r="M107" s="763"/>
      <c r="N107" s="113"/>
    </row>
    <row r="108" spans="1:14" s="41" customFormat="1" ht="15.75">
      <c r="A108" s="761"/>
      <c r="B108" s="761"/>
      <c r="C108" s="761"/>
      <c r="D108" s="762"/>
      <c r="E108" s="763"/>
      <c r="F108" s="764"/>
      <c r="G108" s="764"/>
      <c r="H108" s="764"/>
      <c r="I108" s="765"/>
      <c r="J108" s="90"/>
      <c r="K108" s="80"/>
      <c r="L108" s="765"/>
      <c r="M108" s="763"/>
      <c r="N108" s="113"/>
    </row>
    <row r="109" spans="1:14" s="41" customFormat="1" ht="15.75">
      <c r="A109" s="761"/>
      <c r="B109" s="761"/>
      <c r="C109" s="761"/>
      <c r="D109" s="762"/>
      <c r="E109" s="763"/>
      <c r="F109" s="764"/>
      <c r="G109" s="764"/>
      <c r="H109" s="764"/>
      <c r="I109" s="765"/>
      <c r="J109" s="90"/>
      <c r="K109" s="80"/>
      <c r="L109" s="765"/>
      <c r="M109" s="763"/>
      <c r="N109" s="113"/>
    </row>
    <row r="110" spans="1:14" s="24" customFormat="1" ht="15" customHeight="1">
      <c r="A110" s="761"/>
      <c r="B110" s="761"/>
      <c r="C110" s="761"/>
      <c r="D110" s="762"/>
      <c r="E110" s="763"/>
      <c r="F110" s="764"/>
      <c r="G110" s="764"/>
      <c r="H110" s="764"/>
      <c r="I110" s="770"/>
      <c r="J110" s="91"/>
      <c r="K110" s="91"/>
      <c r="L110" s="770"/>
      <c r="M110" s="763"/>
      <c r="N110" s="112"/>
    </row>
    <row r="111" spans="1:14" s="92" customFormat="1" ht="15.75">
      <c r="A111" s="761"/>
      <c r="B111" s="761"/>
      <c r="C111" s="761"/>
      <c r="D111" s="762"/>
      <c r="E111" s="763"/>
      <c r="F111" s="764"/>
      <c r="G111" s="764"/>
      <c r="H111" s="764"/>
      <c r="I111" s="770"/>
      <c r="J111" s="75"/>
      <c r="K111" s="91"/>
      <c r="L111" s="770"/>
      <c r="M111" s="763"/>
      <c r="N111" s="115"/>
    </row>
    <row r="112" spans="1:14" s="93" customFormat="1" ht="15.75">
      <c r="A112" s="761"/>
      <c r="B112" s="761"/>
      <c r="C112" s="761"/>
      <c r="D112" s="762"/>
      <c r="E112" s="763"/>
      <c r="F112" s="764"/>
      <c r="G112" s="764"/>
      <c r="H112" s="764"/>
      <c r="I112" s="770"/>
      <c r="J112" s="75"/>
      <c r="K112" s="91"/>
      <c r="L112" s="770"/>
      <c r="M112" s="763"/>
      <c r="N112" s="114"/>
    </row>
    <row r="113" spans="1:14" s="41" customFormat="1" ht="15" customHeight="1">
      <c r="A113" s="761"/>
      <c r="B113" s="761"/>
      <c r="C113" s="761"/>
      <c r="D113" s="762"/>
      <c r="E113" s="763"/>
      <c r="F113" s="764"/>
      <c r="G113" s="764"/>
      <c r="H113" s="764"/>
      <c r="I113" s="764"/>
      <c r="J113" s="74"/>
      <c r="K113" s="74"/>
      <c r="L113" s="764"/>
      <c r="M113" s="763"/>
      <c r="N113" s="113"/>
    </row>
    <row r="114" spans="1:14" s="41" customFormat="1" ht="15.75">
      <c r="A114" s="761"/>
      <c r="B114" s="761"/>
      <c r="C114" s="761"/>
      <c r="D114" s="762"/>
      <c r="E114" s="763"/>
      <c r="F114" s="764"/>
      <c r="G114" s="764"/>
      <c r="H114" s="764"/>
      <c r="I114" s="764"/>
      <c r="J114" s="68"/>
      <c r="K114" s="68"/>
      <c r="L114" s="764"/>
      <c r="M114" s="763"/>
      <c r="N114" s="113"/>
    </row>
    <row r="115" spans="1:14" s="41" customFormat="1" ht="15.75" customHeight="1">
      <c r="A115" s="761"/>
      <c r="B115" s="761"/>
      <c r="C115" s="761"/>
      <c r="D115" s="762"/>
      <c r="E115" s="763"/>
      <c r="F115" s="764"/>
      <c r="G115" s="764"/>
      <c r="H115" s="764"/>
      <c r="I115" s="764"/>
      <c r="J115" s="68"/>
      <c r="K115" s="68"/>
      <c r="L115" s="764"/>
      <c r="M115" s="763"/>
      <c r="N115" s="113"/>
    </row>
    <row r="116" spans="1:256" ht="16.5" customHeight="1">
      <c r="A116" s="761"/>
      <c r="B116" s="761"/>
      <c r="C116" s="761"/>
      <c r="D116" s="762"/>
      <c r="E116" s="763"/>
      <c r="F116" s="764"/>
      <c r="G116" s="764"/>
      <c r="H116" s="771"/>
      <c r="I116" s="764"/>
      <c r="J116" s="74"/>
      <c r="K116" s="76"/>
      <c r="L116" s="761"/>
      <c r="M116" s="763"/>
      <c r="N116" s="116"/>
      <c r="O116" s="94"/>
      <c r="P116" s="94"/>
      <c r="Q116" s="94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5.75">
      <c r="A117" s="761"/>
      <c r="B117" s="761"/>
      <c r="C117" s="761"/>
      <c r="D117" s="762"/>
      <c r="E117" s="763"/>
      <c r="F117" s="764"/>
      <c r="G117" s="764"/>
      <c r="H117" s="771"/>
      <c r="I117" s="764"/>
      <c r="J117" s="68"/>
      <c r="K117" s="37"/>
      <c r="L117" s="761"/>
      <c r="M117" s="763"/>
      <c r="N117" s="116"/>
      <c r="O117" s="94"/>
      <c r="P117" s="94"/>
      <c r="Q117" s="94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5.75">
      <c r="A118" s="761"/>
      <c r="B118" s="761"/>
      <c r="C118" s="761"/>
      <c r="D118" s="762"/>
      <c r="E118" s="763"/>
      <c r="F118" s="764"/>
      <c r="G118" s="764"/>
      <c r="H118" s="771"/>
      <c r="I118" s="764"/>
      <c r="J118" s="68"/>
      <c r="K118" s="68"/>
      <c r="L118" s="761"/>
      <c r="M118" s="763"/>
      <c r="N118" s="116"/>
      <c r="O118" s="94"/>
      <c r="P118" s="94"/>
      <c r="Q118" s="94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17" s="95" customFormat="1" ht="15.75">
      <c r="A119" s="761"/>
      <c r="B119" s="761"/>
      <c r="C119" s="761"/>
      <c r="D119" s="762"/>
      <c r="E119" s="763"/>
      <c r="F119" s="764"/>
      <c r="G119" s="764"/>
      <c r="H119" s="771"/>
      <c r="I119" s="764"/>
      <c r="J119" s="74"/>
      <c r="K119" s="68"/>
      <c r="L119" s="761"/>
      <c r="M119" s="763"/>
      <c r="N119" s="116"/>
      <c r="O119" s="94"/>
      <c r="P119" s="94"/>
      <c r="Q119" s="94"/>
    </row>
    <row r="120" spans="1:17" s="95" customFormat="1" ht="15.75">
      <c r="A120" s="761"/>
      <c r="B120" s="761"/>
      <c r="C120" s="761"/>
      <c r="D120" s="762"/>
      <c r="E120" s="763"/>
      <c r="F120" s="764"/>
      <c r="G120" s="764"/>
      <c r="H120" s="771"/>
      <c r="I120" s="764"/>
      <c r="J120" s="68"/>
      <c r="K120" s="68"/>
      <c r="L120" s="761"/>
      <c r="M120" s="763"/>
      <c r="N120" s="116"/>
      <c r="O120" s="94"/>
      <c r="P120" s="94"/>
      <c r="Q120" s="94"/>
    </row>
    <row r="121" spans="1:17" s="95" customFormat="1" ht="15.75">
      <c r="A121" s="761"/>
      <c r="B121" s="761"/>
      <c r="C121" s="761"/>
      <c r="D121" s="762"/>
      <c r="E121" s="763"/>
      <c r="F121" s="764"/>
      <c r="G121" s="764"/>
      <c r="H121" s="771"/>
      <c r="I121" s="764"/>
      <c r="J121" s="68"/>
      <c r="K121" s="68"/>
      <c r="L121" s="761"/>
      <c r="M121" s="763"/>
      <c r="N121" s="116"/>
      <c r="O121" s="94"/>
      <c r="P121" s="94"/>
      <c r="Q121" s="94"/>
    </row>
    <row r="122" spans="1:256" ht="15.75">
      <c r="A122" s="761"/>
      <c r="B122" s="761"/>
      <c r="C122" s="772"/>
      <c r="D122" s="762"/>
      <c r="E122" s="763"/>
      <c r="F122" s="771"/>
      <c r="G122" s="771"/>
      <c r="H122" s="771"/>
      <c r="I122" s="771"/>
      <c r="J122" s="96"/>
      <c r="K122" s="37"/>
      <c r="L122" s="771"/>
      <c r="M122" s="763"/>
      <c r="N122" s="116"/>
      <c r="O122" s="94"/>
      <c r="P122" s="94"/>
      <c r="Q122" s="94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5.75">
      <c r="A123" s="761"/>
      <c r="B123" s="761"/>
      <c r="C123" s="772"/>
      <c r="D123" s="762"/>
      <c r="E123" s="763"/>
      <c r="F123" s="771"/>
      <c r="G123" s="771"/>
      <c r="H123" s="771"/>
      <c r="I123" s="771"/>
      <c r="J123" s="38"/>
      <c r="K123" s="37"/>
      <c r="L123" s="771"/>
      <c r="M123" s="763"/>
      <c r="N123" s="116"/>
      <c r="O123" s="94"/>
      <c r="P123" s="94"/>
      <c r="Q123" s="94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5.75">
      <c r="A124" s="761"/>
      <c r="B124" s="761"/>
      <c r="C124" s="772"/>
      <c r="D124" s="762"/>
      <c r="E124" s="763"/>
      <c r="F124" s="771"/>
      <c r="G124" s="771"/>
      <c r="H124" s="771"/>
      <c r="I124" s="771"/>
      <c r="J124" s="38"/>
      <c r="K124" s="38"/>
      <c r="L124" s="771"/>
      <c r="M124" s="763"/>
      <c r="N124" s="116"/>
      <c r="O124" s="94"/>
      <c r="P124" s="94"/>
      <c r="Q124" s="9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5.75">
      <c r="A125" s="761"/>
      <c r="B125" s="761"/>
      <c r="C125" s="761"/>
      <c r="D125" s="762"/>
      <c r="E125" s="763"/>
      <c r="F125" s="771"/>
      <c r="G125" s="771"/>
      <c r="H125" s="771"/>
      <c r="I125" s="771"/>
      <c r="J125" s="96"/>
      <c r="K125" s="37"/>
      <c r="L125" s="771"/>
      <c r="M125" s="763"/>
      <c r="N125" s="116"/>
      <c r="O125" s="94"/>
      <c r="P125" s="94"/>
      <c r="Q125" s="94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5.75">
      <c r="A126" s="761"/>
      <c r="B126" s="761"/>
      <c r="C126" s="761"/>
      <c r="D126" s="762"/>
      <c r="E126" s="763"/>
      <c r="F126" s="771"/>
      <c r="G126" s="771"/>
      <c r="H126" s="771"/>
      <c r="I126" s="771"/>
      <c r="J126" s="38"/>
      <c r="K126" s="37"/>
      <c r="L126" s="771"/>
      <c r="M126" s="763"/>
      <c r="N126" s="116"/>
      <c r="O126" s="94"/>
      <c r="P126" s="94"/>
      <c r="Q126" s="94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5.75">
      <c r="A127" s="761"/>
      <c r="B127" s="761"/>
      <c r="C127" s="761"/>
      <c r="D127" s="762"/>
      <c r="E127" s="763"/>
      <c r="F127" s="771"/>
      <c r="G127" s="771"/>
      <c r="H127" s="771"/>
      <c r="I127" s="771"/>
      <c r="J127" s="38"/>
      <c r="K127" s="38"/>
      <c r="L127" s="771"/>
      <c r="M127" s="763"/>
      <c r="N127" s="116"/>
      <c r="O127" s="94"/>
      <c r="P127" s="94"/>
      <c r="Q127" s="94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5.75" customHeight="1">
      <c r="A128" s="761"/>
      <c r="B128" s="761"/>
      <c r="C128" s="761"/>
      <c r="D128" s="762"/>
      <c r="E128" s="761"/>
      <c r="F128" s="771"/>
      <c r="G128" s="771"/>
      <c r="H128" s="771"/>
      <c r="I128" s="771"/>
      <c r="J128" s="96"/>
      <c r="K128" s="37"/>
      <c r="L128" s="771"/>
      <c r="M128" s="763"/>
      <c r="N128" s="116"/>
      <c r="O128" s="94"/>
      <c r="P128" s="94"/>
      <c r="Q128" s="94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5.75">
      <c r="A129" s="761"/>
      <c r="B129" s="761"/>
      <c r="C129" s="761"/>
      <c r="D129" s="762"/>
      <c r="E129" s="761"/>
      <c r="F129" s="771"/>
      <c r="G129" s="771"/>
      <c r="H129" s="771"/>
      <c r="I129" s="771"/>
      <c r="J129" s="38"/>
      <c r="K129" s="37"/>
      <c r="L129" s="771"/>
      <c r="M129" s="763"/>
      <c r="N129" s="116"/>
      <c r="O129" s="94"/>
      <c r="P129" s="94"/>
      <c r="Q129" s="94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5.75">
      <c r="A130" s="761"/>
      <c r="B130" s="761"/>
      <c r="C130" s="761"/>
      <c r="D130" s="762"/>
      <c r="E130" s="761"/>
      <c r="F130" s="771"/>
      <c r="G130" s="771"/>
      <c r="H130" s="771"/>
      <c r="I130" s="771"/>
      <c r="J130" s="38"/>
      <c r="K130" s="38"/>
      <c r="L130" s="771"/>
      <c r="M130" s="763"/>
      <c r="N130" s="116"/>
      <c r="O130" s="94"/>
      <c r="P130" s="94"/>
      <c r="Q130" s="94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5.75" customHeight="1">
      <c r="A131" s="761"/>
      <c r="B131" s="761"/>
      <c r="C131" s="761"/>
      <c r="D131" s="762"/>
      <c r="E131" s="761"/>
      <c r="F131" s="771"/>
      <c r="G131" s="771"/>
      <c r="H131" s="771"/>
      <c r="I131" s="771"/>
      <c r="J131" s="96"/>
      <c r="K131" s="37"/>
      <c r="L131" s="771"/>
      <c r="M131" s="763"/>
      <c r="N131" s="116"/>
      <c r="O131" s="94"/>
      <c r="P131" s="94"/>
      <c r="Q131" s="94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5.75">
      <c r="A132" s="761"/>
      <c r="B132" s="761"/>
      <c r="C132" s="761"/>
      <c r="D132" s="762"/>
      <c r="E132" s="761"/>
      <c r="F132" s="771"/>
      <c r="G132" s="771"/>
      <c r="H132" s="771"/>
      <c r="I132" s="771"/>
      <c r="J132" s="38"/>
      <c r="K132" s="37"/>
      <c r="L132" s="771"/>
      <c r="M132" s="763"/>
      <c r="N132" s="116"/>
      <c r="O132" s="94"/>
      <c r="P132" s="94"/>
      <c r="Q132" s="94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5.75">
      <c r="A133" s="761"/>
      <c r="B133" s="761"/>
      <c r="C133" s="761"/>
      <c r="D133" s="762"/>
      <c r="E133" s="761"/>
      <c r="F133" s="771"/>
      <c r="G133" s="771"/>
      <c r="H133" s="771"/>
      <c r="I133" s="771"/>
      <c r="J133" s="38"/>
      <c r="K133" s="38"/>
      <c r="L133" s="771"/>
      <c r="M133" s="763"/>
      <c r="N133" s="116"/>
      <c r="O133" s="94"/>
      <c r="P133" s="94"/>
      <c r="Q133" s="94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14" s="22" customFormat="1" ht="15" customHeight="1">
      <c r="A134" s="761"/>
      <c r="B134" s="761"/>
      <c r="C134" s="761"/>
      <c r="D134" s="762"/>
      <c r="E134" s="763"/>
      <c r="F134" s="771"/>
      <c r="G134" s="771"/>
      <c r="H134" s="771"/>
      <c r="I134" s="771"/>
      <c r="J134" s="96"/>
      <c r="K134" s="96"/>
      <c r="L134" s="771"/>
      <c r="M134" s="763"/>
      <c r="N134" s="114"/>
    </row>
    <row r="135" spans="1:14" s="22" customFormat="1" ht="18" customHeight="1">
      <c r="A135" s="761"/>
      <c r="B135" s="761"/>
      <c r="C135" s="761"/>
      <c r="D135" s="762"/>
      <c r="E135" s="763"/>
      <c r="F135" s="771"/>
      <c r="G135" s="771"/>
      <c r="H135" s="771"/>
      <c r="I135" s="771"/>
      <c r="J135" s="38"/>
      <c r="K135" s="96"/>
      <c r="L135" s="771"/>
      <c r="M135" s="763"/>
      <c r="N135" s="114"/>
    </row>
    <row r="136" spans="1:16" s="22" customFormat="1" ht="18" customHeight="1">
      <c r="A136" s="761"/>
      <c r="B136" s="761"/>
      <c r="C136" s="761"/>
      <c r="D136" s="762"/>
      <c r="E136" s="763"/>
      <c r="F136" s="771"/>
      <c r="G136" s="771"/>
      <c r="H136" s="771"/>
      <c r="I136" s="771"/>
      <c r="J136" s="38"/>
      <c r="K136" s="96"/>
      <c r="L136" s="771"/>
      <c r="M136" s="763"/>
      <c r="N136" s="114"/>
      <c r="P136" s="97"/>
    </row>
    <row r="137" spans="1:256" ht="15.75" customHeight="1">
      <c r="A137" s="761"/>
      <c r="B137" s="761"/>
      <c r="C137" s="761"/>
      <c r="D137" s="762"/>
      <c r="E137" s="761"/>
      <c r="F137" s="771"/>
      <c r="G137" s="771"/>
      <c r="H137" s="771"/>
      <c r="I137" s="771"/>
      <c r="J137" s="96"/>
      <c r="K137" s="37"/>
      <c r="L137" s="771"/>
      <c r="M137" s="763"/>
      <c r="N137" s="116"/>
      <c r="O137" s="94"/>
      <c r="P137" s="94"/>
      <c r="Q137" s="94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5.75">
      <c r="A138" s="761"/>
      <c r="B138" s="761"/>
      <c r="C138" s="761"/>
      <c r="D138" s="762"/>
      <c r="E138" s="761"/>
      <c r="F138" s="771"/>
      <c r="G138" s="771"/>
      <c r="H138" s="771"/>
      <c r="I138" s="771"/>
      <c r="J138" s="38"/>
      <c r="K138" s="37"/>
      <c r="L138" s="771"/>
      <c r="M138" s="763"/>
      <c r="N138" s="116"/>
      <c r="O138" s="94"/>
      <c r="P138" s="94"/>
      <c r="Q138" s="94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5.75">
      <c r="A139" s="761"/>
      <c r="B139" s="761"/>
      <c r="C139" s="761"/>
      <c r="D139" s="762"/>
      <c r="E139" s="761"/>
      <c r="F139" s="771"/>
      <c r="G139" s="771"/>
      <c r="H139" s="771"/>
      <c r="I139" s="771"/>
      <c r="J139" s="38"/>
      <c r="K139" s="38"/>
      <c r="L139" s="771"/>
      <c r="M139" s="763"/>
      <c r="N139" s="116"/>
      <c r="O139" s="94"/>
      <c r="P139" s="94"/>
      <c r="Q139" s="94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14" s="22" customFormat="1" ht="15" customHeight="1">
      <c r="A140" s="761"/>
      <c r="B140" s="761"/>
      <c r="C140" s="761"/>
      <c r="D140" s="762"/>
      <c r="E140" s="763"/>
      <c r="F140" s="771"/>
      <c r="G140" s="771"/>
      <c r="H140" s="771"/>
      <c r="I140" s="771"/>
      <c r="J140" s="96"/>
      <c r="K140" s="96"/>
      <c r="L140" s="771"/>
      <c r="M140" s="763"/>
      <c r="N140" s="114"/>
    </row>
    <row r="141" spans="1:14" s="22" customFormat="1" ht="18" customHeight="1">
      <c r="A141" s="761"/>
      <c r="B141" s="761"/>
      <c r="C141" s="761"/>
      <c r="D141" s="762"/>
      <c r="E141" s="763"/>
      <c r="F141" s="771"/>
      <c r="G141" s="771"/>
      <c r="H141" s="771"/>
      <c r="I141" s="771"/>
      <c r="J141" s="38"/>
      <c r="K141" s="96"/>
      <c r="L141" s="771"/>
      <c r="M141" s="763"/>
      <c r="N141" s="114"/>
    </row>
    <row r="142" spans="1:16" s="22" customFormat="1" ht="18" customHeight="1">
      <c r="A142" s="761"/>
      <c r="B142" s="761"/>
      <c r="C142" s="761"/>
      <c r="D142" s="762"/>
      <c r="E142" s="763"/>
      <c r="F142" s="771"/>
      <c r="G142" s="771"/>
      <c r="H142" s="771"/>
      <c r="I142" s="771"/>
      <c r="J142" s="38"/>
      <c r="K142" s="96"/>
      <c r="L142" s="771"/>
      <c r="M142" s="763"/>
      <c r="N142" s="114"/>
      <c r="P142" s="97"/>
    </row>
    <row r="143" spans="1:16" s="22" customFormat="1" ht="15" customHeight="1">
      <c r="A143" s="761"/>
      <c r="B143" s="761"/>
      <c r="C143" s="761"/>
      <c r="D143" s="762"/>
      <c r="E143" s="763"/>
      <c r="F143" s="771"/>
      <c r="G143" s="771"/>
      <c r="H143" s="771"/>
      <c r="I143" s="771"/>
      <c r="J143" s="96"/>
      <c r="K143" s="96"/>
      <c r="L143" s="771"/>
      <c r="M143" s="763"/>
      <c r="N143" s="114"/>
      <c r="P143" s="97"/>
    </row>
    <row r="144" spans="1:14" s="22" customFormat="1" ht="15.75">
      <c r="A144" s="761"/>
      <c r="B144" s="761"/>
      <c r="C144" s="761"/>
      <c r="D144" s="762"/>
      <c r="E144" s="763"/>
      <c r="F144" s="771"/>
      <c r="G144" s="771"/>
      <c r="H144" s="771"/>
      <c r="I144" s="771"/>
      <c r="J144" s="38"/>
      <c r="K144" s="96"/>
      <c r="L144" s="771"/>
      <c r="M144" s="763"/>
      <c r="N144" s="114"/>
    </row>
    <row r="145" spans="1:13" ht="15.75">
      <c r="A145" s="761"/>
      <c r="B145" s="761"/>
      <c r="C145" s="761"/>
      <c r="D145" s="762"/>
      <c r="E145" s="763"/>
      <c r="F145" s="771"/>
      <c r="G145" s="771"/>
      <c r="H145" s="771"/>
      <c r="I145" s="771"/>
      <c r="J145" s="38"/>
      <c r="K145" s="96"/>
      <c r="L145" s="771"/>
      <c r="M145" s="763"/>
    </row>
    <row r="146" spans="1:13" ht="15" customHeight="1">
      <c r="A146" s="761"/>
      <c r="B146" s="761"/>
      <c r="C146" s="772"/>
      <c r="D146" s="762"/>
      <c r="E146" s="763"/>
      <c r="F146" s="764"/>
      <c r="G146" s="764"/>
      <c r="H146" s="764"/>
      <c r="I146" s="764"/>
      <c r="J146" s="74"/>
      <c r="K146" s="74"/>
      <c r="L146" s="764"/>
      <c r="M146" s="763"/>
    </row>
    <row r="147" spans="1:13" ht="15.75">
      <c r="A147" s="761"/>
      <c r="B147" s="761"/>
      <c r="C147" s="772"/>
      <c r="D147" s="762"/>
      <c r="E147" s="763"/>
      <c r="F147" s="764"/>
      <c r="G147" s="764"/>
      <c r="H147" s="764"/>
      <c r="I147" s="764"/>
      <c r="J147" s="68"/>
      <c r="K147" s="74"/>
      <c r="L147" s="764"/>
      <c r="M147" s="763"/>
    </row>
    <row r="148" spans="1:13" ht="15.75">
      <c r="A148" s="761"/>
      <c r="B148" s="761"/>
      <c r="C148" s="772"/>
      <c r="D148" s="762"/>
      <c r="E148" s="763"/>
      <c r="F148" s="764"/>
      <c r="G148" s="764"/>
      <c r="H148" s="764"/>
      <c r="I148" s="764"/>
      <c r="J148" s="68"/>
      <c r="K148" s="74"/>
      <c r="L148" s="764"/>
      <c r="M148" s="763"/>
    </row>
    <row r="149" spans="1:14" s="41" customFormat="1" ht="15" customHeight="1">
      <c r="A149" s="761"/>
      <c r="B149" s="761"/>
      <c r="C149" s="761"/>
      <c r="D149" s="773"/>
      <c r="E149" s="763"/>
      <c r="F149" s="764"/>
      <c r="G149" s="774"/>
      <c r="H149" s="771"/>
      <c r="I149" s="765"/>
      <c r="J149" s="74"/>
      <c r="K149" s="74"/>
      <c r="L149" s="764"/>
      <c r="M149" s="763"/>
      <c r="N149" s="113"/>
    </row>
    <row r="150" spans="1:14" s="41" customFormat="1" ht="15.75">
      <c r="A150" s="761"/>
      <c r="B150" s="761"/>
      <c r="C150" s="761"/>
      <c r="D150" s="773"/>
      <c r="E150" s="763"/>
      <c r="F150" s="764"/>
      <c r="G150" s="774"/>
      <c r="H150" s="771"/>
      <c r="I150" s="765"/>
      <c r="J150" s="68"/>
      <c r="K150" s="68"/>
      <c r="L150" s="764"/>
      <c r="M150" s="763"/>
      <c r="N150" s="113"/>
    </row>
    <row r="151" spans="1:14" s="41" customFormat="1" ht="15.75">
      <c r="A151" s="761"/>
      <c r="B151" s="761"/>
      <c r="C151" s="761"/>
      <c r="D151" s="773"/>
      <c r="E151" s="763"/>
      <c r="F151" s="764"/>
      <c r="G151" s="774"/>
      <c r="H151" s="771"/>
      <c r="I151" s="765"/>
      <c r="J151" s="68"/>
      <c r="K151" s="68"/>
      <c r="L151" s="764"/>
      <c r="M151" s="763"/>
      <c r="N151" s="113"/>
    </row>
    <row r="152" spans="1:14" s="41" customFormat="1" ht="15" customHeight="1">
      <c r="A152" s="761"/>
      <c r="B152" s="761"/>
      <c r="C152" s="761"/>
      <c r="D152" s="773"/>
      <c r="E152" s="763"/>
      <c r="F152" s="764"/>
      <c r="G152" s="764"/>
      <c r="H152" s="771"/>
      <c r="I152" s="765"/>
      <c r="J152" s="74"/>
      <c r="K152" s="74"/>
      <c r="L152" s="764"/>
      <c r="M152" s="763"/>
      <c r="N152" s="113"/>
    </row>
    <row r="153" spans="1:14" s="41" customFormat="1" ht="15.75">
      <c r="A153" s="761"/>
      <c r="B153" s="761"/>
      <c r="C153" s="761"/>
      <c r="D153" s="773"/>
      <c r="E153" s="763"/>
      <c r="F153" s="764"/>
      <c r="G153" s="764"/>
      <c r="H153" s="771"/>
      <c r="I153" s="765"/>
      <c r="J153" s="68"/>
      <c r="K153" s="68"/>
      <c r="L153" s="764"/>
      <c r="M153" s="763"/>
      <c r="N153" s="113"/>
    </row>
    <row r="154" spans="1:14" s="41" customFormat="1" ht="15.75">
      <c r="A154" s="761"/>
      <c r="B154" s="761"/>
      <c r="C154" s="761"/>
      <c r="D154" s="773"/>
      <c r="E154" s="763"/>
      <c r="F154" s="764"/>
      <c r="G154" s="764"/>
      <c r="H154" s="771"/>
      <c r="I154" s="765"/>
      <c r="J154" s="68"/>
      <c r="K154" s="68"/>
      <c r="L154" s="764"/>
      <c r="M154" s="763"/>
      <c r="N154" s="113"/>
    </row>
    <row r="155" spans="1:14" s="41" customFormat="1" ht="15" customHeight="1">
      <c r="A155" s="761"/>
      <c r="B155" s="761"/>
      <c r="C155" s="763"/>
      <c r="D155" s="773"/>
      <c r="E155" s="763"/>
      <c r="F155" s="764"/>
      <c r="G155" s="764"/>
      <c r="H155" s="771"/>
      <c r="I155" s="765"/>
      <c r="J155" s="74"/>
      <c r="K155" s="74"/>
      <c r="L155" s="764"/>
      <c r="M155" s="763"/>
      <c r="N155" s="113"/>
    </row>
    <row r="156" spans="1:14" s="41" customFormat="1" ht="15.75">
      <c r="A156" s="761"/>
      <c r="B156" s="761"/>
      <c r="C156" s="763"/>
      <c r="D156" s="773"/>
      <c r="E156" s="763"/>
      <c r="F156" s="764"/>
      <c r="G156" s="764"/>
      <c r="H156" s="771"/>
      <c r="I156" s="765"/>
      <c r="J156" s="68"/>
      <c r="K156" s="68"/>
      <c r="L156" s="764"/>
      <c r="M156" s="763"/>
      <c r="N156" s="113"/>
    </row>
    <row r="157" spans="1:14" s="41" customFormat="1" ht="15.75">
      <c r="A157" s="761"/>
      <c r="B157" s="761"/>
      <c r="C157" s="763"/>
      <c r="D157" s="773"/>
      <c r="E157" s="763"/>
      <c r="F157" s="764"/>
      <c r="G157" s="764"/>
      <c r="H157" s="771"/>
      <c r="I157" s="765"/>
      <c r="J157" s="68"/>
      <c r="K157" s="68"/>
      <c r="L157" s="764"/>
      <c r="M157" s="763"/>
      <c r="N157" s="113"/>
    </row>
    <row r="158" spans="1:14" s="41" customFormat="1" ht="15" customHeight="1">
      <c r="A158" s="761"/>
      <c r="B158" s="761"/>
      <c r="C158" s="763"/>
      <c r="D158" s="773"/>
      <c r="E158" s="763"/>
      <c r="F158" s="764"/>
      <c r="G158" s="764"/>
      <c r="H158" s="771"/>
      <c r="I158" s="765"/>
      <c r="J158" s="74"/>
      <c r="K158" s="74"/>
      <c r="L158" s="764"/>
      <c r="M158" s="763"/>
      <c r="N158" s="113"/>
    </row>
    <row r="159" spans="1:14" s="41" customFormat="1" ht="15.75">
      <c r="A159" s="761"/>
      <c r="B159" s="761"/>
      <c r="C159" s="763"/>
      <c r="D159" s="773"/>
      <c r="E159" s="763"/>
      <c r="F159" s="764"/>
      <c r="G159" s="764"/>
      <c r="H159" s="771"/>
      <c r="I159" s="765"/>
      <c r="J159" s="68"/>
      <c r="K159" s="68"/>
      <c r="L159" s="764"/>
      <c r="M159" s="763"/>
      <c r="N159" s="113"/>
    </row>
    <row r="160" spans="1:14" s="41" customFormat="1" ht="46.5" customHeight="1">
      <c r="A160" s="761"/>
      <c r="B160" s="761"/>
      <c r="C160" s="763"/>
      <c r="D160" s="773"/>
      <c r="E160" s="763"/>
      <c r="F160" s="764"/>
      <c r="G160" s="764"/>
      <c r="H160" s="771"/>
      <c r="I160" s="765"/>
      <c r="J160" s="68"/>
      <c r="K160" s="68"/>
      <c r="L160" s="764"/>
      <c r="M160" s="763"/>
      <c r="N160" s="113"/>
    </row>
    <row r="161" spans="1:14" s="41" customFormat="1" ht="15" customHeight="1">
      <c r="A161" s="761"/>
      <c r="B161" s="761"/>
      <c r="C161" s="763"/>
      <c r="D161" s="773"/>
      <c r="E161" s="763"/>
      <c r="F161" s="764"/>
      <c r="G161" s="764"/>
      <c r="H161" s="771"/>
      <c r="I161" s="765"/>
      <c r="J161" s="74"/>
      <c r="K161" s="74"/>
      <c r="L161" s="764"/>
      <c r="M161" s="763"/>
      <c r="N161" s="113"/>
    </row>
    <row r="162" spans="1:14" s="41" customFormat="1" ht="15.75">
      <c r="A162" s="761"/>
      <c r="B162" s="761"/>
      <c r="C162" s="763"/>
      <c r="D162" s="773"/>
      <c r="E162" s="763"/>
      <c r="F162" s="764"/>
      <c r="G162" s="764"/>
      <c r="H162" s="771"/>
      <c r="I162" s="765"/>
      <c r="J162" s="68"/>
      <c r="K162" s="68"/>
      <c r="L162" s="764"/>
      <c r="M162" s="763"/>
      <c r="N162" s="113"/>
    </row>
    <row r="163" spans="1:14" s="41" customFormat="1" ht="15.75">
      <c r="A163" s="761"/>
      <c r="B163" s="761"/>
      <c r="C163" s="763"/>
      <c r="D163" s="773"/>
      <c r="E163" s="763"/>
      <c r="F163" s="764"/>
      <c r="G163" s="764"/>
      <c r="H163" s="771"/>
      <c r="I163" s="765"/>
      <c r="J163" s="68"/>
      <c r="K163" s="68"/>
      <c r="L163" s="764"/>
      <c r="M163" s="763"/>
      <c r="N163" s="113"/>
    </row>
    <row r="164" spans="1:14" s="41" customFormat="1" ht="15" customHeight="1">
      <c r="A164" s="761"/>
      <c r="B164" s="761"/>
      <c r="C164" s="761"/>
      <c r="D164" s="773"/>
      <c r="E164" s="763"/>
      <c r="F164" s="764"/>
      <c r="G164" s="764"/>
      <c r="H164" s="771"/>
      <c r="I164" s="765"/>
      <c r="J164" s="74"/>
      <c r="K164" s="74"/>
      <c r="L164" s="764"/>
      <c r="M164" s="763"/>
      <c r="N164" s="113"/>
    </row>
    <row r="165" spans="1:14" s="41" customFormat="1" ht="15.75">
      <c r="A165" s="761"/>
      <c r="B165" s="761"/>
      <c r="C165" s="761"/>
      <c r="D165" s="773"/>
      <c r="E165" s="763"/>
      <c r="F165" s="764"/>
      <c r="G165" s="764"/>
      <c r="H165" s="771"/>
      <c r="I165" s="765"/>
      <c r="J165" s="68"/>
      <c r="K165" s="68"/>
      <c r="L165" s="764"/>
      <c r="M165" s="763"/>
      <c r="N165" s="113"/>
    </row>
    <row r="166" spans="1:14" s="41" customFormat="1" ht="15.75">
      <c r="A166" s="761"/>
      <c r="B166" s="761"/>
      <c r="C166" s="761"/>
      <c r="D166" s="773"/>
      <c r="E166" s="763"/>
      <c r="F166" s="764"/>
      <c r="G166" s="764"/>
      <c r="H166" s="771"/>
      <c r="I166" s="765"/>
      <c r="J166" s="68"/>
      <c r="K166" s="68"/>
      <c r="L166" s="764"/>
      <c r="M166" s="763"/>
      <c r="N166" s="113"/>
    </row>
    <row r="167" spans="1:14" s="41" customFormat="1" ht="15" customHeight="1">
      <c r="A167" s="761"/>
      <c r="B167" s="761"/>
      <c r="C167" s="761"/>
      <c r="D167" s="773"/>
      <c r="E167" s="761"/>
      <c r="F167" s="764"/>
      <c r="G167" s="764"/>
      <c r="H167" s="771"/>
      <c r="I167" s="765"/>
      <c r="J167" s="74"/>
      <c r="K167" s="74"/>
      <c r="L167" s="764"/>
      <c r="M167" s="763"/>
      <c r="N167" s="113"/>
    </row>
    <row r="168" spans="1:14" s="41" customFormat="1" ht="11.25" customHeight="1">
      <c r="A168" s="761"/>
      <c r="B168" s="761"/>
      <c r="C168" s="761"/>
      <c r="D168" s="773"/>
      <c r="E168" s="761"/>
      <c r="F168" s="764"/>
      <c r="G168" s="764"/>
      <c r="H168" s="771"/>
      <c r="I168" s="765"/>
      <c r="J168" s="68"/>
      <c r="K168" s="68"/>
      <c r="L168" s="764"/>
      <c r="M168" s="763"/>
      <c r="N168" s="113"/>
    </row>
    <row r="169" spans="1:14" s="41" customFormat="1" ht="15" customHeight="1">
      <c r="A169" s="761"/>
      <c r="B169" s="761"/>
      <c r="C169" s="761"/>
      <c r="D169" s="773"/>
      <c r="E169" s="761"/>
      <c r="F169" s="764"/>
      <c r="G169" s="764"/>
      <c r="H169" s="771"/>
      <c r="I169" s="765"/>
      <c r="J169" s="74"/>
      <c r="K169" s="74"/>
      <c r="L169" s="764"/>
      <c r="M169" s="763"/>
      <c r="N169" s="113"/>
    </row>
    <row r="170" spans="1:14" s="41" customFormat="1" ht="11.25" customHeight="1">
      <c r="A170" s="761"/>
      <c r="B170" s="761"/>
      <c r="C170" s="761"/>
      <c r="D170" s="773"/>
      <c r="E170" s="761"/>
      <c r="F170" s="764"/>
      <c r="G170" s="764"/>
      <c r="H170" s="771"/>
      <c r="I170" s="765"/>
      <c r="J170" s="68"/>
      <c r="K170" s="68"/>
      <c r="L170" s="764"/>
      <c r="M170" s="763"/>
      <c r="N170" s="113"/>
    </row>
    <row r="171" spans="1:14" s="41" customFormat="1" ht="15" customHeight="1">
      <c r="A171" s="761"/>
      <c r="B171" s="761"/>
      <c r="C171" s="761"/>
      <c r="D171" s="773"/>
      <c r="E171" s="763"/>
      <c r="F171" s="764"/>
      <c r="G171" s="764"/>
      <c r="H171" s="771"/>
      <c r="I171" s="765"/>
      <c r="J171" s="74"/>
      <c r="K171" s="74"/>
      <c r="L171" s="764"/>
      <c r="M171" s="763"/>
      <c r="N171" s="113"/>
    </row>
    <row r="172" spans="1:14" s="41" customFormat="1" ht="15.75">
      <c r="A172" s="761"/>
      <c r="B172" s="761"/>
      <c r="C172" s="761"/>
      <c r="D172" s="773"/>
      <c r="E172" s="763"/>
      <c r="F172" s="764"/>
      <c r="G172" s="764"/>
      <c r="H172" s="771"/>
      <c r="I172" s="765"/>
      <c r="J172" s="68"/>
      <c r="K172" s="68"/>
      <c r="L172" s="764"/>
      <c r="M172" s="763"/>
      <c r="N172" s="113"/>
    </row>
    <row r="173" spans="1:14" s="41" customFormat="1" ht="15" customHeight="1">
      <c r="A173" s="761"/>
      <c r="B173" s="761"/>
      <c r="C173" s="761"/>
      <c r="D173" s="773"/>
      <c r="E173" s="763"/>
      <c r="F173" s="764"/>
      <c r="G173" s="764"/>
      <c r="H173" s="771"/>
      <c r="I173" s="765"/>
      <c r="J173" s="74"/>
      <c r="K173" s="74"/>
      <c r="L173" s="764"/>
      <c r="M173" s="763"/>
      <c r="N173" s="113"/>
    </row>
    <row r="174" spans="1:14" s="41" customFormat="1" ht="15.75">
      <c r="A174" s="761"/>
      <c r="B174" s="761"/>
      <c r="C174" s="761"/>
      <c r="D174" s="773"/>
      <c r="E174" s="763"/>
      <c r="F174" s="764"/>
      <c r="G174" s="764"/>
      <c r="H174" s="771"/>
      <c r="I174" s="765"/>
      <c r="J174" s="68"/>
      <c r="K174" s="68"/>
      <c r="L174" s="764"/>
      <c r="M174" s="763"/>
      <c r="N174" s="113"/>
    </row>
    <row r="175" spans="1:14" s="41" customFormat="1" ht="27" customHeight="1">
      <c r="A175" s="761"/>
      <c r="B175" s="761"/>
      <c r="C175" s="761"/>
      <c r="D175" s="773"/>
      <c r="E175" s="763"/>
      <c r="F175" s="764"/>
      <c r="G175" s="764"/>
      <c r="H175" s="771"/>
      <c r="I175" s="765"/>
      <c r="J175" s="68"/>
      <c r="K175" s="68"/>
      <c r="L175" s="764"/>
      <c r="M175" s="763"/>
      <c r="N175" s="113"/>
    </row>
    <row r="176" spans="1:14" s="41" customFormat="1" ht="15" customHeight="1">
      <c r="A176" s="761"/>
      <c r="B176" s="761"/>
      <c r="C176" s="763"/>
      <c r="D176" s="773"/>
      <c r="E176" s="763"/>
      <c r="F176" s="764"/>
      <c r="G176" s="764"/>
      <c r="H176" s="771"/>
      <c r="I176" s="765"/>
      <c r="J176" s="74"/>
      <c r="K176" s="74"/>
      <c r="L176" s="764"/>
      <c r="M176" s="763"/>
      <c r="N176" s="113"/>
    </row>
    <row r="177" spans="1:14" s="41" customFormat="1" ht="15.75">
      <c r="A177" s="761"/>
      <c r="B177" s="761"/>
      <c r="C177" s="763"/>
      <c r="D177" s="773"/>
      <c r="E177" s="763"/>
      <c r="F177" s="764"/>
      <c r="G177" s="764"/>
      <c r="H177" s="771"/>
      <c r="I177" s="765"/>
      <c r="J177" s="68"/>
      <c r="K177" s="68"/>
      <c r="L177" s="764"/>
      <c r="M177" s="763"/>
      <c r="N177" s="113"/>
    </row>
    <row r="178" spans="1:14" s="41" customFormat="1" ht="33.75" customHeight="1">
      <c r="A178" s="761"/>
      <c r="B178" s="761"/>
      <c r="C178" s="763"/>
      <c r="D178" s="773"/>
      <c r="E178" s="763"/>
      <c r="F178" s="764"/>
      <c r="G178" s="764"/>
      <c r="H178" s="771"/>
      <c r="I178" s="765"/>
      <c r="J178" s="68"/>
      <c r="K178" s="68"/>
      <c r="L178" s="764"/>
      <c r="M178" s="763"/>
      <c r="N178" s="113"/>
    </row>
    <row r="179" spans="1:14" s="41" customFormat="1" ht="15" customHeight="1">
      <c r="A179" s="761"/>
      <c r="B179" s="761"/>
      <c r="C179" s="761"/>
      <c r="D179" s="773"/>
      <c r="E179" s="763"/>
      <c r="F179" s="764"/>
      <c r="G179" s="764"/>
      <c r="H179" s="771"/>
      <c r="I179" s="765"/>
      <c r="J179" s="74"/>
      <c r="K179" s="74"/>
      <c r="L179" s="764"/>
      <c r="M179" s="763"/>
      <c r="N179" s="113"/>
    </row>
    <row r="180" spans="1:14" s="41" customFormat="1" ht="15.75">
      <c r="A180" s="761"/>
      <c r="B180" s="761"/>
      <c r="C180" s="761"/>
      <c r="D180" s="773"/>
      <c r="E180" s="763"/>
      <c r="F180" s="764"/>
      <c r="G180" s="764"/>
      <c r="H180" s="771"/>
      <c r="I180" s="765"/>
      <c r="J180" s="68"/>
      <c r="K180" s="68"/>
      <c r="L180" s="764"/>
      <c r="M180" s="763"/>
      <c r="N180" s="113"/>
    </row>
    <row r="181" spans="1:14" s="41" customFormat="1" ht="30" customHeight="1">
      <c r="A181" s="761"/>
      <c r="B181" s="761"/>
      <c r="C181" s="761"/>
      <c r="D181" s="773"/>
      <c r="E181" s="763"/>
      <c r="F181" s="764"/>
      <c r="G181" s="764"/>
      <c r="H181" s="771"/>
      <c r="I181" s="765"/>
      <c r="J181" s="68"/>
      <c r="K181" s="68"/>
      <c r="L181" s="764"/>
      <c r="M181" s="763"/>
      <c r="N181" s="113"/>
    </row>
    <row r="182" spans="1:14" s="41" customFormat="1" ht="15" customHeight="1">
      <c r="A182" s="761"/>
      <c r="B182" s="761"/>
      <c r="C182" s="763"/>
      <c r="D182" s="773"/>
      <c r="E182" s="763"/>
      <c r="F182" s="764"/>
      <c r="G182" s="764"/>
      <c r="H182" s="771"/>
      <c r="I182" s="765"/>
      <c r="J182" s="74"/>
      <c r="K182" s="74"/>
      <c r="L182" s="764"/>
      <c r="M182" s="763"/>
      <c r="N182" s="113"/>
    </row>
    <row r="183" spans="1:14" s="41" customFormat="1" ht="15.75">
      <c r="A183" s="761"/>
      <c r="B183" s="761"/>
      <c r="C183" s="763"/>
      <c r="D183" s="773"/>
      <c r="E183" s="763"/>
      <c r="F183" s="764"/>
      <c r="G183" s="764"/>
      <c r="H183" s="771"/>
      <c r="I183" s="765"/>
      <c r="J183" s="68"/>
      <c r="K183" s="68"/>
      <c r="L183" s="764"/>
      <c r="M183" s="763"/>
      <c r="N183" s="113"/>
    </row>
    <row r="184" spans="1:14" s="41" customFormat="1" ht="48.75" customHeight="1">
      <c r="A184" s="761"/>
      <c r="B184" s="761"/>
      <c r="C184" s="763"/>
      <c r="D184" s="773"/>
      <c r="E184" s="763"/>
      <c r="F184" s="764"/>
      <c r="G184" s="764"/>
      <c r="H184" s="771"/>
      <c r="I184" s="765"/>
      <c r="J184" s="68"/>
      <c r="K184" s="68"/>
      <c r="L184" s="764"/>
      <c r="M184" s="763"/>
      <c r="N184" s="113"/>
    </row>
    <row r="185" spans="1:14" s="41" customFormat="1" ht="15" customHeight="1">
      <c r="A185" s="761"/>
      <c r="B185" s="761"/>
      <c r="C185" s="761"/>
      <c r="D185" s="773"/>
      <c r="E185" s="763"/>
      <c r="F185" s="764"/>
      <c r="G185" s="764"/>
      <c r="H185" s="771"/>
      <c r="I185" s="765"/>
      <c r="J185" s="74"/>
      <c r="K185" s="74"/>
      <c r="L185" s="764"/>
      <c r="M185" s="763"/>
      <c r="N185" s="113"/>
    </row>
    <row r="186" spans="1:14" s="41" customFormat="1" ht="15.75">
      <c r="A186" s="761"/>
      <c r="B186" s="761"/>
      <c r="C186" s="761"/>
      <c r="D186" s="773"/>
      <c r="E186" s="763"/>
      <c r="F186" s="764"/>
      <c r="G186" s="764"/>
      <c r="H186" s="771"/>
      <c r="I186" s="765"/>
      <c r="J186" s="68"/>
      <c r="K186" s="68"/>
      <c r="L186" s="764"/>
      <c r="M186" s="763"/>
      <c r="N186" s="113"/>
    </row>
    <row r="187" spans="1:14" s="41" customFormat="1" ht="15.75">
      <c r="A187" s="761"/>
      <c r="B187" s="761"/>
      <c r="C187" s="761"/>
      <c r="D187" s="773"/>
      <c r="E187" s="763"/>
      <c r="F187" s="764"/>
      <c r="G187" s="764"/>
      <c r="H187" s="771"/>
      <c r="I187" s="765"/>
      <c r="J187" s="68"/>
      <c r="K187" s="68"/>
      <c r="L187" s="764"/>
      <c r="M187" s="763"/>
      <c r="N187" s="113"/>
    </row>
    <row r="188" spans="1:14" s="41" customFormat="1" ht="15" customHeight="1">
      <c r="A188" s="761"/>
      <c r="B188" s="761"/>
      <c r="C188" s="761"/>
      <c r="D188" s="773"/>
      <c r="E188" s="763"/>
      <c r="F188" s="764"/>
      <c r="G188" s="764"/>
      <c r="H188" s="771"/>
      <c r="I188" s="765"/>
      <c r="J188" s="74"/>
      <c r="K188" s="74"/>
      <c r="L188" s="764"/>
      <c r="M188" s="763"/>
      <c r="N188" s="113"/>
    </row>
    <row r="189" spans="1:14" s="41" customFormat="1" ht="15.75">
      <c r="A189" s="761"/>
      <c r="B189" s="761"/>
      <c r="C189" s="761"/>
      <c r="D189" s="773"/>
      <c r="E189" s="763"/>
      <c r="F189" s="764"/>
      <c r="G189" s="764"/>
      <c r="H189" s="771"/>
      <c r="I189" s="765"/>
      <c r="J189" s="68"/>
      <c r="K189" s="68"/>
      <c r="L189" s="764"/>
      <c r="M189" s="763"/>
      <c r="N189" s="113"/>
    </row>
    <row r="190" spans="1:14" s="41" customFormat="1" ht="49.5" customHeight="1">
      <c r="A190" s="761"/>
      <c r="B190" s="761"/>
      <c r="C190" s="761"/>
      <c r="D190" s="773"/>
      <c r="E190" s="763"/>
      <c r="F190" s="764"/>
      <c r="G190" s="764"/>
      <c r="H190" s="771"/>
      <c r="I190" s="765"/>
      <c r="J190" s="68"/>
      <c r="K190" s="68"/>
      <c r="L190" s="764"/>
      <c r="M190" s="763"/>
      <c r="N190" s="113"/>
    </row>
    <row r="191" spans="1:14" s="41" customFormat="1" ht="15" customHeight="1">
      <c r="A191" s="761"/>
      <c r="B191" s="761"/>
      <c r="C191" s="761"/>
      <c r="D191" s="773"/>
      <c r="E191" s="763"/>
      <c r="F191" s="764"/>
      <c r="G191" s="764"/>
      <c r="H191" s="771"/>
      <c r="I191" s="765"/>
      <c r="J191" s="74"/>
      <c r="K191" s="74"/>
      <c r="L191" s="764"/>
      <c r="M191" s="763"/>
      <c r="N191" s="113"/>
    </row>
    <row r="192" spans="1:14" s="41" customFormat="1" ht="15.75">
      <c r="A192" s="761"/>
      <c r="B192" s="761"/>
      <c r="C192" s="761"/>
      <c r="D192" s="773"/>
      <c r="E192" s="763"/>
      <c r="F192" s="764"/>
      <c r="G192" s="764"/>
      <c r="H192" s="771"/>
      <c r="I192" s="765"/>
      <c r="J192" s="68"/>
      <c r="K192" s="68"/>
      <c r="L192" s="764"/>
      <c r="M192" s="763"/>
      <c r="N192" s="113"/>
    </row>
    <row r="193" spans="1:14" s="41" customFormat="1" ht="48.75" customHeight="1">
      <c r="A193" s="761"/>
      <c r="B193" s="761"/>
      <c r="C193" s="761"/>
      <c r="D193" s="773"/>
      <c r="E193" s="763"/>
      <c r="F193" s="764"/>
      <c r="G193" s="764"/>
      <c r="H193" s="771"/>
      <c r="I193" s="765"/>
      <c r="J193" s="68"/>
      <c r="K193" s="68"/>
      <c r="L193" s="764"/>
      <c r="M193" s="763"/>
      <c r="N193" s="113"/>
    </row>
    <row r="194" spans="1:14" s="41" customFormat="1" ht="15" customHeight="1">
      <c r="A194" s="761"/>
      <c r="B194" s="761"/>
      <c r="C194" s="763"/>
      <c r="D194" s="773"/>
      <c r="E194" s="763"/>
      <c r="F194" s="764"/>
      <c r="G194" s="764"/>
      <c r="H194" s="771"/>
      <c r="I194" s="765"/>
      <c r="J194" s="74"/>
      <c r="K194" s="74"/>
      <c r="L194" s="764"/>
      <c r="M194" s="763"/>
      <c r="N194" s="113"/>
    </row>
    <row r="195" spans="1:14" s="41" customFormat="1" ht="15.75">
      <c r="A195" s="761"/>
      <c r="B195" s="761"/>
      <c r="C195" s="763"/>
      <c r="D195" s="773"/>
      <c r="E195" s="763"/>
      <c r="F195" s="764"/>
      <c r="G195" s="764"/>
      <c r="H195" s="771"/>
      <c r="I195" s="765"/>
      <c r="J195" s="68"/>
      <c r="K195" s="68"/>
      <c r="L195" s="764"/>
      <c r="M195" s="763"/>
      <c r="N195" s="113"/>
    </row>
    <row r="196" spans="1:14" s="41" customFormat="1" ht="27" customHeight="1">
      <c r="A196" s="761"/>
      <c r="B196" s="761"/>
      <c r="C196" s="763"/>
      <c r="D196" s="773"/>
      <c r="E196" s="763"/>
      <c r="F196" s="764"/>
      <c r="G196" s="764"/>
      <c r="H196" s="771"/>
      <c r="I196" s="765"/>
      <c r="J196" s="68"/>
      <c r="K196" s="68"/>
      <c r="L196" s="764"/>
      <c r="M196" s="763"/>
      <c r="N196" s="113"/>
    </row>
    <row r="197" spans="1:14" s="41" customFormat="1" ht="15" customHeight="1">
      <c r="A197" s="761"/>
      <c r="B197" s="761"/>
      <c r="C197" s="763"/>
      <c r="D197" s="773"/>
      <c r="E197" s="763"/>
      <c r="F197" s="764"/>
      <c r="G197" s="764"/>
      <c r="H197" s="771"/>
      <c r="I197" s="765"/>
      <c r="J197" s="74"/>
      <c r="K197" s="74"/>
      <c r="L197" s="764"/>
      <c r="M197" s="763"/>
      <c r="N197" s="113"/>
    </row>
    <row r="198" spans="1:14" s="41" customFormat="1" ht="15.75">
      <c r="A198" s="761"/>
      <c r="B198" s="761"/>
      <c r="C198" s="763"/>
      <c r="D198" s="773"/>
      <c r="E198" s="763"/>
      <c r="F198" s="764"/>
      <c r="G198" s="764"/>
      <c r="H198" s="771"/>
      <c r="I198" s="765"/>
      <c r="J198" s="68"/>
      <c r="K198" s="68"/>
      <c r="L198" s="764"/>
      <c r="M198" s="763"/>
      <c r="N198" s="113"/>
    </row>
    <row r="199" spans="1:14" s="41" customFormat="1" ht="33.75" customHeight="1">
      <c r="A199" s="761"/>
      <c r="B199" s="761"/>
      <c r="C199" s="763"/>
      <c r="D199" s="773"/>
      <c r="E199" s="763"/>
      <c r="F199" s="764"/>
      <c r="G199" s="764"/>
      <c r="H199" s="771"/>
      <c r="I199" s="765"/>
      <c r="J199" s="68"/>
      <c r="K199" s="68"/>
      <c r="L199" s="764"/>
      <c r="M199" s="763"/>
      <c r="N199" s="113"/>
    </row>
    <row r="200" spans="1:14" s="41" customFormat="1" ht="15" customHeight="1">
      <c r="A200" s="761"/>
      <c r="B200" s="761"/>
      <c r="C200" s="761"/>
      <c r="D200" s="773"/>
      <c r="E200" s="763"/>
      <c r="F200" s="764"/>
      <c r="G200" s="764"/>
      <c r="H200" s="771"/>
      <c r="I200" s="765"/>
      <c r="J200" s="74"/>
      <c r="K200" s="74"/>
      <c r="L200" s="764"/>
      <c r="M200" s="763"/>
      <c r="N200" s="113"/>
    </row>
    <row r="201" spans="1:14" s="41" customFormat="1" ht="15.75">
      <c r="A201" s="761"/>
      <c r="B201" s="761"/>
      <c r="C201" s="761"/>
      <c r="D201" s="773"/>
      <c r="E201" s="763"/>
      <c r="F201" s="764"/>
      <c r="G201" s="764"/>
      <c r="H201" s="771"/>
      <c r="I201" s="765"/>
      <c r="J201" s="68"/>
      <c r="K201" s="68"/>
      <c r="L201" s="764"/>
      <c r="M201" s="763"/>
      <c r="N201" s="113"/>
    </row>
    <row r="202" spans="1:14" s="41" customFormat="1" ht="15.75">
      <c r="A202" s="761"/>
      <c r="B202" s="761"/>
      <c r="C202" s="761"/>
      <c r="D202" s="773"/>
      <c r="E202" s="763"/>
      <c r="F202" s="764"/>
      <c r="G202" s="764"/>
      <c r="H202" s="771"/>
      <c r="I202" s="765"/>
      <c r="J202" s="68"/>
      <c r="K202" s="68"/>
      <c r="L202" s="764"/>
      <c r="M202" s="763"/>
      <c r="N202" s="113"/>
    </row>
    <row r="203" spans="1:13" ht="18.75">
      <c r="A203" s="776"/>
      <c r="B203" s="776"/>
      <c r="C203" s="776"/>
      <c r="D203" s="776"/>
      <c r="E203" s="776"/>
      <c r="F203" s="79"/>
      <c r="G203" s="79"/>
      <c r="H203" s="79"/>
      <c r="I203" s="79"/>
      <c r="J203" s="79"/>
      <c r="K203" s="79"/>
      <c r="L203" s="79"/>
      <c r="M203" s="89"/>
    </row>
    <row r="204" spans="1:13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</row>
    <row r="205" spans="1:13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</row>
    <row r="206" spans="1:13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</row>
    <row r="207" spans="1:13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</row>
    <row r="208" spans="1:13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</row>
    <row r="209" spans="1:13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</row>
    <row r="210" spans="1:13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</row>
    <row r="211" spans="1:13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</row>
    <row r="212" spans="1:13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</row>
    <row r="213" spans="1:13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</row>
    <row r="214" spans="1:13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</row>
    <row r="215" spans="1:13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</row>
    <row r="216" spans="1:13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</row>
    <row r="217" spans="1:256" s="112" customFormat="1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s="112" customFormat="1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s="112" customFormat="1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s="112" customFormat="1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s="112" customFormat="1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s="112" customFormat="1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s="112" customFormat="1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s="112" customFormat="1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s="112" customFormat="1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s="112" customFormat="1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s="112" customFormat="1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s="112" customFormat="1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s="112" customFormat="1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</sheetData>
  <sheetProtection/>
  <autoFilter ref="C1:C239"/>
  <mergeCells count="731">
    <mergeCell ref="F68:F70"/>
    <mergeCell ref="A80:A82"/>
    <mergeCell ref="D25:D27"/>
    <mergeCell ref="E25:E27"/>
    <mergeCell ref="D83:D85"/>
    <mergeCell ref="E83:E85"/>
    <mergeCell ref="B38:B40"/>
    <mergeCell ref="C38:C40"/>
    <mergeCell ref="O25:O27"/>
    <mergeCell ref="G25:G27"/>
    <mergeCell ref="H25:H27"/>
    <mergeCell ref="I25:I27"/>
    <mergeCell ref="L25:L27"/>
    <mergeCell ref="M25:M27"/>
    <mergeCell ref="N25:N27"/>
    <mergeCell ref="O89:O91"/>
    <mergeCell ref="I86:I88"/>
    <mergeCell ref="I83:I85"/>
    <mergeCell ref="L86:L88"/>
    <mergeCell ref="O86:O88"/>
    <mergeCell ref="N86:N88"/>
    <mergeCell ref="N89:N91"/>
    <mergeCell ref="O83:O85"/>
    <mergeCell ref="M92:M93"/>
    <mergeCell ref="G89:G91"/>
    <mergeCell ref="L89:L91"/>
    <mergeCell ref="M89:M91"/>
    <mergeCell ref="I92:I93"/>
    <mergeCell ref="I89:I91"/>
    <mergeCell ref="J92:J93"/>
    <mergeCell ref="C25:C27"/>
    <mergeCell ref="A83:A85"/>
    <mergeCell ref="B83:B85"/>
    <mergeCell ref="B80:B82"/>
    <mergeCell ref="A44:A46"/>
    <mergeCell ref="A38:A40"/>
    <mergeCell ref="C80:C82"/>
    <mergeCell ref="C77:C79"/>
    <mergeCell ref="C41:C43"/>
    <mergeCell ref="C35:C37"/>
    <mergeCell ref="A89:A91"/>
    <mergeCell ref="B89:B91"/>
    <mergeCell ref="C89:C91"/>
    <mergeCell ref="H83:H85"/>
    <mergeCell ref="G83:G85"/>
    <mergeCell ref="H86:H88"/>
    <mergeCell ref="F83:F85"/>
    <mergeCell ref="C83:C85"/>
    <mergeCell ref="L83:L85"/>
    <mergeCell ref="M83:M85"/>
    <mergeCell ref="E89:E91"/>
    <mergeCell ref="F89:F91"/>
    <mergeCell ref="M86:M88"/>
    <mergeCell ref="A86:A88"/>
    <mergeCell ref="B86:B88"/>
    <mergeCell ref="A25:A27"/>
    <mergeCell ref="B25:B27"/>
    <mergeCell ref="A77:A79"/>
    <mergeCell ref="B77:B79"/>
    <mergeCell ref="A41:A43"/>
    <mergeCell ref="B41:B43"/>
    <mergeCell ref="A35:A37"/>
    <mergeCell ref="B35:B37"/>
    <mergeCell ref="N92:N93"/>
    <mergeCell ref="A203:E203"/>
    <mergeCell ref="A200:A202"/>
    <mergeCell ref="B200:B202"/>
    <mergeCell ref="C200:C202"/>
    <mergeCell ref="D200:D202"/>
    <mergeCell ref="E200:E202"/>
    <mergeCell ref="M200:M202"/>
    <mergeCell ref="F200:F202"/>
    <mergeCell ref="G200:G202"/>
    <mergeCell ref="I200:I202"/>
    <mergeCell ref="L197:L199"/>
    <mergeCell ref="L200:L202"/>
    <mergeCell ref="M197:M199"/>
    <mergeCell ref="I197:I199"/>
    <mergeCell ref="E197:E199"/>
    <mergeCell ref="A194:A196"/>
    <mergeCell ref="B194:B196"/>
    <mergeCell ref="H200:H202"/>
    <mergeCell ref="F197:F199"/>
    <mergeCell ref="G197:G199"/>
    <mergeCell ref="H197:H199"/>
    <mergeCell ref="A197:A199"/>
    <mergeCell ref="B197:B199"/>
    <mergeCell ref="C197:C199"/>
    <mergeCell ref="D197:D199"/>
    <mergeCell ref="C194:C196"/>
    <mergeCell ref="D194:D196"/>
    <mergeCell ref="F191:F193"/>
    <mergeCell ref="F188:F190"/>
    <mergeCell ref="F194:F196"/>
    <mergeCell ref="D188:D190"/>
    <mergeCell ref="E194:E196"/>
    <mergeCell ref="M194:M196"/>
    <mergeCell ref="G194:G196"/>
    <mergeCell ref="H191:H193"/>
    <mergeCell ref="I191:I193"/>
    <mergeCell ref="L191:L193"/>
    <mergeCell ref="M191:M193"/>
    <mergeCell ref="H194:H196"/>
    <mergeCell ref="I194:I196"/>
    <mergeCell ref="L194:L196"/>
    <mergeCell ref="A191:A193"/>
    <mergeCell ref="G185:G187"/>
    <mergeCell ref="G188:G190"/>
    <mergeCell ref="G191:G193"/>
    <mergeCell ref="E191:E193"/>
    <mergeCell ref="B191:B193"/>
    <mergeCell ref="C191:C193"/>
    <mergeCell ref="D191:D193"/>
    <mergeCell ref="E188:E190"/>
    <mergeCell ref="A188:A190"/>
    <mergeCell ref="F182:F184"/>
    <mergeCell ref="M185:M187"/>
    <mergeCell ref="L182:L184"/>
    <mergeCell ref="H185:H187"/>
    <mergeCell ref="I185:I187"/>
    <mergeCell ref="L185:L187"/>
    <mergeCell ref="M182:M184"/>
    <mergeCell ref="A185:A187"/>
    <mergeCell ref="B185:B187"/>
    <mergeCell ref="C185:C187"/>
    <mergeCell ref="B188:B190"/>
    <mergeCell ref="C188:C190"/>
    <mergeCell ref="A182:A184"/>
    <mergeCell ref="B182:B184"/>
    <mergeCell ref="C182:C184"/>
    <mergeCell ref="D182:D184"/>
    <mergeCell ref="M188:M190"/>
    <mergeCell ref="H188:H190"/>
    <mergeCell ref="I188:I190"/>
    <mergeCell ref="L188:L190"/>
    <mergeCell ref="D185:D187"/>
    <mergeCell ref="M179:M181"/>
    <mergeCell ref="H182:H184"/>
    <mergeCell ref="I182:I184"/>
    <mergeCell ref="E182:E184"/>
    <mergeCell ref="G182:G184"/>
    <mergeCell ref="F185:F187"/>
    <mergeCell ref="E185:E187"/>
    <mergeCell ref="H179:H181"/>
    <mergeCell ref="I179:I181"/>
    <mergeCell ref="L179:L181"/>
    <mergeCell ref="B179:B181"/>
    <mergeCell ref="C179:C181"/>
    <mergeCell ref="D179:D181"/>
    <mergeCell ref="E179:E181"/>
    <mergeCell ref="G179:G181"/>
    <mergeCell ref="A179:A181"/>
    <mergeCell ref="F176:F178"/>
    <mergeCell ref="G173:G175"/>
    <mergeCell ref="F179:F181"/>
    <mergeCell ref="A173:A175"/>
    <mergeCell ref="B173:B175"/>
    <mergeCell ref="C176:C178"/>
    <mergeCell ref="G176:G178"/>
    <mergeCell ref="A176:A178"/>
    <mergeCell ref="B176:B178"/>
    <mergeCell ref="D176:D178"/>
    <mergeCell ref="H176:H178"/>
    <mergeCell ref="E176:E178"/>
    <mergeCell ref="H173:H175"/>
    <mergeCell ref="A171:A172"/>
    <mergeCell ref="B171:B172"/>
    <mergeCell ref="I176:I178"/>
    <mergeCell ref="G169:G170"/>
    <mergeCell ref="I173:I175"/>
    <mergeCell ref="C173:C175"/>
    <mergeCell ref="I169:I170"/>
    <mergeCell ref="D173:D175"/>
    <mergeCell ref="C171:C172"/>
    <mergeCell ref="D171:D172"/>
    <mergeCell ref="M176:M178"/>
    <mergeCell ref="M173:M175"/>
    <mergeCell ref="L171:L172"/>
    <mergeCell ref="L176:L178"/>
    <mergeCell ref="M171:M172"/>
    <mergeCell ref="L173:L175"/>
    <mergeCell ref="L169:L170"/>
    <mergeCell ref="M169:M170"/>
    <mergeCell ref="E173:E175"/>
    <mergeCell ref="E171:E172"/>
    <mergeCell ref="F171:F172"/>
    <mergeCell ref="F173:F175"/>
    <mergeCell ref="H171:H172"/>
    <mergeCell ref="I171:I172"/>
    <mergeCell ref="G171:G172"/>
    <mergeCell ref="G167:G168"/>
    <mergeCell ref="H167:H168"/>
    <mergeCell ref="B169:B170"/>
    <mergeCell ref="C169:C170"/>
    <mergeCell ref="D169:D170"/>
    <mergeCell ref="E167:E168"/>
    <mergeCell ref="H169:H170"/>
    <mergeCell ref="I167:I168"/>
    <mergeCell ref="L167:L168"/>
    <mergeCell ref="E169:E170"/>
    <mergeCell ref="A167:A168"/>
    <mergeCell ref="B167:B168"/>
    <mergeCell ref="C167:C168"/>
    <mergeCell ref="D167:D168"/>
    <mergeCell ref="A169:A170"/>
    <mergeCell ref="F167:F168"/>
    <mergeCell ref="F169:F170"/>
    <mergeCell ref="G164:G166"/>
    <mergeCell ref="F161:F163"/>
    <mergeCell ref="M164:M166"/>
    <mergeCell ref="L161:L163"/>
    <mergeCell ref="H164:H166"/>
    <mergeCell ref="I164:I166"/>
    <mergeCell ref="L164:L166"/>
    <mergeCell ref="M167:M168"/>
    <mergeCell ref="E164:E166"/>
    <mergeCell ref="A161:A163"/>
    <mergeCell ref="B161:B163"/>
    <mergeCell ref="C161:C163"/>
    <mergeCell ref="D161:D163"/>
    <mergeCell ref="E161:E163"/>
    <mergeCell ref="A164:A166"/>
    <mergeCell ref="B164:B166"/>
    <mergeCell ref="C164:C166"/>
    <mergeCell ref="D164:D166"/>
    <mergeCell ref="M161:M163"/>
    <mergeCell ref="G161:G163"/>
    <mergeCell ref="H158:H160"/>
    <mergeCell ref="I158:I160"/>
    <mergeCell ref="L158:L160"/>
    <mergeCell ref="M158:M160"/>
    <mergeCell ref="H161:H163"/>
    <mergeCell ref="I161:I163"/>
    <mergeCell ref="F164:F166"/>
    <mergeCell ref="G158:G160"/>
    <mergeCell ref="G155:G157"/>
    <mergeCell ref="H155:H157"/>
    <mergeCell ref="B158:B160"/>
    <mergeCell ref="C158:C160"/>
    <mergeCell ref="D158:D160"/>
    <mergeCell ref="E155:E157"/>
    <mergeCell ref="I155:I157"/>
    <mergeCell ref="L155:L157"/>
    <mergeCell ref="E158:E160"/>
    <mergeCell ref="A155:A157"/>
    <mergeCell ref="B155:B157"/>
    <mergeCell ref="C155:C157"/>
    <mergeCell ref="D155:D157"/>
    <mergeCell ref="A158:A160"/>
    <mergeCell ref="F155:F157"/>
    <mergeCell ref="F158:F160"/>
    <mergeCell ref="G152:G154"/>
    <mergeCell ref="F149:F151"/>
    <mergeCell ref="M152:M154"/>
    <mergeCell ref="L149:L151"/>
    <mergeCell ref="H152:H154"/>
    <mergeCell ref="I152:I154"/>
    <mergeCell ref="L152:L154"/>
    <mergeCell ref="M155:M157"/>
    <mergeCell ref="E152:E154"/>
    <mergeCell ref="A149:A151"/>
    <mergeCell ref="B149:B151"/>
    <mergeCell ref="C149:C151"/>
    <mergeCell ref="D149:D151"/>
    <mergeCell ref="E149:E151"/>
    <mergeCell ref="A152:A154"/>
    <mergeCell ref="B152:B154"/>
    <mergeCell ref="C152:C154"/>
    <mergeCell ref="D152:D154"/>
    <mergeCell ref="M149:M151"/>
    <mergeCell ref="G149:G151"/>
    <mergeCell ref="H146:H148"/>
    <mergeCell ref="I146:I148"/>
    <mergeCell ref="L146:L148"/>
    <mergeCell ref="M146:M148"/>
    <mergeCell ref="H149:H151"/>
    <mergeCell ref="I149:I151"/>
    <mergeCell ref="F152:F154"/>
    <mergeCell ref="G146:G148"/>
    <mergeCell ref="G143:G145"/>
    <mergeCell ref="H143:H145"/>
    <mergeCell ref="B146:B148"/>
    <mergeCell ref="C146:C148"/>
    <mergeCell ref="D146:D148"/>
    <mergeCell ref="E143:E145"/>
    <mergeCell ref="I143:I145"/>
    <mergeCell ref="L143:L145"/>
    <mergeCell ref="E146:E148"/>
    <mergeCell ref="A143:A145"/>
    <mergeCell ref="B143:B145"/>
    <mergeCell ref="C143:C145"/>
    <mergeCell ref="D143:D145"/>
    <mergeCell ref="A146:A148"/>
    <mergeCell ref="F143:F145"/>
    <mergeCell ref="F146:F148"/>
    <mergeCell ref="G140:G142"/>
    <mergeCell ref="F137:F139"/>
    <mergeCell ref="M140:M142"/>
    <mergeCell ref="L137:L139"/>
    <mergeCell ref="H140:H142"/>
    <mergeCell ref="I140:I142"/>
    <mergeCell ref="L140:L142"/>
    <mergeCell ref="M143:M145"/>
    <mergeCell ref="E140:E142"/>
    <mergeCell ref="A137:A139"/>
    <mergeCell ref="B137:B139"/>
    <mergeCell ref="C137:C139"/>
    <mergeCell ref="D137:D139"/>
    <mergeCell ref="E137:E139"/>
    <mergeCell ref="A140:A142"/>
    <mergeCell ref="B140:B142"/>
    <mergeCell ref="C140:C142"/>
    <mergeCell ref="D140:D142"/>
    <mergeCell ref="M137:M139"/>
    <mergeCell ref="G137:G139"/>
    <mergeCell ref="H134:H136"/>
    <mergeCell ref="I134:I136"/>
    <mergeCell ref="L134:L136"/>
    <mergeCell ref="M134:M136"/>
    <mergeCell ref="H137:H139"/>
    <mergeCell ref="I137:I139"/>
    <mergeCell ref="F140:F142"/>
    <mergeCell ref="A131:A133"/>
    <mergeCell ref="B131:B133"/>
    <mergeCell ref="C131:C133"/>
    <mergeCell ref="D131:D133"/>
    <mergeCell ref="A134:A136"/>
    <mergeCell ref="B134:B136"/>
    <mergeCell ref="C134:C136"/>
    <mergeCell ref="D134:D136"/>
    <mergeCell ref="H128:H130"/>
    <mergeCell ref="I128:I130"/>
    <mergeCell ref="L128:L130"/>
    <mergeCell ref="M131:M133"/>
    <mergeCell ref="H131:H133"/>
    <mergeCell ref="F134:F136"/>
    <mergeCell ref="F131:F133"/>
    <mergeCell ref="F125:F127"/>
    <mergeCell ref="G134:G136"/>
    <mergeCell ref="G131:G133"/>
    <mergeCell ref="B128:B130"/>
    <mergeCell ref="C128:C130"/>
    <mergeCell ref="E134:E136"/>
    <mergeCell ref="E131:E133"/>
    <mergeCell ref="E128:E130"/>
    <mergeCell ref="E125:E127"/>
    <mergeCell ref="C125:C127"/>
    <mergeCell ref="D125:D127"/>
    <mergeCell ref="L131:L133"/>
    <mergeCell ref="I122:I124"/>
    <mergeCell ref="L122:L124"/>
    <mergeCell ref="M125:M127"/>
    <mergeCell ref="I131:I133"/>
    <mergeCell ref="M128:M130"/>
    <mergeCell ref="L125:L127"/>
    <mergeCell ref="A122:A124"/>
    <mergeCell ref="M122:M124"/>
    <mergeCell ref="H125:H127"/>
    <mergeCell ref="I125:I127"/>
    <mergeCell ref="C122:C124"/>
    <mergeCell ref="D122:D124"/>
    <mergeCell ref="A125:A127"/>
    <mergeCell ref="B125:B127"/>
    <mergeCell ref="A119:A121"/>
    <mergeCell ref="B119:B121"/>
    <mergeCell ref="C119:C121"/>
    <mergeCell ref="D119:D121"/>
    <mergeCell ref="A128:A130"/>
    <mergeCell ref="B122:B124"/>
    <mergeCell ref="L119:L121"/>
    <mergeCell ref="M116:M118"/>
    <mergeCell ref="E119:E121"/>
    <mergeCell ref="F119:F121"/>
    <mergeCell ref="F116:F118"/>
    <mergeCell ref="G116:G118"/>
    <mergeCell ref="M119:M121"/>
    <mergeCell ref="G119:G121"/>
    <mergeCell ref="H119:H121"/>
    <mergeCell ref="I119:I121"/>
    <mergeCell ref="D128:D130"/>
    <mergeCell ref="G125:G127"/>
    <mergeCell ref="H122:H124"/>
    <mergeCell ref="G128:G130"/>
    <mergeCell ref="F122:F124"/>
    <mergeCell ref="G122:G124"/>
    <mergeCell ref="F128:F130"/>
    <mergeCell ref="E122:E124"/>
    <mergeCell ref="A116:A118"/>
    <mergeCell ref="B116:B118"/>
    <mergeCell ref="C116:C118"/>
    <mergeCell ref="D116:D118"/>
    <mergeCell ref="G113:G115"/>
    <mergeCell ref="L116:L118"/>
    <mergeCell ref="E116:E118"/>
    <mergeCell ref="H116:H118"/>
    <mergeCell ref="I116:I118"/>
    <mergeCell ref="E113:E115"/>
    <mergeCell ref="F113:F115"/>
    <mergeCell ref="H113:H115"/>
    <mergeCell ref="A113:A115"/>
    <mergeCell ref="B113:B115"/>
    <mergeCell ref="C113:C115"/>
    <mergeCell ref="D113:D115"/>
    <mergeCell ref="M110:M112"/>
    <mergeCell ref="M113:M115"/>
    <mergeCell ref="L113:L115"/>
    <mergeCell ref="I113:I115"/>
    <mergeCell ref="I110:I112"/>
    <mergeCell ref="L110:L112"/>
    <mergeCell ref="A110:A112"/>
    <mergeCell ref="B110:B112"/>
    <mergeCell ref="C110:C112"/>
    <mergeCell ref="G110:G112"/>
    <mergeCell ref="D110:D112"/>
    <mergeCell ref="E110:E112"/>
    <mergeCell ref="F110:F112"/>
    <mergeCell ref="E107:E109"/>
    <mergeCell ref="A107:A109"/>
    <mergeCell ref="B107:B109"/>
    <mergeCell ref="H110:H112"/>
    <mergeCell ref="G104:G106"/>
    <mergeCell ref="A96:E96"/>
    <mergeCell ref="B97:E97"/>
    <mergeCell ref="A98:E98"/>
    <mergeCell ref="A101:H101"/>
    <mergeCell ref="F104:F106"/>
    <mergeCell ref="F107:F109"/>
    <mergeCell ref="M104:M106"/>
    <mergeCell ref="H104:H106"/>
    <mergeCell ref="I104:I106"/>
    <mergeCell ref="G107:G109"/>
    <mergeCell ref="L104:L106"/>
    <mergeCell ref="H107:H109"/>
    <mergeCell ref="M107:M109"/>
    <mergeCell ref="I107:I109"/>
    <mergeCell ref="L107:L109"/>
    <mergeCell ref="C86:C88"/>
    <mergeCell ref="A95:E95"/>
    <mergeCell ref="H92:H93"/>
    <mergeCell ref="C107:C109"/>
    <mergeCell ref="D107:D109"/>
    <mergeCell ref="A104:A106"/>
    <mergeCell ref="B104:B106"/>
    <mergeCell ref="C104:C106"/>
    <mergeCell ref="D104:D106"/>
    <mergeCell ref="E104:E106"/>
    <mergeCell ref="A103:M103"/>
    <mergeCell ref="H89:H91"/>
    <mergeCell ref="F92:F93"/>
    <mergeCell ref="G92:G93"/>
    <mergeCell ref="A102:E102"/>
    <mergeCell ref="K92:K93"/>
    <mergeCell ref="L92:L93"/>
    <mergeCell ref="A94:M94"/>
    <mergeCell ref="A92:E93"/>
    <mergeCell ref="D89:D91"/>
    <mergeCell ref="D86:D88"/>
    <mergeCell ref="E86:E88"/>
    <mergeCell ref="F86:F88"/>
    <mergeCell ref="N80:N82"/>
    <mergeCell ref="N83:N85"/>
    <mergeCell ref="G80:G82"/>
    <mergeCell ref="D80:D82"/>
    <mergeCell ref="E80:E82"/>
    <mergeCell ref="F80:F82"/>
    <mergeCell ref="G86:G88"/>
    <mergeCell ref="O80:O82"/>
    <mergeCell ref="H77:H79"/>
    <mergeCell ref="I77:I79"/>
    <mergeCell ref="M77:M79"/>
    <mergeCell ref="I80:I82"/>
    <mergeCell ref="N77:N79"/>
    <mergeCell ref="H80:H82"/>
    <mergeCell ref="L80:L82"/>
    <mergeCell ref="M80:M82"/>
    <mergeCell ref="O77:O79"/>
    <mergeCell ref="N71:N73"/>
    <mergeCell ref="M74:M76"/>
    <mergeCell ref="N74:N76"/>
    <mergeCell ref="D77:D79"/>
    <mergeCell ref="E77:E79"/>
    <mergeCell ref="F77:F79"/>
    <mergeCell ref="G77:G79"/>
    <mergeCell ref="L74:L76"/>
    <mergeCell ref="L77:L79"/>
    <mergeCell ref="L71:L73"/>
    <mergeCell ref="M71:M73"/>
    <mergeCell ref="O71:O73"/>
    <mergeCell ref="A71:A73"/>
    <mergeCell ref="B71:B73"/>
    <mergeCell ref="C71:C73"/>
    <mergeCell ref="D71:D73"/>
    <mergeCell ref="E71:E73"/>
    <mergeCell ref="F71:F73"/>
    <mergeCell ref="G71:G73"/>
    <mergeCell ref="H71:H73"/>
    <mergeCell ref="I71:I73"/>
    <mergeCell ref="O68:O70"/>
    <mergeCell ref="G68:G70"/>
    <mergeCell ref="H68:H70"/>
    <mergeCell ref="I68:I70"/>
    <mergeCell ref="L68:L70"/>
    <mergeCell ref="M68:M70"/>
    <mergeCell ref="N68:N70"/>
    <mergeCell ref="E65:E67"/>
    <mergeCell ref="A68:A70"/>
    <mergeCell ref="B68:B70"/>
    <mergeCell ref="C68:C70"/>
    <mergeCell ref="D68:D70"/>
    <mergeCell ref="C65:C67"/>
    <mergeCell ref="D65:D67"/>
    <mergeCell ref="E68:E70"/>
    <mergeCell ref="O65:O67"/>
    <mergeCell ref="G65:G67"/>
    <mergeCell ref="H65:H67"/>
    <mergeCell ref="I65:I67"/>
    <mergeCell ref="L65:L67"/>
    <mergeCell ref="M65:M67"/>
    <mergeCell ref="N65:N67"/>
    <mergeCell ref="F65:F67"/>
    <mergeCell ref="O62:O64"/>
    <mergeCell ref="A62:A64"/>
    <mergeCell ref="B62:B64"/>
    <mergeCell ref="C62:C64"/>
    <mergeCell ref="D62:D64"/>
    <mergeCell ref="E62:E64"/>
    <mergeCell ref="F62:F64"/>
    <mergeCell ref="A65:A67"/>
    <mergeCell ref="B65:B67"/>
    <mergeCell ref="O57:O59"/>
    <mergeCell ref="C60:E60"/>
    <mergeCell ref="F57:F59"/>
    <mergeCell ref="G57:G59"/>
    <mergeCell ref="H57:H59"/>
    <mergeCell ref="I57:I59"/>
    <mergeCell ref="E57:E59"/>
    <mergeCell ref="G62:G64"/>
    <mergeCell ref="H62:H64"/>
    <mergeCell ref="I62:I64"/>
    <mergeCell ref="N57:N59"/>
    <mergeCell ref="L62:L64"/>
    <mergeCell ref="M62:M64"/>
    <mergeCell ref="N62:N64"/>
    <mergeCell ref="L57:L59"/>
    <mergeCell ref="M57:M59"/>
    <mergeCell ref="A57:A59"/>
    <mergeCell ref="B57:B59"/>
    <mergeCell ref="C57:C59"/>
    <mergeCell ref="D57:D59"/>
    <mergeCell ref="O54:O56"/>
    <mergeCell ref="I54:I56"/>
    <mergeCell ref="L54:L56"/>
    <mergeCell ref="M54:M56"/>
    <mergeCell ref="N54:N56"/>
    <mergeCell ref="F44:F46"/>
    <mergeCell ref="O51:O53"/>
    <mergeCell ref="A54:A56"/>
    <mergeCell ref="B54:B56"/>
    <mergeCell ref="C54:C56"/>
    <mergeCell ref="D54:D56"/>
    <mergeCell ref="E54:E56"/>
    <mergeCell ref="F54:F56"/>
    <mergeCell ref="G54:G56"/>
    <mergeCell ref="H54:H56"/>
    <mergeCell ref="B44:B46"/>
    <mergeCell ref="C44:C46"/>
    <mergeCell ref="D44:D46"/>
    <mergeCell ref="E44:E46"/>
    <mergeCell ref="G51:G53"/>
    <mergeCell ref="H51:H53"/>
    <mergeCell ref="I51:I53"/>
    <mergeCell ref="N44:N46"/>
    <mergeCell ref="M44:M46"/>
    <mergeCell ref="N51:N53"/>
    <mergeCell ref="M51:M53"/>
    <mergeCell ref="M47:M48"/>
    <mergeCell ref="K47:K48"/>
    <mergeCell ref="L47:L48"/>
    <mergeCell ref="C51:C53"/>
    <mergeCell ref="D51:D53"/>
    <mergeCell ref="C49:E49"/>
    <mergeCell ref="F51:F53"/>
    <mergeCell ref="B50:E50"/>
    <mergeCell ref="E51:E53"/>
    <mergeCell ref="L51:L53"/>
    <mergeCell ref="A47:E48"/>
    <mergeCell ref="F47:F48"/>
    <mergeCell ref="G47:G48"/>
    <mergeCell ref="H47:H48"/>
    <mergeCell ref="I47:I48"/>
    <mergeCell ref="J47:J48"/>
    <mergeCell ref="A51:A53"/>
    <mergeCell ref="B51:B53"/>
    <mergeCell ref="N38:N40"/>
    <mergeCell ref="O44:O46"/>
    <mergeCell ref="G44:G46"/>
    <mergeCell ref="H44:H46"/>
    <mergeCell ref="I44:I46"/>
    <mergeCell ref="L44:L46"/>
    <mergeCell ref="F41:F43"/>
    <mergeCell ref="D41:D43"/>
    <mergeCell ref="O35:O37"/>
    <mergeCell ref="O38:O40"/>
    <mergeCell ref="I38:I40"/>
    <mergeCell ref="I41:I43"/>
    <mergeCell ref="L38:L40"/>
    <mergeCell ref="M38:M40"/>
    <mergeCell ref="O41:O43"/>
    <mergeCell ref="M35:M37"/>
    <mergeCell ref="N41:N43"/>
    <mergeCell ref="H41:H43"/>
    <mergeCell ref="L41:L43"/>
    <mergeCell ref="D38:D40"/>
    <mergeCell ref="E38:E40"/>
    <mergeCell ref="F38:F40"/>
    <mergeCell ref="G38:G40"/>
    <mergeCell ref="M41:M43"/>
    <mergeCell ref="G41:G43"/>
    <mergeCell ref="E41:E43"/>
    <mergeCell ref="H38:H40"/>
    <mergeCell ref="G32:G34"/>
    <mergeCell ref="H32:H34"/>
    <mergeCell ref="A32:A34"/>
    <mergeCell ref="B32:B34"/>
    <mergeCell ref="C32:C34"/>
    <mergeCell ref="D32:D34"/>
    <mergeCell ref="E32:E34"/>
    <mergeCell ref="F32:F34"/>
    <mergeCell ref="F29:F31"/>
    <mergeCell ref="G29:G31"/>
    <mergeCell ref="M29:M31"/>
    <mergeCell ref="H29:H31"/>
    <mergeCell ref="I29:I31"/>
    <mergeCell ref="I35:I37"/>
    <mergeCell ref="L35:L37"/>
    <mergeCell ref="I32:I34"/>
    <mergeCell ref="D35:D37"/>
    <mergeCell ref="H35:H37"/>
    <mergeCell ref="E35:E37"/>
    <mergeCell ref="F35:F37"/>
    <mergeCell ref="G35:G37"/>
    <mergeCell ref="O29:O31"/>
    <mergeCell ref="N32:N34"/>
    <mergeCell ref="L29:L31"/>
    <mergeCell ref="N35:N37"/>
    <mergeCell ref="M32:M34"/>
    <mergeCell ref="I17:I19"/>
    <mergeCell ref="O32:O34"/>
    <mergeCell ref="N29:N31"/>
    <mergeCell ref="A28:E28"/>
    <mergeCell ref="A29:A31"/>
    <mergeCell ref="B29:B31"/>
    <mergeCell ref="C29:C31"/>
    <mergeCell ref="D29:D31"/>
    <mergeCell ref="E29:E31"/>
    <mergeCell ref="L32:L34"/>
    <mergeCell ref="O17:O19"/>
    <mergeCell ref="F25:F27"/>
    <mergeCell ref="B24:E24"/>
    <mergeCell ref="N21:N23"/>
    <mergeCell ref="O21:O23"/>
    <mergeCell ref="G21:G23"/>
    <mergeCell ref="H21:H23"/>
    <mergeCell ref="I21:I23"/>
    <mergeCell ref="L21:L23"/>
    <mergeCell ref="L17:L19"/>
    <mergeCell ref="M21:M23"/>
    <mergeCell ref="F21:F23"/>
    <mergeCell ref="N14:N16"/>
    <mergeCell ref="B20:E20"/>
    <mergeCell ref="E21:E23"/>
    <mergeCell ref="N17:N19"/>
    <mergeCell ref="M17:M19"/>
    <mergeCell ref="F17:F19"/>
    <mergeCell ref="G17:G19"/>
    <mergeCell ref="H17:H19"/>
    <mergeCell ref="A21:A23"/>
    <mergeCell ref="B21:B23"/>
    <mergeCell ref="C21:C23"/>
    <mergeCell ref="D21:D23"/>
    <mergeCell ref="A14:A16"/>
    <mergeCell ref="B14:B16"/>
    <mergeCell ref="C14:C16"/>
    <mergeCell ref="L14:L16"/>
    <mergeCell ref="H14:H16"/>
    <mergeCell ref="I14:I16"/>
    <mergeCell ref="D14:D16"/>
    <mergeCell ref="O14:O16"/>
    <mergeCell ref="A17:A19"/>
    <mergeCell ref="B17:B19"/>
    <mergeCell ref="C17:C19"/>
    <mergeCell ref="D17:D19"/>
    <mergeCell ref="E17:E19"/>
    <mergeCell ref="E14:E16"/>
    <mergeCell ref="F14:F16"/>
    <mergeCell ref="M14:M16"/>
    <mergeCell ref="G14:G16"/>
    <mergeCell ref="J10:K10"/>
    <mergeCell ref="C11:E11"/>
    <mergeCell ref="B12:E12"/>
    <mergeCell ref="B13:E13"/>
    <mergeCell ref="F12:M12"/>
    <mergeCell ref="O5:O9"/>
    <mergeCell ref="G6:G9"/>
    <mergeCell ref="H6:L6"/>
    <mergeCell ref="H7:H9"/>
    <mergeCell ref="I7:I9"/>
    <mergeCell ref="J7:K9"/>
    <mergeCell ref="L7:L9"/>
    <mergeCell ref="G5:L5"/>
    <mergeCell ref="N5:N9"/>
    <mergeCell ref="I1:M1"/>
    <mergeCell ref="K2:M2"/>
    <mergeCell ref="A3:M3"/>
    <mergeCell ref="A5:A9"/>
    <mergeCell ref="B5:B9"/>
    <mergeCell ref="C5:C9"/>
    <mergeCell ref="D5:D9"/>
    <mergeCell ref="M5:M9"/>
    <mergeCell ref="E5:E9"/>
    <mergeCell ref="F5:F9"/>
    <mergeCell ref="O74:O76"/>
    <mergeCell ref="A74:A76"/>
    <mergeCell ref="B74:B76"/>
    <mergeCell ref="C74:C76"/>
    <mergeCell ref="D74:D76"/>
    <mergeCell ref="E74:E76"/>
    <mergeCell ref="F74:F76"/>
    <mergeCell ref="G74:G76"/>
    <mergeCell ref="H74:H76"/>
    <mergeCell ref="I74:I76"/>
  </mergeCells>
  <printOptions/>
  <pageMargins left="0.6692913385826772" right="0.7480314960629921" top="0.984251968503937" bottom="0.984251968503937" header="0.5118110236220472" footer="0.5118110236220472"/>
  <pageSetup horizontalDpi="300" verticalDpi="300" orientation="landscape" paperSize="9" scale="38" r:id="rId3"/>
  <rowBreaks count="1" manualBreakCount="1">
    <brk id="53" max="13" man="1"/>
  </rowBreaks>
  <colBreaks count="1" manualBreakCount="1">
    <brk id="14" max="10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34"/>
  <sheetViews>
    <sheetView tabSelected="1" view="pageBreakPreview" zoomScale="60" zoomScaleNormal="75" zoomScalePageLayoutView="0" workbookViewId="0" topLeftCell="A1">
      <selection activeCell="O8" sqref="O8"/>
    </sheetView>
  </sheetViews>
  <sheetFormatPr defaultColWidth="9.140625" defaultRowHeight="12.75"/>
  <cols>
    <col min="1" max="1" width="3.8515625" style="1" customWidth="1"/>
    <col min="2" max="2" width="7.140625" style="1" bestFit="1" customWidth="1"/>
    <col min="3" max="3" width="15.28125" style="1" customWidth="1"/>
    <col min="4" max="4" width="13.140625" style="1" customWidth="1"/>
    <col min="5" max="5" width="72.28125" style="1" customWidth="1"/>
    <col min="6" max="6" width="17.7109375" style="1" customWidth="1"/>
    <col min="7" max="7" width="19.140625" style="1" customWidth="1"/>
    <col min="8" max="8" width="21.57421875" style="1" customWidth="1"/>
    <col min="9" max="9" width="20.421875" style="1" customWidth="1"/>
    <col min="10" max="10" width="4.7109375" style="1" bestFit="1" customWidth="1"/>
    <col min="11" max="11" width="16.8515625" style="1" customWidth="1"/>
    <col min="12" max="12" width="25.28125" style="1" customWidth="1"/>
    <col min="13" max="13" width="33.00390625" style="1" customWidth="1"/>
    <col min="14" max="14" width="17.8515625" style="1" customWidth="1"/>
    <col min="15" max="15" width="13.7109375" style="1" customWidth="1"/>
    <col min="16" max="16" width="24.421875" style="1" customWidth="1"/>
    <col min="17" max="16384" width="9.140625" style="1" customWidth="1"/>
  </cols>
  <sheetData>
    <row r="1" spans="12:13" ht="23.25" customHeight="1">
      <c r="L1" s="868" t="s">
        <v>219</v>
      </c>
      <c r="M1" s="868"/>
    </row>
    <row r="2" spans="12:13" ht="15">
      <c r="L2" s="868" t="s">
        <v>220</v>
      </c>
      <c r="M2" s="868"/>
    </row>
    <row r="3" spans="1:13" ht="27.75" customHeight="1">
      <c r="A3" s="660" t="s">
        <v>213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</row>
    <row r="4" spans="1:14" ht="19.5" customHeight="1">
      <c r="A4" s="661" t="s">
        <v>0</v>
      </c>
      <c r="B4" s="661" t="s">
        <v>1</v>
      </c>
      <c r="C4" s="661" t="s">
        <v>2</v>
      </c>
      <c r="D4" s="661" t="s">
        <v>3</v>
      </c>
      <c r="E4" s="663" t="s">
        <v>4</v>
      </c>
      <c r="F4" s="663" t="s">
        <v>5</v>
      </c>
      <c r="G4" s="663" t="s">
        <v>6</v>
      </c>
      <c r="H4" s="663"/>
      <c r="I4" s="663"/>
      <c r="J4" s="663"/>
      <c r="K4" s="663"/>
      <c r="L4" s="662"/>
      <c r="M4" s="869" t="s">
        <v>190</v>
      </c>
      <c r="N4" s="664"/>
    </row>
    <row r="5" spans="1:14" ht="19.5" customHeight="1">
      <c r="A5" s="661"/>
      <c r="B5" s="661"/>
      <c r="C5" s="661"/>
      <c r="D5" s="661"/>
      <c r="E5" s="663"/>
      <c r="F5" s="663"/>
      <c r="G5" s="663" t="s">
        <v>210</v>
      </c>
      <c r="H5" s="665" t="s">
        <v>8</v>
      </c>
      <c r="I5" s="665"/>
      <c r="J5" s="665"/>
      <c r="K5" s="665"/>
      <c r="L5" s="870"/>
      <c r="M5" s="869"/>
      <c r="N5" s="664"/>
    </row>
    <row r="6" spans="1:14" ht="29.25" customHeight="1">
      <c r="A6" s="661"/>
      <c r="B6" s="661"/>
      <c r="C6" s="661"/>
      <c r="D6" s="661"/>
      <c r="E6" s="663"/>
      <c r="F6" s="663"/>
      <c r="G6" s="663"/>
      <c r="H6" s="663" t="s">
        <v>9</v>
      </c>
      <c r="I6" s="663" t="s">
        <v>10</v>
      </c>
      <c r="J6" s="666" t="s">
        <v>11</v>
      </c>
      <c r="K6" s="666"/>
      <c r="L6" s="662" t="s">
        <v>12</v>
      </c>
      <c r="M6" s="869"/>
      <c r="N6" s="664"/>
    </row>
    <row r="7" spans="1:14" ht="19.5" customHeight="1">
      <c r="A7" s="661"/>
      <c r="B7" s="661"/>
      <c r="C7" s="661"/>
      <c r="D7" s="661"/>
      <c r="E7" s="663"/>
      <c r="F7" s="663"/>
      <c r="G7" s="663"/>
      <c r="H7" s="663"/>
      <c r="I7" s="663"/>
      <c r="J7" s="666"/>
      <c r="K7" s="666"/>
      <c r="L7" s="662"/>
      <c r="M7" s="869"/>
      <c r="N7" s="664"/>
    </row>
    <row r="8" spans="1:14" ht="17.25" customHeight="1">
      <c r="A8" s="661"/>
      <c r="B8" s="661"/>
      <c r="C8" s="661"/>
      <c r="D8" s="661"/>
      <c r="E8" s="663"/>
      <c r="F8" s="665"/>
      <c r="G8" s="665"/>
      <c r="H8" s="665"/>
      <c r="I8" s="665"/>
      <c r="J8" s="875"/>
      <c r="K8" s="875"/>
      <c r="L8" s="870"/>
      <c r="M8" s="869"/>
      <c r="N8" s="664"/>
    </row>
    <row r="9" spans="1:13" ht="16.5" customHeight="1">
      <c r="A9" s="5">
        <v>1</v>
      </c>
      <c r="B9" s="5">
        <v>2</v>
      </c>
      <c r="C9" s="5">
        <v>3</v>
      </c>
      <c r="D9" s="5">
        <v>4</v>
      </c>
      <c r="E9" s="6">
        <v>5</v>
      </c>
      <c r="F9" s="391">
        <v>6</v>
      </c>
      <c r="G9" s="391">
        <v>7</v>
      </c>
      <c r="H9" s="391">
        <v>8</v>
      </c>
      <c r="I9" s="391">
        <v>9</v>
      </c>
      <c r="J9" s="874">
        <v>10</v>
      </c>
      <c r="K9" s="874"/>
      <c r="L9" s="391">
        <v>11</v>
      </c>
      <c r="M9" s="391">
        <v>12</v>
      </c>
    </row>
    <row r="10" spans="1:13" ht="16.5" customHeight="1">
      <c r="A10" s="5"/>
      <c r="B10" s="5"/>
      <c r="C10" s="671" t="s">
        <v>13</v>
      </c>
      <c r="D10" s="671"/>
      <c r="E10" s="671"/>
      <c r="F10" s="388"/>
      <c r="G10" s="389"/>
      <c r="H10" s="389"/>
      <c r="I10" s="389"/>
      <c r="J10" s="389"/>
      <c r="K10" s="389"/>
      <c r="L10" s="389"/>
      <c r="M10" s="390"/>
    </row>
    <row r="11" spans="1:13" ht="33" customHeight="1">
      <c r="A11" s="7" t="s">
        <v>14</v>
      </c>
      <c r="B11" s="672" t="s">
        <v>15</v>
      </c>
      <c r="C11" s="673"/>
      <c r="D11" s="673"/>
      <c r="E11" s="674"/>
      <c r="F11" s="676"/>
      <c r="G11" s="677"/>
      <c r="H11" s="677"/>
      <c r="I11" s="677"/>
      <c r="J11" s="677"/>
      <c r="K11" s="677"/>
      <c r="L11" s="677"/>
      <c r="M11" s="678"/>
    </row>
    <row r="12" spans="1:13" ht="33" customHeight="1">
      <c r="A12" s="7" t="s">
        <v>16</v>
      </c>
      <c r="B12" s="675" t="s">
        <v>17</v>
      </c>
      <c r="C12" s="675"/>
      <c r="D12" s="675"/>
      <c r="E12" s="675"/>
      <c r="F12" s="14"/>
      <c r="G12" s="15"/>
      <c r="H12" s="15"/>
      <c r="I12" s="15"/>
      <c r="J12" s="16"/>
      <c r="K12" s="16"/>
      <c r="L12" s="15"/>
      <c r="M12" s="132"/>
    </row>
    <row r="13" spans="1:14" ht="15" customHeight="1">
      <c r="A13" s="655">
        <v>1</v>
      </c>
      <c r="B13" s="655">
        <v>600</v>
      </c>
      <c r="C13" s="655">
        <v>60014</v>
      </c>
      <c r="D13" s="680" t="s">
        <v>18</v>
      </c>
      <c r="E13" s="681" t="s">
        <v>19</v>
      </c>
      <c r="F13" s="682">
        <v>5080013</v>
      </c>
      <c r="G13" s="866">
        <f>H13+I13+K13+K14+K15+L13</f>
        <v>2070000</v>
      </c>
      <c r="H13" s="866">
        <f>480654</f>
        <v>480654</v>
      </c>
      <c r="I13" s="866"/>
      <c r="J13" s="348" t="s">
        <v>20</v>
      </c>
      <c r="K13" s="349"/>
      <c r="L13" s="867">
        <f>1108692</f>
        <v>1108692</v>
      </c>
      <c r="M13" s="810" t="s">
        <v>191</v>
      </c>
      <c r="N13" s="679"/>
    </row>
    <row r="14" spans="1:14" ht="32.25" customHeight="1">
      <c r="A14" s="655"/>
      <c r="B14" s="655"/>
      <c r="C14" s="655"/>
      <c r="D14" s="680"/>
      <c r="E14" s="681"/>
      <c r="F14" s="682"/>
      <c r="G14" s="866"/>
      <c r="H14" s="866"/>
      <c r="I14" s="866"/>
      <c r="J14" s="350" t="s">
        <v>21</v>
      </c>
      <c r="K14" s="351">
        <v>480654</v>
      </c>
      <c r="L14" s="867"/>
      <c r="M14" s="810"/>
      <c r="N14" s="679"/>
    </row>
    <row r="15" spans="1:14" ht="17.25" customHeight="1">
      <c r="A15" s="655"/>
      <c r="B15" s="655"/>
      <c r="C15" s="655"/>
      <c r="D15" s="680"/>
      <c r="E15" s="681"/>
      <c r="F15" s="682"/>
      <c r="G15" s="866"/>
      <c r="H15" s="866"/>
      <c r="I15" s="866"/>
      <c r="J15" s="352" t="s">
        <v>22</v>
      </c>
      <c r="K15" s="353"/>
      <c r="L15" s="867"/>
      <c r="M15" s="810"/>
      <c r="N15" s="679"/>
    </row>
    <row r="16" spans="1:14" ht="18.75" customHeight="1">
      <c r="A16" s="655">
        <v>2</v>
      </c>
      <c r="B16" s="655">
        <v>600</v>
      </c>
      <c r="C16" s="655">
        <v>60014</v>
      </c>
      <c r="D16" s="680" t="s">
        <v>18</v>
      </c>
      <c r="E16" s="681" t="s">
        <v>186</v>
      </c>
      <c r="F16" s="682">
        <v>6800000</v>
      </c>
      <c r="G16" s="682">
        <f>H16+I16+K16+K18+K17+L16</f>
        <v>3280000.2199999997</v>
      </c>
      <c r="H16" s="682"/>
      <c r="I16" s="682">
        <v>1998449</v>
      </c>
      <c r="J16" s="10"/>
      <c r="K16" s="11"/>
      <c r="L16" s="685">
        <v>1281551.22</v>
      </c>
      <c r="M16" s="810" t="s">
        <v>191</v>
      </c>
      <c r="N16" s="679"/>
    </row>
    <row r="17" spans="1:14" ht="18.75" customHeight="1">
      <c r="A17" s="655"/>
      <c r="B17" s="655"/>
      <c r="C17" s="655"/>
      <c r="D17" s="680"/>
      <c r="E17" s="681"/>
      <c r="F17" s="682"/>
      <c r="G17" s="682"/>
      <c r="H17" s="682"/>
      <c r="I17" s="682"/>
      <c r="J17" s="17"/>
      <c r="K17" s="18"/>
      <c r="L17" s="685"/>
      <c r="M17" s="810"/>
      <c r="N17" s="679"/>
    </row>
    <row r="18" spans="1:14" ht="18.75" customHeight="1">
      <c r="A18" s="655"/>
      <c r="B18" s="655"/>
      <c r="C18" s="655"/>
      <c r="D18" s="680"/>
      <c r="E18" s="681"/>
      <c r="F18" s="682"/>
      <c r="G18" s="682"/>
      <c r="H18" s="682"/>
      <c r="I18" s="682"/>
      <c r="J18" s="13"/>
      <c r="K18" s="19"/>
      <c r="L18" s="685"/>
      <c r="M18" s="810"/>
      <c r="N18" s="679"/>
    </row>
    <row r="19" spans="1:13" ht="28.5" customHeight="1">
      <c r="A19" s="7" t="s">
        <v>23</v>
      </c>
      <c r="B19" s="675" t="s">
        <v>24</v>
      </c>
      <c r="C19" s="675"/>
      <c r="D19" s="675"/>
      <c r="E19" s="675"/>
      <c r="F19" s="14"/>
      <c r="G19" s="15"/>
      <c r="H19" s="15"/>
      <c r="I19" s="15"/>
      <c r="J19" s="16"/>
      <c r="K19" s="20"/>
      <c r="L19" s="15"/>
      <c r="M19" s="117"/>
    </row>
    <row r="20" spans="1:14" s="106" customFormat="1" ht="15" customHeight="1">
      <c r="A20" s="719">
        <v>3</v>
      </c>
      <c r="B20" s="719">
        <v>600</v>
      </c>
      <c r="C20" s="719">
        <v>60014</v>
      </c>
      <c r="D20" s="862" t="s">
        <v>25</v>
      </c>
      <c r="E20" s="751" t="s">
        <v>207</v>
      </c>
      <c r="F20" s="732">
        <f>G20</f>
        <v>3262000</v>
      </c>
      <c r="G20" s="585">
        <f>H20+I20+K20+K21+K22+L20+I21</f>
        <v>3262000</v>
      </c>
      <c r="H20" s="732"/>
      <c r="I20" s="732">
        <v>1153500</v>
      </c>
      <c r="J20" s="139" t="s">
        <v>20</v>
      </c>
      <c r="K20" s="140">
        <v>955000</v>
      </c>
      <c r="L20" s="585"/>
      <c r="M20" s="832" t="s">
        <v>191</v>
      </c>
      <c r="N20" s="876"/>
    </row>
    <row r="21" spans="1:14" s="106" customFormat="1" ht="24.75" customHeight="1">
      <c r="A21" s="719"/>
      <c r="B21" s="719"/>
      <c r="C21" s="719"/>
      <c r="D21" s="862"/>
      <c r="E21" s="751"/>
      <c r="F21" s="732"/>
      <c r="G21" s="585"/>
      <c r="H21" s="732"/>
      <c r="I21" s="732"/>
      <c r="J21" s="141" t="s">
        <v>21</v>
      </c>
      <c r="K21" s="142">
        <v>1153500</v>
      </c>
      <c r="L21" s="585"/>
      <c r="M21" s="832"/>
      <c r="N21" s="876"/>
    </row>
    <row r="22" spans="1:14" s="106" customFormat="1" ht="17.25" customHeight="1">
      <c r="A22" s="719"/>
      <c r="B22" s="719"/>
      <c r="C22" s="719"/>
      <c r="D22" s="862"/>
      <c r="E22" s="751"/>
      <c r="F22" s="732"/>
      <c r="G22" s="585"/>
      <c r="H22" s="732"/>
      <c r="I22" s="732"/>
      <c r="J22" s="143" t="s">
        <v>22</v>
      </c>
      <c r="K22" s="144"/>
      <c r="L22" s="585"/>
      <c r="M22" s="832"/>
      <c r="N22" s="876"/>
    </row>
    <row r="23" spans="1:14" s="195" customFormat="1" ht="17.25" customHeight="1">
      <c r="A23" s="611">
        <v>4</v>
      </c>
      <c r="B23" s="611">
        <v>600</v>
      </c>
      <c r="C23" s="611">
        <v>60014</v>
      </c>
      <c r="D23" s="865" t="s">
        <v>25</v>
      </c>
      <c r="E23" s="607" t="s">
        <v>218</v>
      </c>
      <c r="F23" s="584">
        <f>G23</f>
        <v>5616600</v>
      </c>
      <c r="G23" s="482">
        <f>H23+I23+K23+K24+K25+L23+I24</f>
        <v>5616600</v>
      </c>
      <c r="H23" s="584"/>
      <c r="I23" s="584">
        <f>1409275+1409275</f>
        <v>2818550</v>
      </c>
      <c r="J23" s="399" t="s">
        <v>20</v>
      </c>
      <c r="K23" s="400">
        <v>2798050</v>
      </c>
      <c r="L23" s="482"/>
      <c r="M23" s="869" t="s">
        <v>191</v>
      </c>
      <c r="N23" s="872"/>
    </row>
    <row r="24" spans="1:14" s="195" customFormat="1" ht="24.75" customHeight="1">
      <c r="A24" s="611"/>
      <c r="B24" s="611"/>
      <c r="C24" s="611"/>
      <c r="D24" s="865"/>
      <c r="E24" s="607"/>
      <c r="F24" s="584"/>
      <c r="G24" s="482"/>
      <c r="H24" s="584"/>
      <c r="I24" s="584"/>
      <c r="J24" s="401" t="s">
        <v>21</v>
      </c>
      <c r="K24" s="402"/>
      <c r="L24" s="482"/>
      <c r="M24" s="869"/>
      <c r="N24" s="872"/>
    </row>
    <row r="25" spans="1:14" s="195" customFormat="1" ht="17.25" customHeight="1">
      <c r="A25" s="611"/>
      <c r="B25" s="611"/>
      <c r="C25" s="611"/>
      <c r="D25" s="865"/>
      <c r="E25" s="607"/>
      <c r="F25" s="584"/>
      <c r="G25" s="482"/>
      <c r="H25" s="584"/>
      <c r="I25" s="584"/>
      <c r="J25" s="403" t="s">
        <v>22</v>
      </c>
      <c r="K25" s="404"/>
      <c r="L25" s="482"/>
      <c r="M25" s="869"/>
      <c r="N25" s="872"/>
    </row>
    <row r="26" spans="1:14" s="23" customFormat="1" ht="27" customHeight="1">
      <c r="A26" s="26" t="s">
        <v>26</v>
      </c>
      <c r="B26" s="690" t="s">
        <v>27</v>
      </c>
      <c r="C26" s="690"/>
      <c r="D26" s="690"/>
      <c r="E26" s="690"/>
      <c r="F26" s="27"/>
      <c r="G26" s="27"/>
      <c r="H26" s="27"/>
      <c r="I26" s="27"/>
      <c r="J26" s="28"/>
      <c r="K26" s="29"/>
      <c r="L26" s="30"/>
      <c r="M26" s="359"/>
      <c r="N26" s="358"/>
    </row>
    <row r="27" spans="1:15" s="150" customFormat="1" ht="15" customHeight="1">
      <c r="A27" s="719">
        <v>5</v>
      </c>
      <c r="B27" s="719">
        <v>600</v>
      </c>
      <c r="C27" s="751">
        <v>60014</v>
      </c>
      <c r="D27" s="864" t="s">
        <v>25</v>
      </c>
      <c r="E27" s="751" t="s">
        <v>206</v>
      </c>
      <c r="F27" s="852">
        <f>G27</f>
        <v>150000</v>
      </c>
      <c r="G27" s="852">
        <f>H27+I27+I28+K27+K28+K29+L27</f>
        <v>150000</v>
      </c>
      <c r="H27" s="852">
        <v>150000</v>
      </c>
      <c r="I27" s="852"/>
      <c r="J27" s="145"/>
      <c r="K27" s="149"/>
      <c r="L27" s="794"/>
      <c r="M27" s="871" t="s">
        <v>96</v>
      </c>
      <c r="N27" s="873"/>
      <c r="O27" s="792"/>
    </row>
    <row r="28" spans="1:15" s="150" customFormat="1" ht="15.75">
      <c r="A28" s="719"/>
      <c r="B28" s="719"/>
      <c r="C28" s="751"/>
      <c r="D28" s="864"/>
      <c r="E28" s="751"/>
      <c r="F28" s="852"/>
      <c r="G28" s="852"/>
      <c r="H28" s="852"/>
      <c r="I28" s="852"/>
      <c r="J28" s="146"/>
      <c r="K28" s="147"/>
      <c r="L28" s="794"/>
      <c r="M28" s="871"/>
      <c r="N28" s="873"/>
      <c r="O28" s="792"/>
    </row>
    <row r="29" spans="1:15" s="150" customFormat="1" ht="18" customHeight="1">
      <c r="A29" s="719"/>
      <c r="B29" s="719"/>
      <c r="C29" s="751"/>
      <c r="D29" s="864"/>
      <c r="E29" s="751"/>
      <c r="F29" s="852"/>
      <c r="G29" s="852"/>
      <c r="H29" s="852"/>
      <c r="I29" s="852"/>
      <c r="J29" s="148"/>
      <c r="K29" s="151"/>
      <c r="L29" s="794"/>
      <c r="M29" s="871"/>
      <c r="N29" s="873"/>
      <c r="O29" s="792"/>
    </row>
    <row r="30" spans="1:15" s="150" customFormat="1" ht="15" customHeight="1">
      <c r="A30" s="611">
        <v>6</v>
      </c>
      <c r="B30" s="611">
        <v>600</v>
      </c>
      <c r="C30" s="607">
        <v>60014</v>
      </c>
      <c r="D30" s="857" t="s">
        <v>215</v>
      </c>
      <c r="E30" s="607" t="s">
        <v>216</v>
      </c>
      <c r="F30" s="793">
        <f>G30</f>
        <v>335701</v>
      </c>
      <c r="G30" s="793">
        <f>H30+I30+I31+K30+K31+K32+L30</f>
        <v>335701</v>
      </c>
      <c r="H30" s="793">
        <v>335701</v>
      </c>
      <c r="I30" s="793"/>
      <c r="J30" s="394"/>
      <c r="K30" s="395"/>
      <c r="L30" s="794"/>
      <c r="M30" s="795" t="s">
        <v>217</v>
      </c>
      <c r="N30" s="796"/>
      <c r="O30" s="792"/>
    </row>
    <row r="31" spans="1:15" s="150" customFormat="1" ht="15.75">
      <c r="A31" s="611"/>
      <c r="B31" s="611"/>
      <c r="C31" s="607"/>
      <c r="D31" s="857"/>
      <c r="E31" s="607"/>
      <c r="F31" s="793"/>
      <c r="G31" s="793"/>
      <c r="H31" s="793"/>
      <c r="I31" s="793"/>
      <c r="J31" s="396"/>
      <c r="K31" s="397"/>
      <c r="L31" s="794"/>
      <c r="M31" s="795"/>
      <c r="N31" s="796"/>
      <c r="O31" s="792"/>
    </row>
    <row r="32" spans="1:15" s="150" customFormat="1" ht="19.5" customHeight="1">
      <c r="A32" s="611"/>
      <c r="B32" s="611"/>
      <c r="C32" s="607"/>
      <c r="D32" s="857"/>
      <c r="E32" s="607"/>
      <c r="F32" s="793"/>
      <c r="G32" s="793"/>
      <c r="H32" s="793"/>
      <c r="I32" s="793"/>
      <c r="J32" s="398"/>
      <c r="K32" s="151"/>
      <c r="L32" s="794"/>
      <c r="M32" s="795"/>
      <c r="N32" s="796"/>
      <c r="O32" s="792"/>
    </row>
    <row r="33" spans="1:14" s="106" customFormat="1" ht="17.25" customHeight="1">
      <c r="A33" s="806">
        <v>7</v>
      </c>
      <c r="B33" s="719">
        <v>600</v>
      </c>
      <c r="C33" s="719" t="s">
        <v>193</v>
      </c>
      <c r="D33" s="862" t="s">
        <v>212</v>
      </c>
      <c r="E33" s="854" t="s">
        <v>201</v>
      </c>
      <c r="F33" s="852">
        <f>7242646+2042805</f>
        <v>9285451</v>
      </c>
      <c r="G33" s="852">
        <f>H33+I33+K34+K33+K35</f>
        <v>692701</v>
      </c>
      <c r="H33" s="852">
        <f>H36+H37</f>
        <v>692701</v>
      </c>
      <c r="I33" s="852"/>
      <c r="J33" s="145"/>
      <c r="K33" s="354"/>
      <c r="L33" s="860"/>
      <c r="M33" s="858" t="s">
        <v>191</v>
      </c>
      <c r="N33" s="798"/>
    </row>
    <row r="34" spans="1:14" s="106" customFormat="1" ht="16.5" customHeight="1">
      <c r="A34" s="807"/>
      <c r="B34" s="719"/>
      <c r="C34" s="719"/>
      <c r="D34" s="862"/>
      <c r="E34" s="855"/>
      <c r="F34" s="852"/>
      <c r="G34" s="852"/>
      <c r="H34" s="852"/>
      <c r="I34" s="852"/>
      <c r="J34" s="146"/>
      <c r="K34" s="355"/>
      <c r="L34" s="860"/>
      <c r="M34" s="858"/>
      <c r="N34" s="798"/>
    </row>
    <row r="35" spans="1:14" s="106" customFormat="1" ht="19.5" customHeight="1">
      <c r="A35" s="807"/>
      <c r="B35" s="806"/>
      <c r="C35" s="806"/>
      <c r="D35" s="863"/>
      <c r="E35" s="855"/>
      <c r="F35" s="853"/>
      <c r="G35" s="853"/>
      <c r="H35" s="853"/>
      <c r="I35" s="853"/>
      <c r="J35" s="146"/>
      <c r="K35" s="355"/>
      <c r="L35" s="861"/>
      <c r="M35" s="859"/>
      <c r="N35" s="798"/>
    </row>
    <row r="36" spans="1:14" s="106" customFormat="1" ht="26.25" customHeight="1">
      <c r="A36" s="807"/>
      <c r="B36" s="369">
        <v>600</v>
      </c>
      <c r="C36" s="370">
        <v>60013</v>
      </c>
      <c r="D36" s="371" t="s">
        <v>212</v>
      </c>
      <c r="E36" s="372" t="s">
        <v>199</v>
      </c>
      <c r="F36" s="373">
        <v>7242646</v>
      </c>
      <c r="G36" s="373">
        <f>H36</f>
        <v>182000</v>
      </c>
      <c r="H36" s="373">
        <v>182000</v>
      </c>
      <c r="I36" s="374"/>
      <c r="J36" s="799"/>
      <c r="K36" s="799"/>
      <c r="L36" s="375"/>
      <c r="M36" s="376"/>
      <c r="N36" s="357"/>
    </row>
    <row r="37" spans="1:14" s="106" customFormat="1" ht="30" customHeight="1">
      <c r="A37" s="807"/>
      <c r="B37" s="377">
        <v>600</v>
      </c>
      <c r="C37" s="378">
        <v>60014</v>
      </c>
      <c r="D37" s="379" t="s">
        <v>212</v>
      </c>
      <c r="E37" s="380" t="s">
        <v>200</v>
      </c>
      <c r="F37" s="381">
        <v>2042805</v>
      </c>
      <c r="G37" s="381">
        <f>H37</f>
        <v>510701</v>
      </c>
      <c r="H37" s="381">
        <v>510701</v>
      </c>
      <c r="I37" s="382"/>
      <c r="J37" s="800"/>
      <c r="K37" s="800"/>
      <c r="L37" s="383"/>
      <c r="M37" s="384"/>
      <c r="N37" s="357"/>
    </row>
    <row r="38" spans="1:13" ht="28.5" customHeight="1">
      <c r="A38" s="693" t="s">
        <v>28</v>
      </c>
      <c r="B38" s="851"/>
      <c r="C38" s="851"/>
      <c r="D38" s="851"/>
      <c r="E38" s="851"/>
      <c r="F38" s="35"/>
      <c r="G38" s="361"/>
      <c r="H38" s="361"/>
      <c r="I38" s="37"/>
      <c r="J38" s="38"/>
      <c r="K38" s="39"/>
      <c r="L38" s="39"/>
      <c r="M38" s="89"/>
    </row>
    <row r="39" spans="1:14" ht="17.25" customHeight="1">
      <c r="A39" s="655">
        <v>8</v>
      </c>
      <c r="B39" s="655">
        <v>600</v>
      </c>
      <c r="C39" s="655">
        <v>60014</v>
      </c>
      <c r="D39" s="680" t="s">
        <v>25</v>
      </c>
      <c r="E39" s="681" t="s">
        <v>106</v>
      </c>
      <c r="F39" s="689">
        <f>G39</f>
        <v>100000</v>
      </c>
      <c r="G39" s="689">
        <f>H39+I39+I40+K39+K40+K41+L39</f>
        <v>100000</v>
      </c>
      <c r="H39" s="689"/>
      <c r="I39" s="689">
        <v>50000</v>
      </c>
      <c r="J39" s="32" t="s">
        <v>20</v>
      </c>
      <c r="K39" s="40"/>
      <c r="L39" s="695"/>
      <c r="M39" s="832" t="s">
        <v>96</v>
      </c>
      <c r="N39" s="679"/>
    </row>
    <row r="40" spans="1:14" ht="25.5" customHeight="1">
      <c r="A40" s="655"/>
      <c r="B40" s="655"/>
      <c r="C40" s="655"/>
      <c r="D40" s="680"/>
      <c r="E40" s="681"/>
      <c r="F40" s="689"/>
      <c r="G40" s="689"/>
      <c r="H40" s="689"/>
      <c r="I40" s="689"/>
      <c r="J40" s="33" t="s">
        <v>21</v>
      </c>
      <c r="K40" s="42">
        <v>50000</v>
      </c>
      <c r="L40" s="695"/>
      <c r="M40" s="832"/>
      <c r="N40" s="679"/>
    </row>
    <row r="41" spans="1:14" ht="25.5" customHeight="1">
      <c r="A41" s="655"/>
      <c r="B41" s="655"/>
      <c r="C41" s="655"/>
      <c r="D41" s="680"/>
      <c r="E41" s="681"/>
      <c r="F41" s="689"/>
      <c r="G41" s="689"/>
      <c r="H41" s="689"/>
      <c r="I41" s="689"/>
      <c r="J41" s="34" t="s">
        <v>22</v>
      </c>
      <c r="K41" s="43"/>
      <c r="L41" s="695"/>
      <c r="M41" s="832"/>
      <c r="N41" s="679"/>
    </row>
    <row r="42" spans="1:14" s="23" customFormat="1" ht="15" customHeight="1">
      <c r="A42" s="655">
        <v>9</v>
      </c>
      <c r="B42" s="655">
        <v>600</v>
      </c>
      <c r="C42" s="681">
        <v>60014</v>
      </c>
      <c r="D42" s="698" t="s">
        <v>25</v>
      </c>
      <c r="E42" s="681" t="s">
        <v>208</v>
      </c>
      <c r="F42" s="689">
        <f>G42</f>
        <v>200000</v>
      </c>
      <c r="G42" s="689">
        <f>H42+I42+I43+K42+K43+K44+L42</f>
        <v>200000</v>
      </c>
      <c r="H42" s="689"/>
      <c r="I42" s="689">
        <v>100000</v>
      </c>
      <c r="J42" s="32" t="s">
        <v>20</v>
      </c>
      <c r="K42" s="40"/>
      <c r="L42" s="694"/>
      <c r="M42" s="832" t="s">
        <v>96</v>
      </c>
      <c r="N42" s="692"/>
    </row>
    <row r="43" spans="1:14" s="23" customFormat="1" ht="15.75">
      <c r="A43" s="655"/>
      <c r="B43" s="655"/>
      <c r="C43" s="681"/>
      <c r="D43" s="698"/>
      <c r="E43" s="681"/>
      <c r="F43" s="689"/>
      <c r="G43" s="689"/>
      <c r="H43" s="689"/>
      <c r="I43" s="689"/>
      <c r="J43" s="33" t="s">
        <v>21</v>
      </c>
      <c r="K43" s="42">
        <v>100000</v>
      </c>
      <c r="L43" s="694"/>
      <c r="M43" s="832"/>
      <c r="N43" s="692"/>
    </row>
    <row r="44" spans="1:14" s="23" customFormat="1" ht="15.75">
      <c r="A44" s="704"/>
      <c r="B44" s="704"/>
      <c r="C44" s="699"/>
      <c r="D44" s="698"/>
      <c r="E44" s="699"/>
      <c r="F44" s="696"/>
      <c r="G44" s="696"/>
      <c r="H44" s="696"/>
      <c r="I44" s="696"/>
      <c r="J44" s="33" t="s">
        <v>22</v>
      </c>
      <c r="K44" s="42"/>
      <c r="L44" s="846"/>
      <c r="M44" s="856"/>
      <c r="N44" s="692"/>
    </row>
    <row r="45" spans="1:14" ht="15" customHeight="1">
      <c r="A45" s="835">
        <v>10</v>
      </c>
      <c r="B45" s="838">
        <v>600</v>
      </c>
      <c r="C45" s="838">
        <v>60014</v>
      </c>
      <c r="D45" s="840" t="s">
        <v>25</v>
      </c>
      <c r="E45" s="849" t="s">
        <v>109</v>
      </c>
      <c r="F45" s="842">
        <f>G45</f>
        <v>200000</v>
      </c>
      <c r="G45" s="848">
        <f>H45+I45+K45+K47+K46</f>
        <v>200000</v>
      </c>
      <c r="H45" s="842"/>
      <c r="I45" s="842">
        <v>200000</v>
      </c>
      <c r="J45" s="406"/>
      <c r="K45" s="407"/>
      <c r="L45" s="844"/>
      <c r="M45" s="832" t="s">
        <v>96</v>
      </c>
      <c r="N45" s="679"/>
    </row>
    <row r="46" spans="1:14" ht="15.75">
      <c r="A46" s="836"/>
      <c r="B46" s="655"/>
      <c r="C46" s="655"/>
      <c r="D46" s="698"/>
      <c r="E46" s="699"/>
      <c r="F46" s="696"/>
      <c r="G46" s="696"/>
      <c r="H46" s="696"/>
      <c r="I46" s="696"/>
      <c r="J46" s="33"/>
      <c r="K46" s="44"/>
      <c r="L46" s="713"/>
      <c r="M46" s="832"/>
      <c r="N46" s="679"/>
    </row>
    <row r="47" spans="1:14" ht="15.75">
      <c r="A47" s="837"/>
      <c r="B47" s="839"/>
      <c r="C47" s="839"/>
      <c r="D47" s="841"/>
      <c r="E47" s="850"/>
      <c r="F47" s="843"/>
      <c r="G47" s="843"/>
      <c r="H47" s="843"/>
      <c r="I47" s="843"/>
      <c r="J47" s="408"/>
      <c r="K47" s="409"/>
      <c r="L47" s="845"/>
      <c r="M47" s="832"/>
      <c r="N47" s="679"/>
    </row>
    <row r="48" spans="1:14" s="23" customFormat="1" ht="17.25" customHeight="1">
      <c r="A48" s="718">
        <v>11</v>
      </c>
      <c r="B48" s="718">
        <v>600</v>
      </c>
      <c r="C48" s="718">
        <v>60014</v>
      </c>
      <c r="D48" s="834" t="s">
        <v>25</v>
      </c>
      <c r="E48" s="847" t="s">
        <v>188</v>
      </c>
      <c r="F48" s="833">
        <f>G48</f>
        <v>27060</v>
      </c>
      <c r="G48" s="833">
        <f>H48+I48+I49+K48+K49+K50+L48</f>
        <v>27060</v>
      </c>
      <c r="H48" s="833"/>
      <c r="I48" s="833">
        <v>27060</v>
      </c>
      <c r="J48" s="405"/>
      <c r="K48" s="42"/>
      <c r="L48" s="830"/>
      <c r="M48" s="831" t="s">
        <v>96</v>
      </c>
      <c r="N48" s="692"/>
    </row>
    <row r="49" spans="1:14" s="23" customFormat="1" ht="15.75">
      <c r="A49" s="655"/>
      <c r="B49" s="655"/>
      <c r="C49" s="655"/>
      <c r="D49" s="680"/>
      <c r="E49" s="681"/>
      <c r="F49" s="689"/>
      <c r="G49" s="689"/>
      <c r="H49" s="689"/>
      <c r="I49" s="689"/>
      <c r="J49" s="33"/>
      <c r="K49" s="42"/>
      <c r="L49" s="694"/>
      <c r="M49" s="832"/>
      <c r="N49" s="692"/>
    </row>
    <row r="50" spans="1:14" s="23" customFormat="1" ht="15.75">
      <c r="A50" s="655"/>
      <c r="B50" s="655"/>
      <c r="C50" s="655"/>
      <c r="D50" s="680"/>
      <c r="E50" s="681"/>
      <c r="F50" s="689"/>
      <c r="G50" s="689"/>
      <c r="H50" s="689"/>
      <c r="I50" s="689"/>
      <c r="J50" s="34"/>
      <c r="K50" s="43"/>
      <c r="L50" s="694"/>
      <c r="M50" s="832"/>
      <c r="N50" s="692"/>
    </row>
    <row r="51" spans="1:14" ht="15" customHeight="1">
      <c r="A51" s="655">
        <v>12</v>
      </c>
      <c r="B51" s="704">
        <v>600</v>
      </c>
      <c r="C51" s="787">
        <v>60014</v>
      </c>
      <c r="D51" s="698" t="s">
        <v>25</v>
      </c>
      <c r="E51" s="681" t="s">
        <v>108</v>
      </c>
      <c r="F51" s="696">
        <f>G51</f>
        <v>100000</v>
      </c>
      <c r="G51" s="689">
        <f>H51+I51+K51+K52+K53+L51</f>
        <v>100000</v>
      </c>
      <c r="H51" s="689"/>
      <c r="I51" s="696">
        <v>50000</v>
      </c>
      <c r="J51" s="32" t="s">
        <v>20</v>
      </c>
      <c r="K51" s="45"/>
      <c r="L51" s="713"/>
      <c r="M51" s="832" t="s">
        <v>96</v>
      </c>
      <c r="N51" s="679"/>
    </row>
    <row r="52" spans="1:14" ht="15" customHeight="1">
      <c r="A52" s="655"/>
      <c r="B52" s="704"/>
      <c r="C52" s="787"/>
      <c r="D52" s="698"/>
      <c r="E52" s="681"/>
      <c r="F52" s="696"/>
      <c r="G52" s="689"/>
      <c r="H52" s="689"/>
      <c r="I52" s="696"/>
      <c r="J52" s="33" t="s">
        <v>21</v>
      </c>
      <c r="K52" s="44">
        <v>50000</v>
      </c>
      <c r="L52" s="713"/>
      <c r="M52" s="832"/>
      <c r="N52" s="679"/>
    </row>
    <row r="53" spans="1:14" ht="15.75" customHeight="1">
      <c r="A53" s="655"/>
      <c r="B53" s="704"/>
      <c r="C53" s="787"/>
      <c r="D53" s="698"/>
      <c r="E53" s="681"/>
      <c r="F53" s="696"/>
      <c r="G53" s="689"/>
      <c r="H53" s="689"/>
      <c r="I53" s="696"/>
      <c r="J53" s="34" t="s">
        <v>22</v>
      </c>
      <c r="K53" s="46"/>
      <c r="L53" s="713"/>
      <c r="M53" s="832"/>
      <c r="N53" s="679"/>
    </row>
    <row r="54" spans="1:14" ht="15" customHeight="1">
      <c r="A54" s="655">
        <v>13</v>
      </c>
      <c r="B54" s="655">
        <v>600</v>
      </c>
      <c r="C54" s="655">
        <v>60014</v>
      </c>
      <c r="D54" s="698" t="s">
        <v>25</v>
      </c>
      <c r="E54" s="699" t="s">
        <v>209</v>
      </c>
      <c r="F54" s="696">
        <f>G54</f>
        <v>150000</v>
      </c>
      <c r="G54" s="689">
        <f>H54+I54+K54+K56+L54+K55</f>
        <v>150000</v>
      </c>
      <c r="H54" s="696"/>
      <c r="I54" s="696">
        <v>150000</v>
      </c>
      <c r="J54" s="32"/>
      <c r="K54" s="45"/>
      <c r="L54" s="713"/>
      <c r="M54" s="832" t="s">
        <v>96</v>
      </c>
      <c r="N54" s="679"/>
    </row>
    <row r="55" spans="1:14" ht="15.75">
      <c r="A55" s="655"/>
      <c r="B55" s="655"/>
      <c r="C55" s="655"/>
      <c r="D55" s="698"/>
      <c r="E55" s="699"/>
      <c r="F55" s="696"/>
      <c r="G55" s="696"/>
      <c r="H55" s="696"/>
      <c r="I55" s="696"/>
      <c r="J55" s="33"/>
      <c r="K55" s="44"/>
      <c r="L55" s="713"/>
      <c r="M55" s="832"/>
      <c r="N55" s="679"/>
    </row>
    <row r="56" spans="1:14" ht="15.75">
      <c r="A56" s="655"/>
      <c r="B56" s="655"/>
      <c r="C56" s="655"/>
      <c r="D56" s="698"/>
      <c r="E56" s="699"/>
      <c r="F56" s="696"/>
      <c r="G56" s="689"/>
      <c r="H56" s="696"/>
      <c r="I56" s="696"/>
      <c r="J56" s="34"/>
      <c r="K56" s="46"/>
      <c r="L56" s="713"/>
      <c r="M56" s="832"/>
      <c r="N56" s="679"/>
    </row>
    <row r="57" spans="1:13" s="24" customFormat="1" ht="18" customHeight="1">
      <c r="A57" s="702" t="s">
        <v>29</v>
      </c>
      <c r="B57" s="702"/>
      <c r="C57" s="702"/>
      <c r="D57" s="702"/>
      <c r="E57" s="702"/>
      <c r="F57" s="703">
        <f>SUM(F13:F56)-F36-F37</f>
        <v>31306825</v>
      </c>
      <c r="G57" s="703">
        <f>SUM(G13:G56)-G36-G37</f>
        <v>16184062.219999999</v>
      </c>
      <c r="H57" s="703">
        <f>SUM(H13:H56)-H36-H37</f>
        <v>1659056</v>
      </c>
      <c r="I57" s="703">
        <f>SUM(I13:I56)-I36-I37</f>
        <v>6547559</v>
      </c>
      <c r="J57" s="805"/>
      <c r="K57" s="803">
        <f>SUM(K13:K56)-K36-K37</f>
        <v>5587204</v>
      </c>
      <c r="L57" s="805">
        <f>SUM(L13:L56)-L36-L37</f>
        <v>2390243.2199999997</v>
      </c>
      <c r="M57" s="709"/>
    </row>
    <row r="58" spans="1:13" s="23" customFormat="1" ht="19.5" customHeight="1">
      <c r="A58" s="702"/>
      <c r="B58" s="702"/>
      <c r="C58" s="702"/>
      <c r="D58" s="702"/>
      <c r="E58" s="702"/>
      <c r="F58" s="703"/>
      <c r="G58" s="703"/>
      <c r="H58" s="703"/>
      <c r="I58" s="703"/>
      <c r="J58" s="805"/>
      <c r="K58" s="803"/>
      <c r="L58" s="805"/>
      <c r="M58" s="709"/>
    </row>
    <row r="59" spans="1:13" s="23" customFormat="1" ht="19.5" customHeight="1">
      <c r="A59" s="706" t="s">
        <v>30</v>
      </c>
      <c r="B59" s="706"/>
      <c r="C59" s="706"/>
      <c r="D59" s="706"/>
      <c r="E59" s="706"/>
      <c r="F59" s="360"/>
      <c r="G59" s="360"/>
      <c r="H59" s="360"/>
      <c r="I59" s="360"/>
      <c r="J59" s="360"/>
      <c r="K59" s="360"/>
      <c r="L59" s="360"/>
      <c r="M59" s="79"/>
    </row>
    <row r="60" spans="1:13" ht="39.75" customHeight="1">
      <c r="A60" s="7" t="s">
        <v>14</v>
      </c>
      <c r="B60" s="712" t="s">
        <v>31</v>
      </c>
      <c r="C60" s="712"/>
      <c r="D60" s="712"/>
      <c r="E60" s="712"/>
      <c r="F60" s="79"/>
      <c r="G60" s="79"/>
      <c r="H60" s="79"/>
      <c r="I60" s="79"/>
      <c r="J60" s="79"/>
      <c r="K60" s="79"/>
      <c r="L60" s="79"/>
      <c r="M60" s="79"/>
    </row>
    <row r="61" spans="1:14" s="24" customFormat="1" ht="20.25" customHeight="1">
      <c r="A61" s="655">
        <v>14</v>
      </c>
      <c r="B61" s="704">
        <v>801</v>
      </c>
      <c r="C61" s="704">
        <v>80130</v>
      </c>
      <c r="D61" s="705" t="s">
        <v>18</v>
      </c>
      <c r="E61" s="686" t="s">
        <v>189</v>
      </c>
      <c r="F61" s="826" t="s">
        <v>194</v>
      </c>
      <c r="G61" s="827">
        <f>H61+I61+K62+K61+K63+L61</f>
        <v>512513</v>
      </c>
      <c r="H61" s="827">
        <f>76877</f>
        <v>76877</v>
      </c>
      <c r="I61" s="829"/>
      <c r="J61" s="191"/>
      <c r="K61" s="193"/>
      <c r="L61" s="828">
        <f>435636</f>
        <v>435636</v>
      </c>
      <c r="M61" s="810" t="s">
        <v>191</v>
      </c>
      <c r="N61" s="714"/>
    </row>
    <row r="62" spans="1:14" s="24" customFormat="1" ht="20.25" customHeight="1">
      <c r="A62" s="655"/>
      <c r="B62" s="655"/>
      <c r="C62" s="655"/>
      <c r="D62" s="705"/>
      <c r="E62" s="686"/>
      <c r="F62" s="707"/>
      <c r="G62" s="827"/>
      <c r="H62" s="827"/>
      <c r="I62" s="829"/>
      <c r="J62" s="105"/>
      <c r="K62" s="105"/>
      <c r="L62" s="828"/>
      <c r="M62" s="810"/>
      <c r="N62" s="714"/>
    </row>
    <row r="63" spans="1:14" s="24" customFormat="1" ht="18.75" customHeight="1">
      <c r="A63" s="655"/>
      <c r="B63" s="704"/>
      <c r="C63" s="704"/>
      <c r="D63" s="705"/>
      <c r="E63" s="686"/>
      <c r="F63" s="707"/>
      <c r="G63" s="827"/>
      <c r="H63" s="827"/>
      <c r="I63" s="829"/>
      <c r="J63" s="194"/>
      <c r="K63" s="194"/>
      <c r="L63" s="828"/>
      <c r="M63" s="810"/>
      <c r="N63" s="714"/>
    </row>
    <row r="64" spans="1:14" s="41" customFormat="1" ht="15" customHeight="1">
      <c r="A64" s="655">
        <v>15</v>
      </c>
      <c r="B64" s="655">
        <v>851</v>
      </c>
      <c r="C64" s="655">
        <v>85111</v>
      </c>
      <c r="D64" s="656" t="s">
        <v>18</v>
      </c>
      <c r="E64" s="657" t="s">
        <v>202</v>
      </c>
      <c r="F64" s="715">
        <v>6944936</v>
      </c>
      <c r="G64" s="715">
        <f>H64+I64+K64+K65+K66+L64</f>
        <v>5415000</v>
      </c>
      <c r="H64" s="715"/>
      <c r="I64" s="715">
        <v>821000</v>
      </c>
      <c r="J64" s="64"/>
      <c r="K64" s="65"/>
      <c r="L64" s="824">
        <v>4594000</v>
      </c>
      <c r="M64" s="810" t="s">
        <v>191</v>
      </c>
      <c r="N64" s="654"/>
    </row>
    <row r="65" spans="1:14" s="41" customFormat="1" ht="15.75">
      <c r="A65" s="655"/>
      <c r="B65" s="655"/>
      <c r="C65" s="655"/>
      <c r="D65" s="656"/>
      <c r="E65" s="657"/>
      <c r="F65" s="658"/>
      <c r="G65" s="658"/>
      <c r="H65" s="658"/>
      <c r="I65" s="658"/>
      <c r="J65" s="17"/>
      <c r="K65" s="59"/>
      <c r="L65" s="825"/>
      <c r="M65" s="810"/>
      <c r="N65" s="654"/>
    </row>
    <row r="66" spans="1:14" s="41" customFormat="1" ht="15.75">
      <c r="A66" s="655"/>
      <c r="B66" s="655"/>
      <c r="C66" s="655"/>
      <c r="D66" s="656"/>
      <c r="E66" s="657"/>
      <c r="F66" s="658"/>
      <c r="G66" s="658"/>
      <c r="H66" s="658"/>
      <c r="I66" s="658"/>
      <c r="J66" s="62"/>
      <c r="K66" s="63"/>
      <c r="L66" s="825"/>
      <c r="M66" s="810"/>
      <c r="N66" s="654"/>
    </row>
    <row r="67" spans="1:14" ht="15" customHeight="1">
      <c r="A67" s="718">
        <v>16</v>
      </c>
      <c r="B67" s="655">
        <v>852</v>
      </c>
      <c r="C67" s="719">
        <v>85201</v>
      </c>
      <c r="D67" s="705" t="s">
        <v>18</v>
      </c>
      <c r="E67" s="686" t="s">
        <v>185</v>
      </c>
      <c r="F67" s="823" t="s">
        <v>195</v>
      </c>
      <c r="G67" s="748">
        <f>H67+I67+K67+K68+K69+L67</f>
        <v>1409503</v>
      </c>
      <c r="H67" s="821"/>
      <c r="I67" s="732">
        <f>211426</f>
        <v>211426</v>
      </c>
      <c r="J67" s="197"/>
      <c r="K67" s="198"/>
      <c r="L67" s="809">
        <f>1198077</f>
        <v>1198077</v>
      </c>
      <c r="M67" s="810" t="s">
        <v>191</v>
      </c>
      <c r="N67" s="679"/>
    </row>
    <row r="68" spans="1:14" ht="15.75">
      <c r="A68" s="718"/>
      <c r="B68" s="655"/>
      <c r="C68" s="719"/>
      <c r="D68" s="705"/>
      <c r="E68" s="686"/>
      <c r="F68" s="726"/>
      <c r="G68" s="748"/>
      <c r="H68" s="821"/>
      <c r="I68" s="732"/>
      <c r="J68" s="141"/>
      <c r="K68" s="196"/>
      <c r="L68" s="809"/>
      <c r="M68" s="810"/>
      <c r="N68" s="679"/>
    </row>
    <row r="69" spans="1:14" ht="19.5" customHeight="1">
      <c r="A69" s="718"/>
      <c r="B69" s="655"/>
      <c r="C69" s="719"/>
      <c r="D69" s="705"/>
      <c r="E69" s="686"/>
      <c r="F69" s="726"/>
      <c r="G69" s="748"/>
      <c r="H69" s="821"/>
      <c r="I69" s="732"/>
      <c r="J69" s="143"/>
      <c r="K69" s="180"/>
      <c r="L69" s="809"/>
      <c r="M69" s="810"/>
      <c r="N69" s="679"/>
    </row>
    <row r="70" spans="1:13" ht="18.75">
      <c r="A70" s="66"/>
      <c r="B70" s="66"/>
      <c r="C70" s="818" t="s">
        <v>34</v>
      </c>
      <c r="D70" s="819"/>
      <c r="E70" s="820"/>
      <c r="F70" s="822"/>
      <c r="G70" s="764"/>
      <c r="H70" s="764"/>
      <c r="I70" s="764"/>
      <c r="J70" s="764"/>
      <c r="K70" s="764"/>
      <c r="L70" s="764"/>
      <c r="M70" s="764"/>
    </row>
    <row r="71" spans="1:14" ht="15" customHeight="1">
      <c r="A71" s="655">
        <v>17</v>
      </c>
      <c r="B71" s="655">
        <v>801</v>
      </c>
      <c r="C71" s="655">
        <v>80120</v>
      </c>
      <c r="D71" s="680" t="s">
        <v>25</v>
      </c>
      <c r="E71" s="686" t="s">
        <v>192</v>
      </c>
      <c r="F71" s="682">
        <f>1984417+H71</f>
        <v>2410417</v>
      </c>
      <c r="G71" s="721">
        <f>H71+I71+K71+K72+K73+L71</f>
        <v>426000</v>
      </c>
      <c r="H71" s="722">
        <v>426000</v>
      </c>
      <c r="I71" s="721"/>
      <c r="J71" s="10"/>
      <c r="K71" s="60"/>
      <c r="L71" s="691"/>
      <c r="M71" s="810" t="s">
        <v>32</v>
      </c>
      <c r="N71" s="679"/>
    </row>
    <row r="72" spans="1:14" ht="15.75">
      <c r="A72" s="655"/>
      <c r="B72" s="655"/>
      <c r="C72" s="655"/>
      <c r="D72" s="680"/>
      <c r="E72" s="686"/>
      <c r="F72" s="682"/>
      <c r="G72" s="721"/>
      <c r="H72" s="722"/>
      <c r="I72" s="721"/>
      <c r="J72" s="17"/>
      <c r="K72" s="59"/>
      <c r="L72" s="691"/>
      <c r="M72" s="810"/>
      <c r="N72" s="679"/>
    </row>
    <row r="73" spans="1:14" ht="21" customHeight="1">
      <c r="A73" s="655"/>
      <c r="B73" s="655"/>
      <c r="C73" s="655"/>
      <c r="D73" s="680"/>
      <c r="E73" s="686"/>
      <c r="F73" s="682"/>
      <c r="G73" s="721"/>
      <c r="H73" s="722"/>
      <c r="I73" s="721"/>
      <c r="J73" s="13"/>
      <c r="K73" s="25"/>
      <c r="L73" s="691"/>
      <c r="M73" s="810"/>
      <c r="N73" s="679"/>
    </row>
    <row r="74" spans="1:14" ht="15" customHeight="1">
      <c r="A74" s="704">
        <v>18</v>
      </c>
      <c r="B74" s="655">
        <v>851</v>
      </c>
      <c r="C74" s="655">
        <v>85111</v>
      </c>
      <c r="D74" s="729" t="s">
        <v>37</v>
      </c>
      <c r="E74" s="686" t="s">
        <v>187</v>
      </c>
      <c r="F74" s="726">
        <f>10000000</f>
        <v>10000000</v>
      </c>
      <c r="G74" s="727">
        <f>H74+I74+K74+K75+K76+L74</f>
        <v>7231000</v>
      </c>
      <c r="H74" s="726"/>
      <c r="I74" s="812">
        <f>5000000+2200000-200000+231000</f>
        <v>7231000</v>
      </c>
      <c r="J74" s="73"/>
      <c r="K74" s="60"/>
      <c r="L74" s="801"/>
      <c r="M74" s="810" t="s">
        <v>32</v>
      </c>
      <c r="N74" s="679"/>
    </row>
    <row r="75" spans="1:14" ht="15.75">
      <c r="A75" s="797"/>
      <c r="B75" s="655"/>
      <c r="C75" s="655"/>
      <c r="D75" s="729"/>
      <c r="E75" s="686"/>
      <c r="F75" s="726"/>
      <c r="G75" s="727"/>
      <c r="H75" s="726"/>
      <c r="I75" s="812"/>
      <c r="J75" s="17"/>
      <c r="K75" s="59"/>
      <c r="L75" s="801"/>
      <c r="M75" s="810"/>
      <c r="N75" s="679"/>
    </row>
    <row r="76" spans="1:14" ht="19.5" customHeight="1">
      <c r="A76" s="718"/>
      <c r="B76" s="655"/>
      <c r="C76" s="655"/>
      <c r="D76" s="729"/>
      <c r="E76" s="686"/>
      <c r="F76" s="726"/>
      <c r="G76" s="727"/>
      <c r="H76" s="726"/>
      <c r="I76" s="813"/>
      <c r="J76" s="17"/>
      <c r="K76" s="59"/>
      <c r="L76" s="801"/>
      <c r="M76" s="810"/>
      <c r="N76" s="679"/>
    </row>
    <row r="77" spans="1:14" s="106" customFormat="1" ht="15" customHeight="1">
      <c r="A77" s="806">
        <v>19</v>
      </c>
      <c r="B77" s="719">
        <v>852</v>
      </c>
      <c r="C77" s="719">
        <v>85202</v>
      </c>
      <c r="D77" s="750" t="s">
        <v>25</v>
      </c>
      <c r="E77" s="751" t="s">
        <v>56</v>
      </c>
      <c r="F77" s="732">
        <f>G77+61500</f>
        <v>4198500</v>
      </c>
      <c r="G77" s="748">
        <f>H77+I77+K77+K78+K79+L77</f>
        <v>4137000</v>
      </c>
      <c r="H77" s="815"/>
      <c r="I77" s="817">
        <v>1478000</v>
      </c>
      <c r="J77" s="410" t="s">
        <v>20</v>
      </c>
      <c r="K77" s="411"/>
      <c r="L77" s="809"/>
      <c r="M77" s="810" t="s">
        <v>32</v>
      </c>
      <c r="N77" s="730"/>
    </row>
    <row r="78" spans="1:14" s="106" customFormat="1" ht="16.5" customHeight="1">
      <c r="A78" s="807"/>
      <c r="B78" s="719"/>
      <c r="C78" s="719"/>
      <c r="D78" s="750"/>
      <c r="E78" s="751"/>
      <c r="F78" s="732"/>
      <c r="G78" s="748"/>
      <c r="H78" s="815"/>
      <c r="I78" s="817"/>
      <c r="J78" s="412" t="s">
        <v>21</v>
      </c>
      <c r="K78" s="413">
        <v>2659000</v>
      </c>
      <c r="L78" s="809"/>
      <c r="M78" s="810"/>
      <c r="N78" s="730"/>
    </row>
    <row r="79" spans="1:14" s="108" customFormat="1" ht="16.5" customHeight="1">
      <c r="A79" s="808"/>
      <c r="B79" s="719"/>
      <c r="C79" s="719"/>
      <c r="D79" s="750"/>
      <c r="E79" s="751"/>
      <c r="F79" s="733"/>
      <c r="G79" s="749"/>
      <c r="H79" s="816"/>
      <c r="I79" s="817"/>
      <c r="J79" s="414" t="s">
        <v>22</v>
      </c>
      <c r="K79" s="415"/>
      <c r="L79" s="809"/>
      <c r="M79" s="810"/>
      <c r="N79" s="730"/>
    </row>
    <row r="80" spans="1:14" ht="15" customHeight="1">
      <c r="A80" s="704">
        <v>20</v>
      </c>
      <c r="B80" s="655">
        <v>900</v>
      </c>
      <c r="C80" s="655">
        <v>90019</v>
      </c>
      <c r="D80" s="777" t="s">
        <v>25</v>
      </c>
      <c r="E80" s="681" t="s">
        <v>39</v>
      </c>
      <c r="F80" s="726">
        <f>G80</f>
        <v>90560</v>
      </c>
      <c r="G80" s="727">
        <f>H80</f>
        <v>90560</v>
      </c>
      <c r="H80" s="814">
        <v>90560</v>
      </c>
      <c r="I80" s="701"/>
      <c r="J80" s="68"/>
      <c r="K80" s="68"/>
      <c r="L80" s="701"/>
      <c r="M80" s="810" t="s">
        <v>32</v>
      </c>
      <c r="N80" s="679"/>
    </row>
    <row r="81" spans="1:14" ht="15.75">
      <c r="A81" s="797"/>
      <c r="B81" s="655"/>
      <c r="C81" s="655"/>
      <c r="D81" s="777"/>
      <c r="E81" s="681"/>
      <c r="F81" s="726"/>
      <c r="G81" s="727"/>
      <c r="H81" s="814"/>
      <c r="I81" s="701"/>
      <c r="J81" s="68"/>
      <c r="K81" s="68"/>
      <c r="L81" s="701"/>
      <c r="M81" s="810"/>
      <c r="N81" s="679"/>
    </row>
    <row r="82" spans="1:14" ht="15.75">
      <c r="A82" s="718"/>
      <c r="B82" s="655"/>
      <c r="C82" s="655"/>
      <c r="D82" s="777"/>
      <c r="E82" s="681"/>
      <c r="F82" s="726"/>
      <c r="G82" s="727"/>
      <c r="H82" s="814"/>
      <c r="I82" s="701"/>
      <c r="J82" s="78"/>
      <c r="K82" s="78"/>
      <c r="L82" s="701"/>
      <c r="M82" s="810"/>
      <c r="N82" s="679"/>
    </row>
    <row r="83" spans="1:13" ht="18.75">
      <c r="A83" s="66"/>
      <c r="B83" s="66"/>
      <c r="C83" s="818" t="s">
        <v>40</v>
      </c>
      <c r="D83" s="819"/>
      <c r="E83" s="820"/>
      <c r="F83" s="822"/>
      <c r="G83" s="764"/>
      <c r="H83" s="764"/>
      <c r="I83" s="764"/>
      <c r="J83" s="764"/>
      <c r="K83" s="764"/>
      <c r="L83" s="764"/>
      <c r="M83" s="764"/>
    </row>
    <row r="84" spans="1:14" ht="15" customHeight="1">
      <c r="A84" s="758">
        <v>21</v>
      </c>
      <c r="B84" s="758">
        <v>852</v>
      </c>
      <c r="C84" s="758">
        <v>85202</v>
      </c>
      <c r="D84" s="738" t="s">
        <v>25</v>
      </c>
      <c r="E84" s="741" t="s">
        <v>198</v>
      </c>
      <c r="F84" s="744">
        <f>G84</f>
        <v>64575</v>
      </c>
      <c r="G84" s="752">
        <f>H84+I84</f>
        <v>64575</v>
      </c>
      <c r="H84" s="784"/>
      <c r="I84" s="789">
        <v>64575</v>
      </c>
      <c r="J84" s="98"/>
      <c r="K84" s="110"/>
      <c r="L84" s="811"/>
      <c r="M84" s="810" t="s">
        <v>32</v>
      </c>
      <c r="N84" s="679"/>
    </row>
    <row r="85" spans="1:14" ht="18" customHeight="1">
      <c r="A85" s="759"/>
      <c r="B85" s="759"/>
      <c r="C85" s="759"/>
      <c r="D85" s="739"/>
      <c r="E85" s="742"/>
      <c r="F85" s="745"/>
      <c r="G85" s="753"/>
      <c r="H85" s="785"/>
      <c r="I85" s="790"/>
      <c r="J85" s="99"/>
      <c r="K85" s="100"/>
      <c r="L85" s="764"/>
      <c r="M85" s="810"/>
      <c r="N85" s="679"/>
    </row>
    <row r="86" spans="1:14" ht="18" customHeight="1">
      <c r="A86" s="759"/>
      <c r="B86" s="759"/>
      <c r="C86" s="759"/>
      <c r="D86" s="740"/>
      <c r="E86" s="743"/>
      <c r="F86" s="746"/>
      <c r="G86" s="754"/>
      <c r="H86" s="786"/>
      <c r="I86" s="791"/>
      <c r="J86" s="101"/>
      <c r="K86" s="111"/>
      <c r="L86" s="764"/>
      <c r="M86" s="810"/>
      <c r="N86" s="679"/>
    </row>
    <row r="87" spans="1:14" s="41" customFormat="1" ht="15" customHeight="1">
      <c r="A87" s="758">
        <v>22</v>
      </c>
      <c r="B87" s="758">
        <v>854</v>
      </c>
      <c r="C87" s="758">
        <v>85403</v>
      </c>
      <c r="D87" s="738" t="s">
        <v>25</v>
      </c>
      <c r="E87" s="741" t="s">
        <v>211</v>
      </c>
      <c r="F87" s="744">
        <f>G87</f>
        <v>70000</v>
      </c>
      <c r="G87" s="752">
        <f>H87+I87</f>
        <v>70000</v>
      </c>
      <c r="H87" s="784">
        <v>70000</v>
      </c>
      <c r="I87" s="789"/>
      <c r="J87" s="98"/>
      <c r="K87" s="110"/>
      <c r="L87" s="811"/>
      <c r="M87" s="810" t="s">
        <v>32</v>
      </c>
      <c r="N87" s="654"/>
    </row>
    <row r="88" spans="1:14" s="41" customFormat="1" ht="18" customHeight="1">
      <c r="A88" s="759"/>
      <c r="B88" s="759"/>
      <c r="C88" s="759"/>
      <c r="D88" s="739"/>
      <c r="E88" s="742"/>
      <c r="F88" s="745"/>
      <c r="G88" s="753"/>
      <c r="H88" s="785"/>
      <c r="I88" s="790"/>
      <c r="J88" s="99"/>
      <c r="K88" s="100"/>
      <c r="L88" s="764"/>
      <c r="M88" s="810"/>
      <c r="N88" s="654"/>
    </row>
    <row r="89" spans="1:14" s="41" customFormat="1" ht="18" customHeight="1">
      <c r="A89" s="759"/>
      <c r="B89" s="759"/>
      <c r="C89" s="759"/>
      <c r="D89" s="740"/>
      <c r="E89" s="743"/>
      <c r="F89" s="746"/>
      <c r="G89" s="754"/>
      <c r="H89" s="786"/>
      <c r="I89" s="791"/>
      <c r="J89" s="101"/>
      <c r="K89" s="111"/>
      <c r="L89" s="877"/>
      <c r="M89" s="810"/>
      <c r="N89" s="654"/>
    </row>
    <row r="90" spans="1:13" ht="12.75" customHeight="1">
      <c r="A90" s="702" t="s">
        <v>41</v>
      </c>
      <c r="B90" s="702"/>
      <c r="C90" s="702"/>
      <c r="D90" s="702"/>
      <c r="E90" s="702"/>
      <c r="F90" s="703">
        <f>F57+539763+6944936+1470992+SUM(F71:F89)</f>
        <v>57096568</v>
      </c>
      <c r="G90" s="703">
        <f>SUM(G57:G89)</f>
        <v>35540213.22</v>
      </c>
      <c r="H90" s="703">
        <f>SUM(H57:H89)</f>
        <v>2322493</v>
      </c>
      <c r="I90" s="703">
        <f>SUM(I57:I89)</f>
        <v>16353560</v>
      </c>
      <c r="J90" s="804"/>
      <c r="K90" s="802">
        <f>SUM(K57:K89)</f>
        <v>8246204</v>
      </c>
      <c r="L90" s="703">
        <f>SUM(L57:L89)</f>
        <v>8617956.219999999</v>
      </c>
      <c r="M90" s="701"/>
    </row>
    <row r="91" spans="1:13" ht="26.25" customHeight="1">
      <c r="A91" s="702"/>
      <c r="B91" s="702"/>
      <c r="C91" s="702"/>
      <c r="D91" s="702"/>
      <c r="E91" s="702"/>
      <c r="F91" s="703"/>
      <c r="G91" s="703"/>
      <c r="H91" s="703"/>
      <c r="I91" s="703"/>
      <c r="J91" s="805"/>
      <c r="K91" s="803"/>
      <c r="L91" s="703"/>
      <c r="M91" s="701"/>
    </row>
    <row r="92" spans="1:13" s="366" customFormat="1" ht="22.5" customHeight="1">
      <c r="A92" s="362"/>
      <c r="B92" s="363" t="s">
        <v>196</v>
      </c>
      <c r="C92" s="364"/>
      <c r="D92" s="364"/>
      <c r="E92" s="364"/>
      <c r="F92" s="365"/>
      <c r="G92" s="365"/>
      <c r="H92" s="365"/>
      <c r="I92" s="365"/>
      <c r="J92" s="365"/>
      <c r="K92" s="365"/>
      <c r="L92" s="365"/>
      <c r="M92" s="365"/>
    </row>
    <row r="93" spans="1:13" s="368" customFormat="1" ht="17.25" customHeight="1">
      <c r="A93" s="363"/>
      <c r="B93" s="363" t="s">
        <v>197</v>
      </c>
      <c r="C93" s="363"/>
      <c r="D93" s="363"/>
      <c r="E93" s="363"/>
      <c r="F93" s="367"/>
      <c r="G93" s="367"/>
      <c r="H93" s="367"/>
      <c r="I93" s="367"/>
      <c r="J93" s="367"/>
      <c r="K93" s="367"/>
      <c r="L93" s="367"/>
      <c r="M93" s="367"/>
    </row>
    <row r="94" spans="1:13" ht="28.5" customHeight="1">
      <c r="A94" s="757" t="s">
        <v>214</v>
      </c>
      <c r="B94" s="757"/>
      <c r="C94" s="757"/>
      <c r="D94" s="757"/>
      <c r="E94" s="757"/>
      <c r="F94" s="757"/>
      <c r="G94" s="757"/>
      <c r="H94" s="757"/>
      <c r="I94" s="757"/>
      <c r="J94" s="757"/>
      <c r="K94" s="757"/>
      <c r="L94" s="757"/>
      <c r="M94" s="776"/>
    </row>
    <row r="95" spans="1:14" ht="34.5" customHeight="1">
      <c r="A95" s="7">
        <v>1</v>
      </c>
      <c r="B95" s="7">
        <v>600</v>
      </c>
      <c r="C95" s="7">
        <v>60014</v>
      </c>
      <c r="D95" s="7">
        <v>6060</v>
      </c>
      <c r="E95" s="8" t="s">
        <v>97</v>
      </c>
      <c r="F95" s="9">
        <f>G95</f>
        <v>45000</v>
      </c>
      <c r="G95" s="9">
        <f>H95+I95+K95+L95</f>
        <v>45000</v>
      </c>
      <c r="H95" s="9">
        <v>45000</v>
      </c>
      <c r="I95" s="7"/>
      <c r="J95" s="71"/>
      <c r="K95" s="81"/>
      <c r="L95" s="392"/>
      <c r="M95" s="393" t="s">
        <v>96</v>
      </c>
      <c r="N95" s="114"/>
    </row>
    <row r="96" spans="1:13" ht="34.5" customHeight="1">
      <c r="A96" s="7">
        <v>2</v>
      </c>
      <c r="B96" s="7">
        <v>700</v>
      </c>
      <c r="C96" s="7">
        <v>70005</v>
      </c>
      <c r="D96" s="7">
        <v>6060</v>
      </c>
      <c r="E96" s="8" t="s">
        <v>150</v>
      </c>
      <c r="F96" s="9">
        <f>G96</f>
        <v>37000</v>
      </c>
      <c r="G96" s="9">
        <f>H96+I96+K96+L96</f>
        <v>37000</v>
      </c>
      <c r="H96" s="9">
        <v>37000</v>
      </c>
      <c r="I96" s="7"/>
      <c r="J96" s="71"/>
      <c r="K96" s="81"/>
      <c r="L96" s="109"/>
      <c r="M96" s="359" t="s">
        <v>32</v>
      </c>
    </row>
    <row r="97" spans="1:13" ht="34.5" customHeight="1">
      <c r="A97" s="7">
        <v>3</v>
      </c>
      <c r="B97" s="7">
        <v>750</v>
      </c>
      <c r="C97" s="7">
        <v>75020</v>
      </c>
      <c r="D97" s="7">
        <v>6060</v>
      </c>
      <c r="E97" s="8" t="s">
        <v>204</v>
      </c>
      <c r="F97" s="9">
        <f>G97</f>
        <v>15000</v>
      </c>
      <c r="G97" s="9">
        <v>15000</v>
      </c>
      <c r="H97" s="9">
        <v>15000</v>
      </c>
      <c r="I97" s="7"/>
      <c r="J97" s="71"/>
      <c r="K97" s="81"/>
      <c r="L97" s="109"/>
      <c r="M97" s="359" t="s">
        <v>32</v>
      </c>
    </row>
    <row r="98" spans="1:13" ht="34.5" customHeight="1">
      <c r="A98" s="7">
        <v>4</v>
      </c>
      <c r="B98" s="7">
        <v>750</v>
      </c>
      <c r="C98" s="7">
        <v>75020</v>
      </c>
      <c r="D98" s="7">
        <v>6060</v>
      </c>
      <c r="E98" s="8" t="s">
        <v>205</v>
      </c>
      <c r="F98" s="9">
        <f>G98</f>
        <v>120000</v>
      </c>
      <c r="G98" s="9">
        <f>H98</f>
        <v>120000</v>
      </c>
      <c r="H98" s="9">
        <v>120000</v>
      </c>
      <c r="I98" s="7"/>
      <c r="J98" s="71"/>
      <c r="K98" s="81"/>
      <c r="L98" s="109"/>
      <c r="M98" s="359" t="s">
        <v>32</v>
      </c>
    </row>
    <row r="99" spans="1:14" ht="34.5" customHeight="1">
      <c r="A99" s="7">
        <v>5</v>
      </c>
      <c r="B99" s="7">
        <v>852</v>
      </c>
      <c r="C99" s="7">
        <v>85218</v>
      </c>
      <c r="D99" s="7">
        <v>6060</v>
      </c>
      <c r="E99" s="8" t="s">
        <v>203</v>
      </c>
      <c r="F99" s="9">
        <f>G99</f>
        <v>10000</v>
      </c>
      <c r="G99" s="9">
        <f>H99+I99+K99+L99</f>
        <v>10000</v>
      </c>
      <c r="H99" s="9">
        <f>10000</f>
        <v>10000</v>
      </c>
      <c r="I99" s="7"/>
      <c r="J99" s="77"/>
      <c r="K99" s="81"/>
      <c r="L99" s="26"/>
      <c r="M99" s="386" t="s">
        <v>77</v>
      </c>
      <c r="N99" s="385"/>
    </row>
    <row r="100" spans="1:13" ht="28.5" customHeight="1">
      <c r="A100" s="702" t="s">
        <v>44</v>
      </c>
      <c r="B100" s="702"/>
      <c r="C100" s="702"/>
      <c r="D100" s="702"/>
      <c r="E100" s="702"/>
      <c r="F100" s="356">
        <f>SUM(F95:F99)</f>
        <v>227000</v>
      </c>
      <c r="G100" s="356">
        <f>SUM(G95:G99)</f>
        <v>227000</v>
      </c>
      <c r="H100" s="356">
        <f>SUM(H95:H99)</f>
        <v>227000</v>
      </c>
      <c r="I100" s="82"/>
      <c r="J100" s="83"/>
      <c r="K100" s="84"/>
      <c r="L100" s="83"/>
      <c r="M100" s="387"/>
    </row>
    <row r="101" spans="1:13" ht="23.25" customHeight="1">
      <c r="A101" s="702" t="s">
        <v>45</v>
      </c>
      <c r="B101" s="702"/>
      <c r="C101" s="702"/>
      <c r="D101" s="702"/>
      <c r="E101" s="702"/>
      <c r="F101" s="82">
        <f>G101</f>
        <v>500000</v>
      </c>
      <c r="G101" s="82">
        <v>500000</v>
      </c>
      <c r="H101" s="85">
        <v>500000</v>
      </c>
      <c r="I101" s="82"/>
      <c r="J101" s="86"/>
      <c r="K101" s="84"/>
      <c r="L101" s="86"/>
      <c r="M101" s="359" t="s">
        <v>32</v>
      </c>
    </row>
    <row r="102" spans="1:13" ht="38.25" customHeight="1">
      <c r="A102" s="47"/>
      <c r="B102" s="766" t="s">
        <v>46</v>
      </c>
      <c r="C102" s="767"/>
      <c r="D102" s="767"/>
      <c r="E102" s="768"/>
      <c r="F102" s="82">
        <f>G102</f>
        <v>200000</v>
      </c>
      <c r="G102" s="82">
        <f>H102</f>
        <v>200000</v>
      </c>
      <c r="H102" s="82">
        <f>200000</f>
        <v>200000</v>
      </c>
      <c r="I102" s="82"/>
      <c r="J102" s="86"/>
      <c r="K102" s="84"/>
      <c r="L102" s="86"/>
      <c r="M102" s="359" t="s">
        <v>32</v>
      </c>
    </row>
    <row r="103" spans="1:13" ht="30" customHeight="1">
      <c r="A103" s="702" t="s">
        <v>47</v>
      </c>
      <c r="B103" s="702"/>
      <c r="C103" s="702"/>
      <c r="D103" s="702"/>
      <c r="E103" s="702"/>
      <c r="F103" s="82">
        <f>F90+F100+F101+F102</f>
        <v>58023568</v>
      </c>
      <c r="G103" s="82">
        <f>G90+G100+G101+G102</f>
        <v>36467213.22</v>
      </c>
      <c r="H103" s="82">
        <f>H90+H100+H101+H102</f>
        <v>3249493</v>
      </c>
      <c r="I103" s="82">
        <f>I90+I100+I101+I102</f>
        <v>16353560</v>
      </c>
      <c r="J103" s="83"/>
      <c r="K103" s="84">
        <f>K90+K100+K101+K102</f>
        <v>8246204</v>
      </c>
      <c r="L103" s="83">
        <f>L90+L100+L101+L102</f>
        <v>8617956.219999999</v>
      </c>
      <c r="M103" s="386"/>
    </row>
    <row r="104" spans="1:13" ht="15.75">
      <c r="A104" s="87" t="s">
        <v>48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</row>
    <row r="105" spans="1:13" ht="15.75">
      <c r="A105" s="87" t="s">
        <v>49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 t="s">
        <v>50</v>
      </c>
    </row>
    <row r="106" spans="1:13" ht="15.75">
      <c r="A106" s="769" t="s">
        <v>51</v>
      </c>
      <c r="B106" s="769"/>
      <c r="C106" s="769"/>
      <c r="D106" s="769"/>
      <c r="E106" s="769"/>
      <c r="F106" s="769"/>
      <c r="G106" s="769"/>
      <c r="H106" s="769"/>
      <c r="I106" s="87"/>
      <c r="J106" s="87"/>
      <c r="K106" s="87"/>
      <c r="L106" s="87"/>
      <c r="M106" s="87"/>
    </row>
    <row r="107" spans="1:13" ht="16.5">
      <c r="A107" s="756"/>
      <c r="B107" s="756"/>
      <c r="C107" s="756"/>
      <c r="D107" s="756"/>
      <c r="E107" s="756"/>
      <c r="F107" s="88"/>
      <c r="G107" s="88"/>
      <c r="H107" s="88"/>
      <c r="I107" s="87"/>
      <c r="J107" s="87"/>
      <c r="K107" s="87"/>
      <c r="L107" s="87"/>
      <c r="M107" s="87"/>
    </row>
    <row r="108" spans="1:13" ht="20.25">
      <c r="A108" s="755"/>
      <c r="B108" s="755"/>
      <c r="C108" s="755"/>
      <c r="D108" s="755"/>
      <c r="E108" s="755"/>
      <c r="F108" s="755"/>
      <c r="G108" s="755"/>
      <c r="H108" s="755"/>
      <c r="I108" s="755"/>
      <c r="J108" s="755"/>
      <c r="K108" s="755"/>
      <c r="L108" s="755"/>
      <c r="M108" s="755"/>
    </row>
    <row r="109" spans="1:13" ht="15" customHeight="1">
      <c r="A109" s="761"/>
      <c r="B109" s="761"/>
      <c r="C109" s="761"/>
      <c r="D109" s="762"/>
      <c r="E109" s="763"/>
      <c r="F109" s="764"/>
      <c r="G109" s="764"/>
      <c r="H109" s="764"/>
      <c r="I109" s="764"/>
      <c r="J109" s="74"/>
      <c r="K109" s="74"/>
      <c r="L109" s="764"/>
      <c r="M109" s="763"/>
    </row>
    <row r="110" spans="1:13" ht="15.75">
      <c r="A110" s="761"/>
      <c r="B110" s="761"/>
      <c r="C110" s="761"/>
      <c r="D110" s="762"/>
      <c r="E110" s="763"/>
      <c r="F110" s="764"/>
      <c r="G110" s="764"/>
      <c r="H110" s="764"/>
      <c r="I110" s="764"/>
      <c r="J110" s="68"/>
      <c r="K110" s="74"/>
      <c r="L110" s="764"/>
      <c r="M110" s="763"/>
    </row>
    <row r="111" spans="1:13" ht="15.75">
      <c r="A111" s="761"/>
      <c r="B111" s="761"/>
      <c r="C111" s="761"/>
      <c r="D111" s="762"/>
      <c r="E111" s="763"/>
      <c r="F111" s="764"/>
      <c r="G111" s="764"/>
      <c r="H111" s="764"/>
      <c r="I111" s="764"/>
      <c r="J111" s="68"/>
      <c r="K111" s="74"/>
      <c r="L111" s="764"/>
      <c r="M111" s="763"/>
    </row>
    <row r="112" spans="1:13" s="41" customFormat="1" ht="15" customHeight="1">
      <c r="A112" s="761"/>
      <c r="B112" s="761"/>
      <c r="C112" s="761"/>
      <c r="D112" s="762"/>
      <c r="E112" s="763"/>
      <c r="F112" s="764"/>
      <c r="G112" s="764"/>
      <c r="H112" s="764"/>
      <c r="I112" s="765"/>
      <c r="J112" s="80"/>
      <c r="K112" s="80"/>
      <c r="L112" s="765"/>
      <c r="M112" s="763"/>
    </row>
    <row r="113" spans="1:13" s="41" customFormat="1" ht="15.75">
      <c r="A113" s="761"/>
      <c r="B113" s="761"/>
      <c r="C113" s="761"/>
      <c r="D113" s="762"/>
      <c r="E113" s="763"/>
      <c r="F113" s="764"/>
      <c r="G113" s="764"/>
      <c r="H113" s="764"/>
      <c r="I113" s="765"/>
      <c r="J113" s="90"/>
      <c r="K113" s="80"/>
      <c r="L113" s="765"/>
      <c r="M113" s="763"/>
    </row>
    <row r="114" spans="1:13" s="41" customFormat="1" ht="15.75">
      <c r="A114" s="761"/>
      <c r="B114" s="761"/>
      <c r="C114" s="761"/>
      <c r="D114" s="762"/>
      <c r="E114" s="763"/>
      <c r="F114" s="764"/>
      <c r="G114" s="764"/>
      <c r="H114" s="764"/>
      <c r="I114" s="765"/>
      <c r="J114" s="90"/>
      <c r="K114" s="80"/>
      <c r="L114" s="765"/>
      <c r="M114" s="763"/>
    </row>
    <row r="115" spans="1:13" s="24" customFormat="1" ht="15" customHeight="1">
      <c r="A115" s="761"/>
      <c r="B115" s="761"/>
      <c r="C115" s="761"/>
      <c r="D115" s="762"/>
      <c r="E115" s="763"/>
      <c r="F115" s="764"/>
      <c r="G115" s="764"/>
      <c r="H115" s="764"/>
      <c r="I115" s="770"/>
      <c r="J115" s="91"/>
      <c r="K115" s="91"/>
      <c r="L115" s="770"/>
      <c r="M115" s="763"/>
    </row>
    <row r="116" spans="1:13" s="92" customFormat="1" ht="15.75">
      <c r="A116" s="761"/>
      <c r="B116" s="761"/>
      <c r="C116" s="761"/>
      <c r="D116" s="762"/>
      <c r="E116" s="763"/>
      <c r="F116" s="764"/>
      <c r="G116" s="764"/>
      <c r="H116" s="764"/>
      <c r="I116" s="770"/>
      <c r="J116" s="75"/>
      <c r="K116" s="91"/>
      <c r="L116" s="770"/>
      <c r="M116" s="763"/>
    </row>
    <row r="117" spans="1:13" s="93" customFormat="1" ht="15.75">
      <c r="A117" s="761"/>
      <c r="B117" s="761"/>
      <c r="C117" s="761"/>
      <c r="D117" s="762"/>
      <c r="E117" s="763"/>
      <c r="F117" s="764"/>
      <c r="G117" s="764"/>
      <c r="H117" s="764"/>
      <c r="I117" s="770"/>
      <c r="J117" s="75"/>
      <c r="K117" s="91"/>
      <c r="L117" s="770"/>
      <c r="M117" s="763"/>
    </row>
    <row r="118" spans="1:13" s="41" customFormat="1" ht="15" customHeight="1">
      <c r="A118" s="761"/>
      <c r="B118" s="761"/>
      <c r="C118" s="761"/>
      <c r="D118" s="762"/>
      <c r="E118" s="763"/>
      <c r="F118" s="764"/>
      <c r="G118" s="764"/>
      <c r="H118" s="764"/>
      <c r="I118" s="764"/>
      <c r="J118" s="74"/>
      <c r="K118" s="74"/>
      <c r="L118" s="764"/>
      <c r="M118" s="763"/>
    </row>
    <row r="119" spans="1:13" s="41" customFormat="1" ht="15.75">
      <c r="A119" s="761"/>
      <c r="B119" s="761"/>
      <c r="C119" s="761"/>
      <c r="D119" s="762"/>
      <c r="E119" s="763"/>
      <c r="F119" s="764"/>
      <c r="G119" s="764"/>
      <c r="H119" s="764"/>
      <c r="I119" s="764"/>
      <c r="J119" s="68"/>
      <c r="K119" s="68"/>
      <c r="L119" s="764"/>
      <c r="M119" s="763"/>
    </row>
    <row r="120" spans="1:13" s="41" customFormat="1" ht="15.75" customHeight="1">
      <c r="A120" s="761"/>
      <c r="B120" s="761"/>
      <c r="C120" s="761"/>
      <c r="D120" s="762"/>
      <c r="E120" s="763"/>
      <c r="F120" s="764"/>
      <c r="G120" s="764"/>
      <c r="H120" s="764"/>
      <c r="I120" s="764"/>
      <c r="J120" s="68"/>
      <c r="K120" s="68"/>
      <c r="L120" s="764"/>
      <c r="M120" s="763"/>
    </row>
    <row r="121" spans="1:255" ht="16.5" customHeight="1">
      <c r="A121" s="761"/>
      <c r="B121" s="761"/>
      <c r="C121" s="761"/>
      <c r="D121" s="762"/>
      <c r="E121" s="763"/>
      <c r="F121" s="764"/>
      <c r="G121" s="764"/>
      <c r="H121" s="771"/>
      <c r="I121" s="764"/>
      <c r="J121" s="74"/>
      <c r="K121" s="76"/>
      <c r="L121" s="761"/>
      <c r="M121" s="763"/>
      <c r="N121" s="94"/>
      <c r="O121" s="94"/>
      <c r="P121" s="94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255" ht="15.75">
      <c r="A122" s="761"/>
      <c r="B122" s="761"/>
      <c r="C122" s="761"/>
      <c r="D122" s="762"/>
      <c r="E122" s="763"/>
      <c r="F122" s="764"/>
      <c r="G122" s="764"/>
      <c r="H122" s="771"/>
      <c r="I122" s="764"/>
      <c r="J122" s="68"/>
      <c r="K122" s="37"/>
      <c r="L122" s="761"/>
      <c r="M122" s="763"/>
      <c r="N122" s="94"/>
      <c r="O122" s="94"/>
      <c r="P122" s="94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:255" ht="15.75">
      <c r="A123" s="761"/>
      <c r="B123" s="761"/>
      <c r="C123" s="761"/>
      <c r="D123" s="762"/>
      <c r="E123" s="763"/>
      <c r="F123" s="764"/>
      <c r="G123" s="764"/>
      <c r="H123" s="771"/>
      <c r="I123" s="764"/>
      <c r="J123" s="68"/>
      <c r="K123" s="68"/>
      <c r="L123" s="761"/>
      <c r="M123" s="763"/>
      <c r="N123" s="94"/>
      <c r="O123" s="94"/>
      <c r="P123" s="94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1:16" s="95" customFormat="1" ht="15.75">
      <c r="A124" s="761"/>
      <c r="B124" s="761"/>
      <c r="C124" s="761"/>
      <c r="D124" s="762"/>
      <c r="E124" s="763"/>
      <c r="F124" s="764"/>
      <c r="G124" s="764"/>
      <c r="H124" s="771"/>
      <c r="I124" s="764"/>
      <c r="J124" s="74"/>
      <c r="K124" s="68"/>
      <c r="L124" s="761"/>
      <c r="M124" s="763"/>
      <c r="N124" s="94"/>
      <c r="O124" s="94"/>
      <c r="P124" s="94"/>
    </row>
    <row r="125" spans="1:16" s="95" customFormat="1" ht="15.75">
      <c r="A125" s="761"/>
      <c r="B125" s="761"/>
      <c r="C125" s="761"/>
      <c r="D125" s="762"/>
      <c r="E125" s="763"/>
      <c r="F125" s="764"/>
      <c r="G125" s="764"/>
      <c r="H125" s="771"/>
      <c r="I125" s="764"/>
      <c r="J125" s="68"/>
      <c r="K125" s="68"/>
      <c r="L125" s="761"/>
      <c r="M125" s="763"/>
      <c r="N125" s="94"/>
      <c r="O125" s="94"/>
      <c r="P125" s="94"/>
    </row>
    <row r="126" spans="1:16" s="95" customFormat="1" ht="15.75">
      <c r="A126" s="761"/>
      <c r="B126" s="761"/>
      <c r="C126" s="761"/>
      <c r="D126" s="762"/>
      <c r="E126" s="763"/>
      <c r="F126" s="764"/>
      <c r="G126" s="764"/>
      <c r="H126" s="771"/>
      <c r="I126" s="764"/>
      <c r="J126" s="68"/>
      <c r="K126" s="68"/>
      <c r="L126" s="761"/>
      <c r="M126" s="763"/>
      <c r="N126" s="94"/>
      <c r="O126" s="94"/>
      <c r="P126" s="94"/>
    </row>
    <row r="127" spans="1:255" ht="15.75">
      <c r="A127" s="761"/>
      <c r="B127" s="761"/>
      <c r="C127" s="772"/>
      <c r="D127" s="762"/>
      <c r="E127" s="763"/>
      <c r="F127" s="771"/>
      <c r="G127" s="771"/>
      <c r="H127" s="771"/>
      <c r="I127" s="771"/>
      <c r="J127" s="96"/>
      <c r="K127" s="37"/>
      <c r="L127" s="771"/>
      <c r="M127" s="763"/>
      <c r="N127" s="94"/>
      <c r="O127" s="94"/>
      <c r="P127" s="94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  <row r="128" spans="1:255" ht="15.75">
      <c r="A128" s="761"/>
      <c r="B128" s="761"/>
      <c r="C128" s="772"/>
      <c r="D128" s="762"/>
      <c r="E128" s="763"/>
      <c r="F128" s="771"/>
      <c r="G128" s="771"/>
      <c r="H128" s="771"/>
      <c r="I128" s="771"/>
      <c r="J128" s="38"/>
      <c r="K128" s="37"/>
      <c r="L128" s="771"/>
      <c r="M128" s="763"/>
      <c r="N128" s="94"/>
      <c r="O128" s="94"/>
      <c r="P128" s="94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</row>
    <row r="129" spans="1:255" ht="15.75">
      <c r="A129" s="761"/>
      <c r="B129" s="761"/>
      <c r="C129" s="772"/>
      <c r="D129" s="762"/>
      <c r="E129" s="763"/>
      <c r="F129" s="771"/>
      <c r="G129" s="771"/>
      <c r="H129" s="771"/>
      <c r="I129" s="771"/>
      <c r="J129" s="38"/>
      <c r="K129" s="38"/>
      <c r="L129" s="771"/>
      <c r="M129" s="763"/>
      <c r="N129" s="94"/>
      <c r="O129" s="94"/>
      <c r="P129" s="94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</row>
    <row r="130" spans="1:255" ht="15.75">
      <c r="A130" s="761"/>
      <c r="B130" s="761"/>
      <c r="C130" s="761"/>
      <c r="D130" s="762"/>
      <c r="E130" s="763"/>
      <c r="F130" s="771"/>
      <c r="G130" s="771"/>
      <c r="H130" s="771"/>
      <c r="I130" s="771"/>
      <c r="J130" s="96"/>
      <c r="K130" s="37"/>
      <c r="L130" s="771"/>
      <c r="M130" s="763"/>
      <c r="N130" s="94"/>
      <c r="O130" s="94"/>
      <c r="P130" s="94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</row>
    <row r="131" spans="1:255" ht="15.75">
      <c r="A131" s="761"/>
      <c r="B131" s="761"/>
      <c r="C131" s="761"/>
      <c r="D131" s="762"/>
      <c r="E131" s="763"/>
      <c r="F131" s="771"/>
      <c r="G131" s="771"/>
      <c r="H131" s="771"/>
      <c r="I131" s="771"/>
      <c r="J131" s="38"/>
      <c r="K131" s="37"/>
      <c r="L131" s="771"/>
      <c r="M131" s="763"/>
      <c r="N131" s="94"/>
      <c r="O131" s="94"/>
      <c r="P131" s="94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</row>
    <row r="132" spans="1:255" ht="15.75">
      <c r="A132" s="761"/>
      <c r="B132" s="761"/>
      <c r="C132" s="761"/>
      <c r="D132" s="762"/>
      <c r="E132" s="763"/>
      <c r="F132" s="771"/>
      <c r="G132" s="771"/>
      <c r="H132" s="771"/>
      <c r="I132" s="771"/>
      <c r="J132" s="38"/>
      <c r="K132" s="38"/>
      <c r="L132" s="771"/>
      <c r="M132" s="763"/>
      <c r="N132" s="94"/>
      <c r="O132" s="94"/>
      <c r="P132" s="94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</row>
    <row r="133" spans="1:255" ht="15.75" customHeight="1">
      <c r="A133" s="761"/>
      <c r="B133" s="761"/>
      <c r="C133" s="761"/>
      <c r="D133" s="762"/>
      <c r="E133" s="761"/>
      <c r="F133" s="771"/>
      <c r="G133" s="771"/>
      <c r="H133" s="771"/>
      <c r="I133" s="771"/>
      <c r="J133" s="96"/>
      <c r="K133" s="37"/>
      <c r="L133" s="771"/>
      <c r="M133" s="763"/>
      <c r="N133" s="94"/>
      <c r="O133" s="94"/>
      <c r="P133" s="94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</row>
    <row r="134" spans="1:255" ht="15.75">
      <c r="A134" s="761"/>
      <c r="B134" s="761"/>
      <c r="C134" s="761"/>
      <c r="D134" s="762"/>
      <c r="E134" s="761"/>
      <c r="F134" s="771"/>
      <c r="G134" s="771"/>
      <c r="H134" s="771"/>
      <c r="I134" s="771"/>
      <c r="J134" s="38"/>
      <c r="K134" s="37"/>
      <c r="L134" s="771"/>
      <c r="M134" s="763"/>
      <c r="N134" s="94"/>
      <c r="O134" s="94"/>
      <c r="P134" s="9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</row>
    <row r="135" spans="1:255" ht="15.75">
      <c r="A135" s="761"/>
      <c r="B135" s="761"/>
      <c r="C135" s="761"/>
      <c r="D135" s="762"/>
      <c r="E135" s="761"/>
      <c r="F135" s="771"/>
      <c r="G135" s="771"/>
      <c r="H135" s="771"/>
      <c r="I135" s="771"/>
      <c r="J135" s="38"/>
      <c r="K135" s="38"/>
      <c r="L135" s="771"/>
      <c r="M135" s="763"/>
      <c r="N135" s="94"/>
      <c r="O135" s="94"/>
      <c r="P135" s="94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</row>
    <row r="136" spans="1:255" ht="15.75" customHeight="1">
      <c r="A136" s="761"/>
      <c r="B136" s="761"/>
      <c r="C136" s="761"/>
      <c r="D136" s="762"/>
      <c r="E136" s="761"/>
      <c r="F136" s="771"/>
      <c r="G136" s="771"/>
      <c r="H136" s="771"/>
      <c r="I136" s="771"/>
      <c r="J136" s="96"/>
      <c r="K136" s="37"/>
      <c r="L136" s="771"/>
      <c r="M136" s="763"/>
      <c r="N136" s="94"/>
      <c r="O136" s="94"/>
      <c r="P136" s="94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</row>
    <row r="137" spans="1:255" ht="15.75">
      <c r="A137" s="761"/>
      <c r="B137" s="761"/>
      <c r="C137" s="761"/>
      <c r="D137" s="762"/>
      <c r="E137" s="761"/>
      <c r="F137" s="771"/>
      <c r="G137" s="771"/>
      <c r="H137" s="771"/>
      <c r="I137" s="771"/>
      <c r="J137" s="38"/>
      <c r="K137" s="37"/>
      <c r="L137" s="771"/>
      <c r="M137" s="763"/>
      <c r="N137" s="94"/>
      <c r="O137" s="94"/>
      <c r="P137" s="94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</row>
    <row r="138" spans="1:255" ht="15.75">
      <c r="A138" s="761"/>
      <c r="B138" s="761"/>
      <c r="C138" s="761"/>
      <c r="D138" s="762"/>
      <c r="E138" s="761"/>
      <c r="F138" s="771"/>
      <c r="G138" s="771"/>
      <c r="H138" s="771"/>
      <c r="I138" s="771"/>
      <c r="J138" s="38"/>
      <c r="K138" s="38"/>
      <c r="L138" s="771"/>
      <c r="M138" s="763"/>
      <c r="N138" s="94"/>
      <c r="O138" s="94"/>
      <c r="P138" s="94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</row>
    <row r="139" spans="1:13" s="22" customFormat="1" ht="15" customHeight="1">
      <c r="A139" s="761"/>
      <c r="B139" s="761"/>
      <c r="C139" s="761"/>
      <c r="D139" s="762"/>
      <c r="E139" s="763"/>
      <c r="F139" s="771"/>
      <c r="G139" s="771"/>
      <c r="H139" s="771"/>
      <c r="I139" s="771"/>
      <c r="J139" s="96"/>
      <c r="K139" s="96"/>
      <c r="L139" s="771"/>
      <c r="M139" s="763"/>
    </row>
    <row r="140" spans="1:13" s="22" customFormat="1" ht="18" customHeight="1">
      <c r="A140" s="761"/>
      <c r="B140" s="761"/>
      <c r="C140" s="761"/>
      <c r="D140" s="762"/>
      <c r="E140" s="763"/>
      <c r="F140" s="771"/>
      <c r="G140" s="771"/>
      <c r="H140" s="771"/>
      <c r="I140" s="771"/>
      <c r="J140" s="38"/>
      <c r="K140" s="96"/>
      <c r="L140" s="771"/>
      <c r="M140" s="763"/>
    </row>
    <row r="141" spans="1:15" s="22" customFormat="1" ht="18" customHeight="1">
      <c r="A141" s="761"/>
      <c r="B141" s="761"/>
      <c r="C141" s="761"/>
      <c r="D141" s="762"/>
      <c r="E141" s="763"/>
      <c r="F141" s="771"/>
      <c r="G141" s="771"/>
      <c r="H141" s="771"/>
      <c r="I141" s="771"/>
      <c r="J141" s="38"/>
      <c r="K141" s="96"/>
      <c r="L141" s="771"/>
      <c r="M141" s="763"/>
      <c r="O141" s="97"/>
    </row>
    <row r="142" spans="1:255" ht="15.75" customHeight="1">
      <c r="A142" s="761"/>
      <c r="B142" s="761"/>
      <c r="C142" s="761"/>
      <c r="D142" s="762"/>
      <c r="E142" s="761"/>
      <c r="F142" s="771"/>
      <c r="G142" s="771"/>
      <c r="H142" s="771"/>
      <c r="I142" s="771"/>
      <c r="J142" s="96"/>
      <c r="K142" s="37"/>
      <c r="L142" s="771"/>
      <c r="M142" s="763"/>
      <c r="N142" s="94"/>
      <c r="O142" s="94"/>
      <c r="P142" s="94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</row>
    <row r="143" spans="1:255" ht="15.75">
      <c r="A143" s="761"/>
      <c r="B143" s="761"/>
      <c r="C143" s="761"/>
      <c r="D143" s="762"/>
      <c r="E143" s="761"/>
      <c r="F143" s="771"/>
      <c r="G143" s="771"/>
      <c r="H143" s="771"/>
      <c r="I143" s="771"/>
      <c r="J143" s="38"/>
      <c r="K143" s="37"/>
      <c r="L143" s="771"/>
      <c r="M143" s="763"/>
      <c r="N143" s="94"/>
      <c r="O143" s="94"/>
      <c r="P143" s="94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</row>
    <row r="144" spans="1:255" ht="15.75">
      <c r="A144" s="761"/>
      <c r="B144" s="761"/>
      <c r="C144" s="761"/>
      <c r="D144" s="762"/>
      <c r="E144" s="761"/>
      <c r="F144" s="771"/>
      <c r="G144" s="771"/>
      <c r="H144" s="771"/>
      <c r="I144" s="771"/>
      <c r="J144" s="38"/>
      <c r="K144" s="38"/>
      <c r="L144" s="771"/>
      <c r="M144" s="763"/>
      <c r="N144" s="94"/>
      <c r="O144" s="94"/>
      <c r="P144" s="9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</row>
    <row r="145" spans="1:13" s="22" customFormat="1" ht="15" customHeight="1">
      <c r="A145" s="761"/>
      <c r="B145" s="761"/>
      <c r="C145" s="761"/>
      <c r="D145" s="762"/>
      <c r="E145" s="763"/>
      <c r="F145" s="771"/>
      <c r="G145" s="771"/>
      <c r="H145" s="771"/>
      <c r="I145" s="771"/>
      <c r="J145" s="96"/>
      <c r="K145" s="96"/>
      <c r="L145" s="771"/>
      <c r="M145" s="763"/>
    </row>
    <row r="146" spans="1:13" s="22" customFormat="1" ht="18" customHeight="1">
      <c r="A146" s="761"/>
      <c r="B146" s="761"/>
      <c r="C146" s="761"/>
      <c r="D146" s="762"/>
      <c r="E146" s="763"/>
      <c r="F146" s="771"/>
      <c r="G146" s="771"/>
      <c r="H146" s="771"/>
      <c r="I146" s="771"/>
      <c r="J146" s="38"/>
      <c r="K146" s="96"/>
      <c r="L146" s="771"/>
      <c r="M146" s="763"/>
    </row>
    <row r="147" spans="1:15" s="22" customFormat="1" ht="18" customHeight="1">
      <c r="A147" s="761"/>
      <c r="B147" s="761"/>
      <c r="C147" s="761"/>
      <c r="D147" s="762"/>
      <c r="E147" s="763"/>
      <c r="F147" s="771"/>
      <c r="G147" s="771"/>
      <c r="H147" s="771"/>
      <c r="I147" s="771"/>
      <c r="J147" s="38"/>
      <c r="K147" s="96"/>
      <c r="L147" s="771"/>
      <c r="M147" s="763"/>
      <c r="O147" s="97"/>
    </row>
    <row r="148" spans="1:15" s="22" customFormat="1" ht="15" customHeight="1">
      <c r="A148" s="761"/>
      <c r="B148" s="761"/>
      <c r="C148" s="761"/>
      <c r="D148" s="762"/>
      <c r="E148" s="763"/>
      <c r="F148" s="771"/>
      <c r="G148" s="771"/>
      <c r="H148" s="771"/>
      <c r="I148" s="771"/>
      <c r="J148" s="96"/>
      <c r="K148" s="96"/>
      <c r="L148" s="771"/>
      <c r="M148" s="763"/>
      <c r="O148" s="97"/>
    </row>
    <row r="149" spans="1:13" s="22" customFormat="1" ht="15.75">
      <c r="A149" s="761"/>
      <c r="B149" s="761"/>
      <c r="C149" s="761"/>
      <c r="D149" s="762"/>
      <c r="E149" s="763"/>
      <c r="F149" s="771"/>
      <c r="G149" s="771"/>
      <c r="H149" s="771"/>
      <c r="I149" s="771"/>
      <c r="J149" s="38"/>
      <c r="K149" s="96"/>
      <c r="L149" s="771"/>
      <c r="M149" s="763"/>
    </row>
    <row r="150" spans="1:13" ht="15.75">
      <c r="A150" s="761"/>
      <c r="B150" s="761"/>
      <c r="C150" s="761"/>
      <c r="D150" s="762"/>
      <c r="E150" s="763"/>
      <c r="F150" s="771"/>
      <c r="G150" s="771"/>
      <c r="H150" s="771"/>
      <c r="I150" s="771"/>
      <c r="J150" s="38"/>
      <c r="K150" s="96"/>
      <c r="L150" s="771"/>
      <c r="M150" s="763"/>
    </row>
    <row r="151" spans="1:13" ht="15" customHeight="1">
      <c r="A151" s="761"/>
      <c r="B151" s="761"/>
      <c r="C151" s="772"/>
      <c r="D151" s="762"/>
      <c r="E151" s="763"/>
      <c r="F151" s="764"/>
      <c r="G151" s="764"/>
      <c r="H151" s="764"/>
      <c r="I151" s="764"/>
      <c r="J151" s="74"/>
      <c r="K151" s="74"/>
      <c r="L151" s="764"/>
      <c r="M151" s="763"/>
    </row>
    <row r="152" spans="1:13" ht="15.75">
      <c r="A152" s="761"/>
      <c r="B152" s="761"/>
      <c r="C152" s="772"/>
      <c r="D152" s="762"/>
      <c r="E152" s="763"/>
      <c r="F152" s="764"/>
      <c r="G152" s="764"/>
      <c r="H152" s="764"/>
      <c r="I152" s="764"/>
      <c r="J152" s="68"/>
      <c r="K152" s="74"/>
      <c r="L152" s="764"/>
      <c r="M152" s="763"/>
    </row>
    <row r="153" spans="1:13" ht="15.75">
      <c r="A153" s="761"/>
      <c r="B153" s="761"/>
      <c r="C153" s="772"/>
      <c r="D153" s="762"/>
      <c r="E153" s="763"/>
      <c r="F153" s="764"/>
      <c r="G153" s="764"/>
      <c r="H153" s="764"/>
      <c r="I153" s="764"/>
      <c r="J153" s="68"/>
      <c r="K153" s="74"/>
      <c r="L153" s="764"/>
      <c r="M153" s="763"/>
    </row>
    <row r="154" spans="1:13" s="41" customFormat="1" ht="15" customHeight="1">
      <c r="A154" s="761"/>
      <c r="B154" s="761"/>
      <c r="C154" s="761"/>
      <c r="D154" s="773"/>
      <c r="E154" s="763"/>
      <c r="F154" s="764"/>
      <c r="G154" s="774"/>
      <c r="H154" s="771"/>
      <c r="I154" s="765"/>
      <c r="J154" s="74"/>
      <c r="K154" s="74"/>
      <c r="L154" s="764"/>
      <c r="M154" s="763"/>
    </row>
    <row r="155" spans="1:13" s="41" customFormat="1" ht="15.75">
      <c r="A155" s="761"/>
      <c r="B155" s="761"/>
      <c r="C155" s="761"/>
      <c r="D155" s="773"/>
      <c r="E155" s="763"/>
      <c r="F155" s="764"/>
      <c r="G155" s="774"/>
      <c r="H155" s="771"/>
      <c r="I155" s="765"/>
      <c r="J155" s="68"/>
      <c r="K155" s="68"/>
      <c r="L155" s="764"/>
      <c r="M155" s="763"/>
    </row>
    <row r="156" spans="1:13" s="41" customFormat="1" ht="15.75">
      <c r="A156" s="761"/>
      <c r="B156" s="761"/>
      <c r="C156" s="761"/>
      <c r="D156" s="773"/>
      <c r="E156" s="763"/>
      <c r="F156" s="764"/>
      <c r="G156" s="774"/>
      <c r="H156" s="771"/>
      <c r="I156" s="765"/>
      <c r="J156" s="68"/>
      <c r="K156" s="68"/>
      <c r="L156" s="764"/>
      <c r="M156" s="763"/>
    </row>
    <row r="157" spans="1:13" s="41" customFormat="1" ht="15" customHeight="1">
      <c r="A157" s="761"/>
      <c r="B157" s="761"/>
      <c r="C157" s="761"/>
      <c r="D157" s="773"/>
      <c r="E157" s="763"/>
      <c r="F157" s="764"/>
      <c r="G157" s="764"/>
      <c r="H157" s="771"/>
      <c r="I157" s="765"/>
      <c r="J157" s="74"/>
      <c r="K157" s="74"/>
      <c r="L157" s="764"/>
      <c r="M157" s="763"/>
    </row>
    <row r="158" spans="1:13" s="41" customFormat="1" ht="15.75">
      <c r="A158" s="761"/>
      <c r="B158" s="761"/>
      <c r="C158" s="761"/>
      <c r="D158" s="773"/>
      <c r="E158" s="763"/>
      <c r="F158" s="764"/>
      <c r="G158" s="764"/>
      <c r="H158" s="771"/>
      <c r="I158" s="765"/>
      <c r="J158" s="68"/>
      <c r="K158" s="68"/>
      <c r="L158" s="764"/>
      <c r="M158" s="763"/>
    </row>
    <row r="159" spans="1:13" s="41" customFormat="1" ht="15.75">
      <c r="A159" s="761"/>
      <c r="B159" s="761"/>
      <c r="C159" s="761"/>
      <c r="D159" s="773"/>
      <c r="E159" s="763"/>
      <c r="F159" s="764"/>
      <c r="G159" s="764"/>
      <c r="H159" s="771"/>
      <c r="I159" s="765"/>
      <c r="J159" s="68"/>
      <c r="K159" s="68"/>
      <c r="L159" s="764"/>
      <c r="M159" s="763"/>
    </row>
    <row r="160" spans="1:13" s="41" customFormat="1" ht="15" customHeight="1">
      <c r="A160" s="761"/>
      <c r="B160" s="761"/>
      <c r="C160" s="763"/>
      <c r="D160" s="773"/>
      <c r="E160" s="763"/>
      <c r="F160" s="764"/>
      <c r="G160" s="764"/>
      <c r="H160" s="771"/>
      <c r="I160" s="765"/>
      <c r="J160" s="74"/>
      <c r="K160" s="74"/>
      <c r="L160" s="764"/>
      <c r="M160" s="763"/>
    </row>
    <row r="161" spans="1:13" s="41" customFormat="1" ht="15.75">
      <c r="A161" s="761"/>
      <c r="B161" s="761"/>
      <c r="C161" s="763"/>
      <c r="D161" s="773"/>
      <c r="E161" s="763"/>
      <c r="F161" s="764"/>
      <c r="G161" s="764"/>
      <c r="H161" s="771"/>
      <c r="I161" s="765"/>
      <c r="J161" s="68"/>
      <c r="K161" s="68"/>
      <c r="L161" s="764"/>
      <c r="M161" s="763"/>
    </row>
    <row r="162" spans="1:13" s="41" customFormat="1" ht="15.75">
      <c r="A162" s="761"/>
      <c r="B162" s="761"/>
      <c r="C162" s="763"/>
      <c r="D162" s="773"/>
      <c r="E162" s="763"/>
      <c r="F162" s="764"/>
      <c r="G162" s="764"/>
      <c r="H162" s="771"/>
      <c r="I162" s="765"/>
      <c r="J162" s="68"/>
      <c r="K162" s="68"/>
      <c r="L162" s="764"/>
      <c r="M162" s="763"/>
    </row>
    <row r="163" spans="1:13" s="41" customFormat="1" ht="15" customHeight="1">
      <c r="A163" s="761"/>
      <c r="B163" s="761"/>
      <c r="C163" s="763"/>
      <c r="D163" s="773"/>
      <c r="E163" s="763"/>
      <c r="F163" s="764"/>
      <c r="G163" s="764"/>
      <c r="H163" s="771"/>
      <c r="I163" s="765"/>
      <c r="J163" s="74"/>
      <c r="K163" s="74"/>
      <c r="L163" s="764"/>
      <c r="M163" s="763"/>
    </row>
    <row r="164" spans="1:13" s="41" customFormat="1" ht="15.75">
      <c r="A164" s="761"/>
      <c r="B164" s="761"/>
      <c r="C164" s="763"/>
      <c r="D164" s="773"/>
      <c r="E164" s="763"/>
      <c r="F164" s="764"/>
      <c r="G164" s="764"/>
      <c r="H164" s="771"/>
      <c r="I164" s="765"/>
      <c r="J164" s="68"/>
      <c r="K164" s="68"/>
      <c r="L164" s="764"/>
      <c r="M164" s="763"/>
    </row>
    <row r="165" spans="1:13" s="41" customFormat="1" ht="46.5" customHeight="1">
      <c r="A165" s="761"/>
      <c r="B165" s="761"/>
      <c r="C165" s="763"/>
      <c r="D165" s="773"/>
      <c r="E165" s="763"/>
      <c r="F165" s="764"/>
      <c r="G165" s="764"/>
      <c r="H165" s="771"/>
      <c r="I165" s="765"/>
      <c r="J165" s="68"/>
      <c r="K165" s="68"/>
      <c r="L165" s="764"/>
      <c r="M165" s="763"/>
    </row>
    <row r="166" spans="1:13" s="41" customFormat="1" ht="15" customHeight="1">
      <c r="A166" s="761"/>
      <c r="B166" s="761"/>
      <c r="C166" s="763"/>
      <c r="D166" s="773"/>
      <c r="E166" s="763"/>
      <c r="F166" s="764"/>
      <c r="G166" s="764"/>
      <c r="H166" s="771"/>
      <c r="I166" s="765"/>
      <c r="J166" s="74"/>
      <c r="K166" s="74"/>
      <c r="L166" s="764"/>
      <c r="M166" s="763"/>
    </row>
    <row r="167" spans="1:13" s="41" customFormat="1" ht="15.75">
      <c r="A167" s="761"/>
      <c r="B167" s="761"/>
      <c r="C167" s="763"/>
      <c r="D167" s="773"/>
      <c r="E167" s="763"/>
      <c r="F167" s="764"/>
      <c r="G167" s="764"/>
      <c r="H167" s="771"/>
      <c r="I167" s="765"/>
      <c r="J167" s="68"/>
      <c r="K167" s="68"/>
      <c r="L167" s="764"/>
      <c r="M167" s="763"/>
    </row>
    <row r="168" spans="1:13" s="41" customFormat="1" ht="15.75">
      <c r="A168" s="761"/>
      <c r="B168" s="761"/>
      <c r="C168" s="763"/>
      <c r="D168" s="773"/>
      <c r="E168" s="763"/>
      <c r="F168" s="764"/>
      <c r="G168" s="764"/>
      <c r="H168" s="771"/>
      <c r="I168" s="765"/>
      <c r="J168" s="68"/>
      <c r="K168" s="68"/>
      <c r="L168" s="764"/>
      <c r="M168" s="763"/>
    </row>
    <row r="169" spans="1:13" s="41" customFormat="1" ht="15" customHeight="1">
      <c r="A169" s="761"/>
      <c r="B169" s="761"/>
      <c r="C169" s="761"/>
      <c r="D169" s="773"/>
      <c r="E169" s="763"/>
      <c r="F169" s="764"/>
      <c r="G169" s="764"/>
      <c r="H169" s="771"/>
      <c r="I169" s="765"/>
      <c r="J169" s="74"/>
      <c r="K169" s="74"/>
      <c r="L169" s="764"/>
      <c r="M169" s="763"/>
    </row>
    <row r="170" spans="1:13" s="41" customFormat="1" ht="15.75">
      <c r="A170" s="761"/>
      <c r="B170" s="761"/>
      <c r="C170" s="761"/>
      <c r="D170" s="773"/>
      <c r="E170" s="763"/>
      <c r="F170" s="764"/>
      <c r="G170" s="764"/>
      <c r="H170" s="771"/>
      <c r="I170" s="765"/>
      <c r="J170" s="68"/>
      <c r="K170" s="68"/>
      <c r="L170" s="764"/>
      <c r="M170" s="763"/>
    </row>
    <row r="171" spans="1:13" s="41" customFormat="1" ht="15.75">
      <c r="A171" s="761"/>
      <c r="B171" s="761"/>
      <c r="C171" s="761"/>
      <c r="D171" s="773"/>
      <c r="E171" s="763"/>
      <c r="F171" s="764"/>
      <c r="G171" s="764"/>
      <c r="H171" s="771"/>
      <c r="I171" s="765"/>
      <c r="J171" s="68"/>
      <c r="K171" s="68"/>
      <c r="L171" s="764"/>
      <c r="M171" s="763"/>
    </row>
    <row r="172" spans="1:13" s="41" customFormat="1" ht="15" customHeight="1">
      <c r="A172" s="761"/>
      <c r="B172" s="761"/>
      <c r="C172" s="761"/>
      <c r="D172" s="773"/>
      <c r="E172" s="761"/>
      <c r="F172" s="764"/>
      <c r="G172" s="764"/>
      <c r="H172" s="771"/>
      <c r="I172" s="765"/>
      <c r="J172" s="74"/>
      <c r="K172" s="74"/>
      <c r="L172" s="764"/>
      <c r="M172" s="763"/>
    </row>
    <row r="173" spans="1:13" s="41" customFormat="1" ht="11.25" customHeight="1">
      <c r="A173" s="761"/>
      <c r="B173" s="761"/>
      <c r="C173" s="761"/>
      <c r="D173" s="773"/>
      <c r="E173" s="761"/>
      <c r="F173" s="764"/>
      <c r="G173" s="764"/>
      <c r="H173" s="771"/>
      <c r="I173" s="765"/>
      <c r="J173" s="68"/>
      <c r="K173" s="68"/>
      <c r="L173" s="764"/>
      <c r="M173" s="763"/>
    </row>
    <row r="174" spans="1:13" s="41" customFormat="1" ht="15" customHeight="1">
      <c r="A174" s="761"/>
      <c r="B174" s="761"/>
      <c r="C174" s="761"/>
      <c r="D174" s="773"/>
      <c r="E174" s="761"/>
      <c r="F174" s="764"/>
      <c r="G174" s="764"/>
      <c r="H174" s="771"/>
      <c r="I174" s="765"/>
      <c r="J174" s="74"/>
      <c r="K174" s="74"/>
      <c r="L174" s="764"/>
      <c r="M174" s="763"/>
    </row>
    <row r="175" spans="1:13" s="41" customFormat="1" ht="11.25" customHeight="1">
      <c r="A175" s="761"/>
      <c r="B175" s="761"/>
      <c r="C175" s="761"/>
      <c r="D175" s="773"/>
      <c r="E175" s="761"/>
      <c r="F175" s="764"/>
      <c r="G175" s="764"/>
      <c r="H175" s="771"/>
      <c r="I175" s="765"/>
      <c r="J175" s="68"/>
      <c r="K175" s="68"/>
      <c r="L175" s="764"/>
      <c r="M175" s="763"/>
    </row>
    <row r="176" spans="1:13" s="41" customFormat="1" ht="15" customHeight="1">
      <c r="A176" s="761"/>
      <c r="B176" s="761"/>
      <c r="C176" s="761"/>
      <c r="D176" s="773"/>
      <c r="E176" s="763"/>
      <c r="F176" s="764"/>
      <c r="G176" s="764"/>
      <c r="H176" s="771"/>
      <c r="I176" s="765"/>
      <c r="J176" s="74"/>
      <c r="K176" s="74"/>
      <c r="L176" s="764"/>
      <c r="M176" s="763"/>
    </row>
    <row r="177" spans="1:13" s="41" customFormat="1" ht="15.75">
      <c r="A177" s="761"/>
      <c r="B177" s="761"/>
      <c r="C177" s="761"/>
      <c r="D177" s="773"/>
      <c r="E177" s="763"/>
      <c r="F177" s="764"/>
      <c r="G177" s="764"/>
      <c r="H177" s="771"/>
      <c r="I177" s="765"/>
      <c r="J177" s="68"/>
      <c r="K177" s="68"/>
      <c r="L177" s="764"/>
      <c r="M177" s="763"/>
    </row>
    <row r="178" spans="1:13" s="41" customFormat="1" ht="15" customHeight="1">
      <c r="A178" s="761"/>
      <c r="B178" s="761"/>
      <c r="C178" s="761"/>
      <c r="D178" s="773"/>
      <c r="E178" s="763"/>
      <c r="F178" s="764"/>
      <c r="G178" s="764"/>
      <c r="H178" s="771"/>
      <c r="I178" s="765"/>
      <c r="J178" s="74"/>
      <c r="K178" s="74"/>
      <c r="L178" s="764"/>
      <c r="M178" s="763"/>
    </row>
    <row r="179" spans="1:13" s="41" customFormat="1" ht="15.75">
      <c r="A179" s="761"/>
      <c r="B179" s="761"/>
      <c r="C179" s="761"/>
      <c r="D179" s="773"/>
      <c r="E179" s="763"/>
      <c r="F179" s="764"/>
      <c r="G179" s="764"/>
      <c r="H179" s="771"/>
      <c r="I179" s="765"/>
      <c r="J179" s="68"/>
      <c r="K179" s="68"/>
      <c r="L179" s="764"/>
      <c r="M179" s="763"/>
    </row>
    <row r="180" spans="1:13" s="41" customFormat="1" ht="27" customHeight="1">
      <c r="A180" s="761"/>
      <c r="B180" s="761"/>
      <c r="C180" s="761"/>
      <c r="D180" s="773"/>
      <c r="E180" s="763"/>
      <c r="F180" s="764"/>
      <c r="G180" s="764"/>
      <c r="H180" s="771"/>
      <c r="I180" s="765"/>
      <c r="J180" s="68"/>
      <c r="K180" s="68"/>
      <c r="L180" s="764"/>
      <c r="M180" s="763"/>
    </row>
    <row r="181" spans="1:13" s="41" customFormat="1" ht="15" customHeight="1">
      <c r="A181" s="761"/>
      <c r="B181" s="761"/>
      <c r="C181" s="763"/>
      <c r="D181" s="773"/>
      <c r="E181" s="763"/>
      <c r="F181" s="764"/>
      <c r="G181" s="764"/>
      <c r="H181" s="771"/>
      <c r="I181" s="765"/>
      <c r="J181" s="74"/>
      <c r="K181" s="74"/>
      <c r="L181" s="764"/>
      <c r="M181" s="763"/>
    </row>
    <row r="182" spans="1:13" s="41" customFormat="1" ht="15.75">
      <c r="A182" s="761"/>
      <c r="B182" s="761"/>
      <c r="C182" s="763"/>
      <c r="D182" s="773"/>
      <c r="E182" s="763"/>
      <c r="F182" s="764"/>
      <c r="G182" s="764"/>
      <c r="H182" s="771"/>
      <c r="I182" s="765"/>
      <c r="J182" s="68"/>
      <c r="K182" s="68"/>
      <c r="L182" s="764"/>
      <c r="M182" s="763"/>
    </row>
    <row r="183" spans="1:13" s="41" customFormat="1" ht="33.75" customHeight="1">
      <c r="A183" s="761"/>
      <c r="B183" s="761"/>
      <c r="C183" s="763"/>
      <c r="D183" s="773"/>
      <c r="E183" s="763"/>
      <c r="F183" s="764"/>
      <c r="G183" s="764"/>
      <c r="H183" s="771"/>
      <c r="I183" s="765"/>
      <c r="J183" s="68"/>
      <c r="K183" s="68"/>
      <c r="L183" s="764"/>
      <c r="M183" s="763"/>
    </row>
    <row r="184" spans="1:13" s="41" customFormat="1" ht="15" customHeight="1">
      <c r="A184" s="761"/>
      <c r="B184" s="761"/>
      <c r="C184" s="761"/>
      <c r="D184" s="773"/>
      <c r="E184" s="763"/>
      <c r="F184" s="764"/>
      <c r="G184" s="764"/>
      <c r="H184" s="771"/>
      <c r="I184" s="765"/>
      <c r="J184" s="74"/>
      <c r="K184" s="74"/>
      <c r="L184" s="764"/>
      <c r="M184" s="763"/>
    </row>
    <row r="185" spans="1:13" s="41" customFormat="1" ht="15.75">
      <c r="A185" s="761"/>
      <c r="B185" s="761"/>
      <c r="C185" s="761"/>
      <c r="D185" s="773"/>
      <c r="E185" s="763"/>
      <c r="F185" s="764"/>
      <c r="G185" s="764"/>
      <c r="H185" s="771"/>
      <c r="I185" s="765"/>
      <c r="J185" s="68"/>
      <c r="K185" s="68"/>
      <c r="L185" s="764"/>
      <c r="M185" s="763"/>
    </row>
    <row r="186" spans="1:13" s="41" customFormat="1" ht="30" customHeight="1">
      <c r="A186" s="761"/>
      <c r="B186" s="761"/>
      <c r="C186" s="761"/>
      <c r="D186" s="773"/>
      <c r="E186" s="763"/>
      <c r="F186" s="764"/>
      <c r="G186" s="764"/>
      <c r="H186" s="771"/>
      <c r="I186" s="765"/>
      <c r="J186" s="68"/>
      <c r="K186" s="68"/>
      <c r="L186" s="764"/>
      <c r="M186" s="763"/>
    </row>
    <row r="187" spans="1:13" s="41" customFormat="1" ht="15" customHeight="1">
      <c r="A187" s="761"/>
      <c r="B187" s="761"/>
      <c r="C187" s="763"/>
      <c r="D187" s="773"/>
      <c r="E187" s="763"/>
      <c r="F187" s="764"/>
      <c r="G187" s="764"/>
      <c r="H187" s="771"/>
      <c r="I187" s="765"/>
      <c r="J187" s="74"/>
      <c r="K187" s="74"/>
      <c r="L187" s="764"/>
      <c r="M187" s="763"/>
    </row>
    <row r="188" spans="1:13" s="41" customFormat="1" ht="15.75">
      <c r="A188" s="761"/>
      <c r="B188" s="761"/>
      <c r="C188" s="763"/>
      <c r="D188" s="773"/>
      <c r="E188" s="763"/>
      <c r="F188" s="764"/>
      <c r="G188" s="764"/>
      <c r="H188" s="771"/>
      <c r="I188" s="765"/>
      <c r="J188" s="68"/>
      <c r="K188" s="68"/>
      <c r="L188" s="764"/>
      <c r="M188" s="763"/>
    </row>
    <row r="189" spans="1:13" s="41" customFormat="1" ht="48.75" customHeight="1">
      <c r="A189" s="761"/>
      <c r="B189" s="761"/>
      <c r="C189" s="763"/>
      <c r="D189" s="773"/>
      <c r="E189" s="763"/>
      <c r="F189" s="764"/>
      <c r="G189" s="764"/>
      <c r="H189" s="771"/>
      <c r="I189" s="765"/>
      <c r="J189" s="68"/>
      <c r="K189" s="68"/>
      <c r="L189" s="764"/>
      <c r="M189" s="763"/>
    </row>
    <row r="190" spans="1:13" s="41" customFormat="1" ht="15" customHeight="1">
      <c r="A190" s="761"/>
      <c r="B190" s="761"/>
      <c r="C190" s="761"/>
      <c r="D190" s="773"/>
      <c r="E190" s="763"/>
      <c r="F190" s="764"/>
      <c r="G190" s="764"/>
      <c r="H190" s="771"/>
      <c r="I190" s="765"/>
      <c r="J190" s="74"/>
      <c r="K190" s="74"/>
      <c r="L190" s="764"/>
      <c r="M190" s="763"/>
    </row>
    <row r="191" spans="1:13" s="41" customFormat="1" ht="15.75">
      <c r="A191" s="761"/>
      <c r="B191" s="761"/>
      <c r="C191" s="761"/>
      <c r="D191" s="773"/>
      <c r="E191" s="763"/>
      <c r="F191" s="764"/>
      <c r="G191" s="764"/>
      <c r="H191" s="771"/>
      <c r="I191" s="765"/>
      <c r="J191" s="68"/>
      <c r="K191" s="68"/>
      <c r="L191" s="764"/>
      <c r="M191" s="763"/>
    </row>
    <row r="192" spans="1:13" s="41" customFormat="1" ht="15.75">
      <c r="A192" s="761"/>
      <c r="B192" s="761"/>
      <c r="C192" s="761"/>
      <c r="D192" s="773"/>
      <c r="E192" s="763"/>
      <c r="F192" s="764"/>
      <c r="G192" s="764"/>
      <c r="H192" s="771"/>
      <c r="I192" s="765"/>
      <c r="J192" s="68"/>
      <c r="K192" s="68"/>
      <c r="L192" s="764"/>
      <c r="M192" s="763"/>
    </row>
    <row r="193" spans="1:13" s="41" customFormat="1" ht="15" customHeight="1">
      <c r="A193" s="761"/>
      <c r="B193" s="761"/>
      <c r="C193" s="761"/>
      <c r="D193" s="773"/>
      <c r="E193" s="763"/>
      <c r="F193" s="764"/>
      <c r="G193" s="764"/>
      <c r="H193" s="771"/>
      <c r="I193" s="765"/>
      <c r="J193" s="74"/>
      <c r="K193" s="74"/>
      <c r="L193" s="764"/>
      <c r="M193" s="763"/>
    </row>
    <row r="194" spans="1:13" s="41" customFormat="1" ht="15.75">
      <c r="A194" s="761"/>
      <c r="B194" s="761"/>
      <c r="C194" s="761"/>
      <c r="D194" s="773"/>
      <c r="E194" s="763"/>
      <c r="F194" s="764"/>
      <c r="G194" s="764"/>
      <c r="H194" s="771"/>
      <c r="I194" s="765"/>
      <c r="J194" s="68"/>
      <c r="K194" s="68"/>
      <c r="L194" s="764"/>
      <c r="M194" s="763"/>
    </row>
    <row r="195" spans="1:13" s="41" customFormat="1" ht="49.5" customHeight="1">
      <c r="A195" s="761"/>
      <c r="B195" s="761"/>
      <c r="C195" s="761"/>
      <c r="D195" s="773"/>
      <c r="E195" s="763"/>
      <c r="F195" s="764"/>
      <c r="G195" s="764"/>
      <c r="H195" s="771"/>
      <c r="I195" s="765"/>
      <c r="J195" s="68"/>
      <c r="K195" s="68"/>
      <c r="L195" s="764"/>
      <c r="M195" s="763"/>
    </row>
    <row r="196" spans="1:13" s="41" customFormat="1" ht="15" customHeight="1">
      <c r="A196" s="761"/>
      <c r="B196" s="761"/>
      <c r="C196" s="761"/>
      <c r="D196" s="773"/>
      <c r="E196" s="763"/>
      <c r="F196" s="764"/>
      <c r="G196" s="764"/>
      <c r="H196" s="771"/>
      <c r="I196" s="765"/>
      <c r="J196" s="74"/>
      <c r="K196" s="74"/>
      <c r="L196" s="764"/>
      <c r="M196" s="763"/>
    </row>
    <row r="197" spans="1:13" s="41" customFormat="1" ht="15.75">
      <c r="A197" s="761"/>
      <c r="B197" s="761"/>
      <c r="C197" s="761"/>
      <c r="D197" s="773"/>
      <c r="E197" s="763"/>
      <c r="F197" s="764"/>
      <c r="G197" s="764"/>
      <c r="H197" s="771"/>
      <c r="I197" s="765"/>
      <c r="J197" s="68"/>
      <c r="K197" s="68"/>
      <c r="L197" s="764"/>
      <c r="M197" s="763"/>
    </row>
    <row r="198" spans="1:13" s="41" customFormat="1" ht="48.75" customHeight="1">
      <c r="A198" s="761"/>
      <c r="B198" s="761"/>
      <c r="C198" s="761"/>
      <c r="D198" s="773"/>
      <c r="E198" s="763"/>
      <c r="F198" s="764"/>
      <c r="G198" s="764"/>
      <c r="H198" s="771"/>
      <c r="I198" s="765"/>
      <c r="J198" s="68"/>
      <c r="K198" s="68"/>
      <c r="L198" s="764"/>
      <c r="M198" s="763"/>
    </row>
    <row r="199" spans="1:13" s="41" customFormat="1" ht="15" customHeight="1">
      <c r="A199" s="761"/>
      <c r="B199" s="761"/>
      <c r="C199" s="763"/>
      <c r="D199" s="773"/>
      <c r="E199" s="763"/>
      <c r="F199" s="764"/>
      <c r="G199" s="764"/>
      <c r="H199" s="771"/>
      <c r="I199" s="765"/>
      <c r="J199" s="74"/>
      <c r="K199" s="74"/>
      <c r="L199" s="764"/>
      <c r="M199" s="763"/>
    </row>
    <row r="200" spans="1:13" s="41" customFormat="1" ht="15.75">
      <c r="A200" s="761"/>
      <c r="B200" s="761"/>
      <c r="C200" s="763"/>
      <c r="D200" s="773"/>
      <c r="E200" s="763"/>
      <c r="F200" s="764"/>
      <c r="G200" s="764"/>
      <c r="H200" s="771"/>
      <c r="I200" s="765"/>
      <c r="J200" s="68"/>
      <c r="K200" s="68"/>
      <c r="L200" s="764"/>
      <c r="M200" s="763"/>
    </row>
    <row r="201" spans="1:13" s="41" customFormat="1" ht="27" customHeight="1">
      <c r="A201" s="761"/>
      <c r="B201" s="761"/>
      <c r="C201" s="763"/>
      <c r="D201" s="773"/>
      <c r="E201" s="763"/>
      <c r="F201" s="764"/>
      <c r="G201" s="764"/>
      <c r="H201" s="771"/>
      <c r="I201" s="765"/>
      <c r="J201" s="68"/>
      <c r="K201" s="68"/>
      <c r="L201" s="764"/>
      <c r="M201" s="763"/>
    </row>
    <row r="202" spans="1:13" s="41" customFormat="1" ht="15" customHeight="1">
      <c r="A202" s="761"/>
      <c r="B202" s="761"/>
      <c r="C202" s="763"/>
      <c r="D202" s="773"/>
      <c r="E202" s="763"/>
      <c r="F202" s="764"/>
      <c r="G202" s="764"/>
      <c r="H202" s="771"/>
      <c r="I202" s="765"/>
      <c r="J202" s="74"/>
      <c r="K202" s="74"/>
      <c r="L202" s="764"/>
      <c r="M202" s="763"/>
    </row>
    <row r="203" spans="1:13" s="41" customFormat="1" ht="15.75">
      <c r="A203" s="761"/>
      <c r="B203" s="761"/>
      <c r="C203" s="763"/>
      <c r="D203" s="773"/>
      <c r="E203" s="763"/>
      <c r="F203" s="764"/>
      <c r="G203" s="764"/>
      <c r="H203" s="771"/>
      <c r="I203" s="765"/>
      <c r="J203" s="68"/>
      <c r="K203" s="68"/>
      <c r="L203" s="764"/>
      <c r="M203" s="763"/>
    </row>
    <row r="204" spans="1:13" s="41" customFormat="1" ht="33.75" customHeight="1">
      <c r="A204" s="761"/>
      <c r="B204" s="761"/>
      <c r="C204" s="763"/>
      <c r="D204" s="773"/>
      <c r="E204" s="763"/>
      <c r="F204" s="764"/>
      <c r="G204" s="764"/>
      <c r="H204" s="771"/>
      <c r="I204" s="765"/>
      <c r="J204" s="68"/>
      <c r="K204" s="68"/>
      <c r="L204" s="764"/>
      <c r="M204" s="763"/>
    </row>
    <row r="205" spans="1:13" s="41" customFormat="1" ht="15" customHeight="1">
      <c r="A205" s="761"/>
      <c r="B205" s="761"/>
      <c r="C205" s="761"/>
      <c r="D205" s="773"/>
      <c r="E205" s="763"/>
      <c r="F205" s="764"/>
      <c r="G205" s="764"/>
      <c r="H205" s="771"/>
      <c r="I205" s="765"/>
      <c r="J205" s="74"/>
      <c r="K205" s="74"/>
      <c r="L205" s="764"/>
      <c r="M205" s="763"/>
    </row>
    <row r="206" spans="1:13" s="41" customFormat="1" ht="15.75">
      <c r="A206" s="761"/>
      <c r="B206" s="761"/>
      <c r="C206" s="761"/>
      <c r="D206" s="773"/>
      <c r="E206" s="763"/>
      <c r="F206" s="764"/>
      <c r="G206" s="764"/>
      <c r="H206" s="771"/>
      <c r="I206" s="765"/>
      <c r="J206" s="68"/>
      <c r="K206" s="68"/>
      <c r="L206" s="764"/>
      <c r="M206" s="763"/>
    </row>
    <row r="207" spans="1:13" s="41" customFormat="1" ht="15.75">
      <c r="A207" s="761"/>
      <c r="B207" s="761"/>
      <c r="C207" s="761"/>
      <c r="D207" s="773"/>
      <c r="E207" s="763"/>
      <c r="F207" s="764"/>
      <c r="G207" s="764"/>
      <c r="H207" s="771"/>
      <c r="I207" s="765"/>
      <c r="J207" s="68"/>
      <c r="K207" s="68"/>
      <c r="L207" s="764"/>
      <c r="M207" s="763"/>
    </row>
    <row r="208" spans="1:13" ht="18.75">
      <c r="A208" s="776"/>
      <c r="B208" s="776"/>
      <c r="C208" s="776"/>
      <c r="D208" s="776"/>
      <c r="E208" s="776"/>
      <c r="F208" s="79"/>
      <c r="G208" s="79"/>
      <c r="H208" s="79"/>
      <c r="I208" s="79"/>
      <c r="J208" s="79"/>
      <c r="K208" s="79"/>
      <c r="L208" s="79"/>
      <c r="M208" s="89"/>
    </row>
    <row r="209" spans="1:13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</row>
    <row r="210" spans="1:13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</row>
    <row r="211" spans="1:13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</row>
    <row r="212" spans="1:13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</row>
    <row r="213" spans="1:13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</row>
    <row r="214" spans="1:13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</row>
    <row r="215" spans="1:13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</row>
    <row r="216" spans="1:13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</row>
    <row r="217" spans="1:13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</row>
    <row r="218" spans="1:13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</row>
    <row r="219" spans="1:13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</row>
    <row r="220" spans="1:13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</row>
    <row r="221" spans="1:13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</row>
    <row r="222" spans="1:255" s="112" customFormat="1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</row>
    <row r="223" spans="1:255" s="112" customFormat="1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</row>
    <row r="224" spans="1:255" s="112" customFormat="1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</row>
    <row r="225" spans="1:255" s="112" customFormat="1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</row>
    <row r="226" spans="1:255" s="112" customFormat="1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</row>
    <row r="227" spans="1:255" s="112" customFormat="1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</row>
    <row r="228" spans="1:255" s="112" customFormat="1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</row>
    <row r="229" spans="1:255" s="112" customFormat="1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</row>
    <row r="230" spans="1:255" s="112" customFormat="1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</row>
    <row r="231" spans="1:255" s="112" customFormat="1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</row>
    <row r="232" spans="1:255" s="112" customFormat="1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</row>
    <row r="233" spans="1:255" s="112" customFormat="1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</row>
    <row r="234" spans="1:255" s="112" customFormat="1" ht="12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</row>
  </sheetData>
  <sheetProtection/>
  <mergeCells count="701">
    <mergeCell ref="H6:H8"/>
    <mergeCell ref="I20:I22"/>
    <mergeCell ref="L20:L22"/>
    <mergeCell ref="C87:C89"/>
    <mergeCell ref="D87:D89"/>
    <mergeCell ref="E20:E22"/>
    <mergeCell ref="M20:M22"/>
    <mergeCell ref="G20:G22"/>
    <mergeCell ref="C83:E83"/>
    <mergeCell ref="F83:M83"/>
    <mergeCell ref="G27:G29"/>
    <mergeCell ref="G23:G25"/>
    <mergeCell ref="H33:H35"/>
    <mergeCell ref="L87:L89"/>
    <mergeCell ref="M87:M89"/>
    <mergeCell ref="F84:F86"/>
    <mergeCell ref="N87:N89"/>
    <mergeCell ref="I84:I86"/>
    <mergeCell ref="G87:G89"/>
    <mergeCell ref="H87:H89"/>
    <mergeCell ref="I87:I89"/>
    <mergeCell ref="A42:A44"/>
    <mergeCell ref="O27:O29"/>
    <mergeCell ref="J6:K8"/>
    <mergeCell ref="G33:G35"/>
    <mergeCell ref="N20:N22"/>
    <mergeCell ref="N16:N18"/>
    <mergeCell ref="H23:H25"/>
    <mergeCell ref="M16:M18"/>
    <mergeCell ref="I23:I25"/>
    <mergeCell ref="I33:I35"/>
    <mergeCell ref="N23:N25"/>
    <mergeCell ref="L27:L29"/>
    <mergeCell ref="F4:F8"/>
    <mergeCell ref="L23:L25"/>
    <mergeCell ref="N27:N29"/>
    <mergeCell ref="N4:N8"/>
    <mergeCell ref="M13:M15"/>
    <mergeCell ref="N13:N15"/>
    <mergeCell ref="G13:G15"/>
    <mergeCell ref="J9:K9"/>
    <mergeCell ref="M27:M29"/>
    <mergeCell ref="F23:F25"/>
    <mergeCell ref="M23:M25"/>
    <mergeCell ref="B12:E12"/>
    <mergeCell ref="C13:C15"/>
    <mergeCell ref="D13:D15"/>
    <mergeCell ref="L16:L18"/>
    <mergeCell ref="F13:F15"/>
    <mergeCell ref="H27:H29"/>
    <mergeCell ref="I27:I29"/>
    <mergeCell ref="L1:M1"/>
    <mergeCell ref="M4:M8"/>
    <mergeCell ref="A3:M3"/>
    <mergeCell ref="A4:A8"/>
    <mergeCell ref="B4:B8"/>
    <mergeCell ref="G4:L4"/>
    <mergeCell ref="G5:G8"/>
    <mergeCell ref="H5:L5"/>
    <mergeCell ref="I6:I8"/>
    <mergeCell ref="L2:M2"/>
    <mergeCell ref="I13:I15"/>
    <mergeCell ref="L13:L15"/>
    <mergeCell ref="I16:I18"/>
    <mergeCell ref="H13:H15"/>
    <mergeCell ref="H16:H18"/>
    <mergeCell ref="C4:C8"/>
    <mergeCell ref="D4:D8"/>
    <mergeCell ref="E4:E8"/>
    <mergeCell ref="C10:E10"/>
    <mergeCell ref="E16:E18"/>
    <mergeCell ref="F16:F18"/>
    <mergeCell ref="B11:E11"/>
    <mergeCell ref="F11:M11"/>
    <mergeCell ref="L6:L8"/>
    <mergeCell ref="D20:D22"/>
    <mergeCell ref="B16:B18"/>
    <mergeCell ref="C16:C18"/>
    <mergeCell ref="D16:D18"/>
    <mergeCell ref="F20:F22"/>
    <mergeCell ref="H20:H22"/>
    <mergeCell ref="E27:E29"/>
    <mergeCell ref="A13:A15"/>
    <mergeCell ref="A20:A22"/>
    <mergeCell ref="G16:G18"/>
    <mergeCell ref="B13:B15"/>
    <mergeCell ref="E13:E15"/>
    <mergeCell ref="A27:A29"/>
    <mergeCell ref="F27:F29"/>
    <mergeCell ref="B42:B44"/>
    <mergeCell ref="C42:C44"/>
    <mergeCell ref="D42:D44"/>
    <mergeCell ref="C27:C29"/>
    <mergeCell ref="B27:B29"/>
    <mergeCell ref="D27:D29"/>
    <mergeCell ref="C33:C35"/>
    <mergeCell ref="B26:E26"/>
    <mergeCell ref="A16:A18"/>
    <mergeCell ref="E23:E25"/>
    <mergeCell ref="B19:E19"/>
    <mergeCell ref="A23:A25"/>
    <mergeCell ref="B23:B25"/>
    <mergeCell ref="C23:C25"/>
    <mergeCell ref="D23:D25"/>
    <mergeCell ref="B20:B22"/>
    <mergeCell ref="C20:C22"/>
    <mergeCell ref="H39:H41"/>
    <mergeCell ref="D39:D41"/>
    <mergeCell ref="D30:D32"/>
    <mergeCell ref="M33:M35"/>
    <mergeCell ref="L33:L35"/>
    <mergeCell ref="D33:D35"/>
    <mergeCell ref="E30:E32"/>
    <mergeCell ref="F30:F32"/>
    <mergeCell ref="N39:N41"/>
    <mergeCell ref="E42:E44"/>
    <mergeCell ref="N42:N44"/>
    <mergeCell ref="I39:I41"/>
    <mergeCell ref="L39:L41"/>
    <mergeCell ref="M39:M41"/>
    <mergeCell ref="F42:F44"/>
    <mergeCell ref="I42:I44"/>
    <mergeCell ref="G39:G41"/>
    <mergeCell ref="M42:M44"/>
    <mergeCell ref="A33:A37"/>
    <mergeCell ref="F39:F41"/>
    <mergeCell ref="A38:E38"/>
    <mergeCell ref="F33:F35"/>
    <mergeCell ref="A39:A41"/>
    <mergeCell ref="B39:B41"/>
    <mergeCell ref="C39:C41"/>
    <mergeCell ref="E33:E35"/>
    <mergeCell ref="E39:E41"/>
    <mergeCell ref="B33:B35"/>
    <mergeCell ref="L42:L44"/>
    <mergeCell ref="E48:E50"/>
    <mergeCell ref="F48:F50"/>
    <mergeCell ref="G42:G44"/>
    <mergeCell ref="G48:G50"/>
    <mergeCell ref="H42:H44"/>
    <mergeCell ref="G45:G47"/>
    <mergeCell ref="H45:H47"/>
    <mergeCell ref="E45:E47"/>
    <mergeCell ref="F45:F47"/>
    <mergeCell ref="N45:N47"/>
    <mergeCell ref="I45:I47"/>
    <mergeCell ref="L45:L47"/>
    <mergeCell ref="M45:M47"/>
    <mergeCell ref="A45:A47"/>
    <mergeCell ref="B45:B47"/>
    <mergeCell ref="C45:C47"/>
    <mergeCell ref="D45:D47"/>
    <mergeCell ref="F51:F53"/>
    <mergeCell ref="A48:A50"/>
    <mergeCell ref="B48:B50"/>
    <mergeCell ref="A51:A53"/>
    <mergeCell ref="B51:B53"/>
    <mergeCell ref="C48:C50"/>
    <mergeCell ref="D48:D50"/>
    <mergeCell ref="G51:G53"/>
    <mergeCell ref="H48:H50"/>
    <mergeCell ref="N54:N56"/>
    <mergeCell ref="A54:A56"/>
    <mergeCell ref="B54:B56"/>
    <mergeCell ref="C54:C56"/>
    <mergeCell ref="N51:N53"/>
    <mergeCell ref="L54:L56"/>
    <mergeCell ref="M54:M56"/>
    <mergeCell ref="L51:L53"/>
    <mergeCell ref="D54:D56"/>
    <mergeCell ref="C51:C53"/>
    <mergeCell ref="D51:D53"/>
    <mergeCell ref="N48:N50"/>
    <mergeCell ref="E54:E56"/>
    <mergeCell ref="I54:I56"/>
    <mergeCell ref="F54:F56"/>
    <mergeCell ref="G54:G56"/>
    <mergeCell ref="H54:H56"/>
    <mergeCell ref="E51:E53"/>
    <mergeCell ref="L48:L50"/>
    <mergeCell ref="M48:M50"/>
    <mergeCell ref="H51:H53"/>
    <mergeCell ref="I51:I53"/>
    <mergeCell ref="I48:I50"/>
    <mergeCell ref="M51:M53"/>
    <mergeCell ref="J57:J58"/>
    <mergeCell ref="B67:B69"/>
    <mergeCell ref="M61:M63"/>
    <mergeCell ref="K57:K58"/>
    <mergeCell ref="L57:L58"/>
    <mergeCell ref="A57:E58"/>
    <mergeCell ref="F57:F58"/>
    <mergeCell ref="G57:G58"/>
    <mergeCell ref="M57:M58"/>
    <mergeCell ref="E61:E63"/>
    <mergeCell ref="B61:B63"/>
    <mergeCell ref="C61:C63"/>
    <mergeCell ref="D61:D63"/>
    <mergeCell ref="L61:L63"/>
    <mergeCell ref="G61:G63"/>
    <mergeCell ref="I61:I63"/>
    <mergeCell ref="I57:I58"/>
    <mergeCell ref="E64:E66"/>
    <mergeCell ref="F61:F63"/>
    <mergeCell ref="H57:H58"/>
    <mergeCell ref="H61:H63"/>
    <mergeCell ref="A59:E59"/>
    <mergeCell ref="A61:A63"/>
    <mergeCell ref="B64:B66"/>
    <mergeCell ref="C64:C66"/>
    <mergeCell ref="D64:D66"/>
    <mergeCell ref="N71:N73"/>
    <mergeCell ref="I67:I69"/>
    <mergeCell ref="L67:L69"/>
    <mergeCell ref="N64:N66"/>
    <mergeCell ref="L71:L73"/>
    <mergeCell ref="L64:L66"/>
    <mergeCell ref="I71:I73"/>
    <mergeCell ref="N61:N63"/>
    <mergeCell ref="M64:M66"/>
    <mergeCell ref="M67:M69"/>
    <mergeCell ref="N67:N69"/>
    <mergeCell ref="D67:D69"/>
    <mergeCell ref="E67:E69"/>
    <mergeCell ref="F70:M70"/>
    <mergeCell ref="H71:H73"/>
    <mergeCell ref="F67:F69"/>
    <mergeCell ref="G67:G69"/>
    <mergeCell ref="I64:I66"/>
    <mergeCell ref="H64:H66"/>
    <mergeCell ref="F71:F73"/>
    <mergeCell ref="G71:G73"/>
    <mergeCell ref="H67:H69"/>
    <mergeCell ref="F64:F66"/>
    <mergeCell ref="G64:G66"/>
    <mergeCell ref="C70:E70"/>
    <mergeCell ref="C71:C73"/>
    <mergeCell ref="D71:D73"/>
    <mergeCell ref="E71:E73"/>
    <mergeCell ref="M74:M76"/>
    <mergeCell ref="L80:L82"/>
    <mergeCell ref="M80:M82"/>
    <mergeCell ref="M71:M73"/>
    <mergeCell ref="N77:N79"/>
    <mergeCell ref="H77:H79"/>
    <mergeCell ref="I77:I79"/>
    <mergeCell ref="M77:M79"/>
    <mergeCell ref="I80:I82"/>
    <mergeCell ref="G77:G79"/>
    <mergeCell ref="G74:G76"/>
    <mergeCell ref="G84:G86"/>
    <mergeCell ref="I74:I76"/>
    <mergeCell ref="H74:H76"/>
    <mergeCell ref="H84:H86"/>
    <mergeCell ref="G80:G82"/>
    <mergeCell ref="H80:H82"/>
    <mergeCell ref="N80:N82"/>
    <mergeCell ref="N84:N86"/>
    <mergeCell ref="M84:M86"/>
    <mergeCell ref="L84:L86"/>
    <mergeCell ref="A90:E91"/>
    <mergeCell ref="F90:F91"/>
    <mergeCell ref="A80:A82"/>
    <mergeCell ref="B80:B82"/>
    <mergeCell ref="C80:C82"/>
    <mergeCell ref="E87:E89"/>
    <mergeCell ref="A87:A89"/>
    <mergeCell ref="B87:B89"/>
    <mergeCell ref="F87:F89"/>
    <mergeCell ref="A84:A86"/>
    <mergeCell ref="N74:N76"/>
    <mergeCell ref="A77:A79"/>
    <mergeCell ref="B77:B79"/>
    <mergeCell ref="C77:C79"/>
    <mergeCell ref="D77:D79"/>
    <mergeCell ref="E77:E79"/>
    <mergeCell ref="F77:F79"/>
    <mergeCell ref="L77:L79"/>
    <mergeCell ref="B74:B76"/>
    <mergeCell ref="C74:C76"/>
    <mergeCell ref="M109:M111"/>
    <mergeCell ref="F109:F111"/>
    <mergeCell ref="M90:M91"/>
    <mergeCell ref="K90:K91"/>
    <mergeCell ref="L90:L91"/>
    <mergeCell ref="J90:J91"/>
    <mergeCell ref="A100:E100"/>
    <mergeCell ref="H109:H111"/>
    <mergeCell ref="G109:G111"/>
    <mergeCell ref="B102:E102"/>
    <mergeCell ref="A103:E103"/>
    <mergeCell ref="A106:H106"/>
    <mergeCell ref="L109:L111"/>
    <mergeCell ref="H90:H91"/>
    <mergeCell ref="I90:I91"/>
    <mergeCell ref="A101:E101"/>
    <mergeCell ref="A107:E107"/>
    <mergeCell ref="A108:M108"/>
    <mergeCell ref="I109:I111"/>
    <mergeCell ref="A109:A111"/>
    <mergeCell ref="G90:G91"/>
    <mergeCell ref="A94:M94"/>
    <mergeCell ref="C112:C114"/>
    <mergeCell ref="D112:D114"/>
    <mergeCell ref="E109:E111"/>
    <mergeCell ref="B109:B111"/>
    <mergeCell ref="E112:E114"/>
    <mergeCell ref="C109:C111"/>
    <mergeCell ref="D109:D111"/>
    <mergeCell ref="L115:L117"/>
    <mergeCell ref="M115:M117"/>
    <mergeCell ref="I112:I114"/>
    <mergeCell ref="D115:D117"/>
    <mergeCell ref="F112:F114"/>
    <mergeCell ref="L112:L114"/>
    <mergeCell ref="G112:G114"/>
    <mergeCell ref="H112:H114"/>
    <mergeCell ref="A112:A114"/>
    <mergeCell ref="B112:B114"/>
    <mergeCell ref="A115:A117"/>
    <mergeCell ref="B115:B117"/>
    <mergeCell ref="M118:M120"/>
    <mergeCell ref="I115:I117"/>
    <mergeCell ref="M112:M114"/>
    <mergeCell ref="A118:A120"/>
    <mergeCell ref="B118:B120"/>
    <mergeCell ref="G115:G117"/>
    <mergeCell ref="H115:H117"/>
    <mergeCell ref="E115:E117"/>
    <mergeCell ref="F115:F117"/>
    <mergeCell ref="C115:C117"/>
    <mergeCell ref="A124:A126"/>
    <mergeCell ref="B124:B126"/>
    <mergeCell ref="F124:F126"/>
    <mergeCell ref="F121:F123"/>
    <mergeCell ref="A121:A123"/>
    <mergeCell ref="B121:B123"/>
    <mergeCell ref="F118:F120"/>
    <mergeCell ref="G118:G120"/>
    <mergeCell ref="H118:H120"/>
    <mergeCell ref="I118:I120"/>
    <mergeCell ref="L118:L120"/>
    <mergeCell ref="C124:C126"/>
    <mergeCell ref="D124:D126"/>
    <mergeCell ref="E124:E126"/>
    <mergeCell ref="C121:C123"/>
    <mergeCell ref="D121:D123"/>
    <mergeCell ref="E121:E123"/>
    <mergeCell ref="C118:C120"/>
    <mergeCell ref="D118:D120"/>
    <mergeCell ref="E118:E120"/>
    <mergeCell ref="M121:M123"/>
    <mergeCell ref="L121:L123"/>
    <mergeCell ref="G121:G123"/>
    <mergeCell ref="H121:H123"/>
    <mergeCell ref="I121:I123"/>
    <mergeCell ref="M124:M126"/>
    <mergeCell ref="I127:I129"/>
    <mergeCell ref="G127:G129"/>
    <mergeCell ref="H127:H129"/>
    <mergeCell ref="G124:G126"/>
    <mergeCell ref="H124:H126"/>
    <mergeCell ref="I124:I126"/>
    <mergeCell ref="L124:L126"/>
    <mergeCell ref="M127:M129"/>
    <mergeCell ref="D127:D129"/>
    <mergeCell ref="F127:F129"/>
    <mergeCell ref="E127:E129"/>
    <mergeCell ref="L127:L129"/>
    <mergeCell ref="F130:F132"/>
    <mergeCell ref="A127:A129"/>
    <mergeCell ref="B127:B129"/>
    <mergeCell ref="C133:C135"/>
    <mergeCell ref="E130:E132"/>
    <mergeCell ref="D133:D135"/>
    <mergeCell ref="C127:C129"/>
    <mergeCell ref="A130:A132"/>
    <mergeCell ref="B130:B132"/>
    <mergeCell ref="C130:C132"/>
    <mergeCell ref="D130:D132"/>
    <mergeCell ref="A133:A135"/>
    <mergeCell ref="B133:B135"/>
    <mergeCell ref="M133:M135"/>
    <mergeCell ref="G130:G132"/>
    <mergeCell ref="H130:H132"/>
    <mergeCell ref="I130:I132"/>
    <mergeCell ref="L130:L132"/>
    <mergeCell ref="M130:M132"/>
    <mergeCell ref="G133:G135"/>
    <mergeCell ref="H133:H135"/>
    <mergeCell ref="L133:L135"/>
    <mergeCell ref="D136:D138"/>
    <mergeCell ref="F136:F138"/>
    <mergeCell ref="E136:E138"/>
    <mergeCell ref="E133:E135"/>
    <mergeCell ref="F133:F135"/>
    <mergeCell ref="I133:I135"/>
    <mergeCell ref="A136:A138"/>
    <mergeCell ref="B136:B138"/>
    <mergeCell ref="F142:F144"/>
    <mergeCell ref="F139:F141"/>
    <mergeCell ref="E139:E141"/>
    <mergeCell ref="A139:A141"/>
    <mergeCell ref="B139:B141"/>
    <mergeCell ref="C139:C141"/>
    <mergeCell ref="D139:D141"/>
    <mergeCell ref="C136:C138"/>
    <mergeCell ref="F148:F150"/>
    <mergeCell ref="F145:F147"/>
    <mergeCell ref="G145:G147"/>
    <mergeCell ref="H145:H147"/>
    <mergeCell ref="G148:G150"/>
    <mergeCell ref="H148:H150"/>
    <mergeCell ref="M139:M141"/>
    <mergeCell ref="G136:G138"/>
    <mergeCell ref="H136:H138"/>
    <mergeCell ref="I136:I138"/>
    <mergeCell ref="L136:L138"/>
    <mergeCell ref="M136:M138"/>
    <mergeCell ref="I139:I141"/>
    <mergeCell ref="L139:L141"/>
    <mergeCell ref="G139:G141"/>
    <mergeCell ref="H139:H141"/>
    <mergeCell ref="E145:E147"/>
    <mergeCell ref="A142:A144"/>
    <mergeCell ref="B142:B144"/>
    <mergeCell ref="C142:C144"/>
    <mergeCell ref="D142:D144"/>
    <mergeCell ref="E142:E144"/>
    <mergeCell ref="A145:A147"/>
    <mergeCell ref="B145:B147"/>
    <mergeCell ref="C145:C147"/>
    <mergeCell ref="D145:D147"/>
    <mergeCell ref="I145:I147"/>
    <mergeCell ref="L145:L147"/>
    <mergeCell ref="M145:M147"/>
    <mergeCell ref="G142:G144"/>
    <mergeCell ref="H142:H144"/>
    <mergeCell ref="I142:I144"/>
    <mergeCell ref="L142:L144"/>
    <mergeCell ref="M142:M144"/>
    <mergeCell ref="E148:E150"/>
    <mergeCell ref="A151:A153"/>
    <mergeCell ref="B151:B153"/>
    <mergeCell ref="C151:C153"/>
    <mergeCell ref="D151:D153"/>
    <mergeCell ref="A148:A150"/>
    <mergeCell ref="B148:B150"/>
    <mergeCell ref="C148:C150"/>
    <mergeCell ref="D148:D150"/>
    <mergeCell ref="E151:E153"/>
    <mergeCell ref="M154:M156"/>
    <mergeCell ref="I157:I159"/>
    <mergeCell ref="I148:I150"/>
    <mergeCell ref="L148:L150"/>
    <mergeCell ref="M148:M150"/>
    <mergeCell ref="I151:I153"/>
    <mergeCell ref="L151:L153"/>
    <mergeCell ref="M151:M153"/>
    <mergeCell ref="I154:I156"/>
    <mergeCell ref="L154:L156"/>
    <mergeCell ref="G151:G153"/>
    <mergeCell ref="H151:H153"/>
    <mergeCell ref="F151:F153"/>
    <mergeCell ref="G157:G159"/>
    <mergeCell ref="G154:G156"/>
    <mergeCell ref="H154:H156"/>
    <mergeCell ref="E154:E156"/>
    <mergeCell ref="F157:F159"/>
    <mergeCell ref="A154:A156"/>
    <mergeCell ref="B154:B156"/>
    <mergeCell ref="C154:C156"/>
    <mergeCell ref="D154:D156"/>
    <mergeCell ref="F154:F156"/>
    <mergeCell ref="A157:A159"/>
    <mergeCell ref="B157:B159"/>
    <mergeCell ref="C157:C159"/>
    <mergeCell ref="I160:I162"/>
    <mergeCell ref="L160:L162"/>
    <mergeCell ref="E160:E162"/>
    <mergeCell ref="L157:L159"/>
    <mergeCell ref="M157:M159"/>
    <mergeCell ref="C160:C162"/>
    <mergeCell ref="D160:D162"/>
    <mergeCell ref="F160:F162"/>
    <mergeCell ref="D157:D159"/>
    <mergeCell ref="M160:M162"/>
    <mergeCell ref="H157:H159"/>
    <mergeCell ref="E157:E159"/>
    <mergeCell ref="G160:G162"/>
    <mergeCell ref="H160:H162"/>
    <mergeCell ref="A160:A162"/>
    <mergeCell ref="B160:B162"/>
    <mergeCell ref="A163:A165"/>
    <mergeCell ref="B163:B165"/>
    <mergeCell ref="C163:C165"/>
    <mergeCell ref="D163:D165"/>
    <mergeCell ref="M163:M165"/>
    <mergeCell ref="E169:E171"/>
    <mergeCell ref="E166:E168"/>
    <mergeCell ref="G166:G168"/>
    <mergeCell ref="H166:H168"/>
    <mergeCell ref="I166:I168"/>
    <mergeCell ref="F163:F165"/>
    <mergeCell ref="E163:E165"/>
    <mergeCell ref="F169:F171"/>
    <mergeCell ref="M166:M168"/>
    <mergeCell ref="G169:G171"/>
    <mergeCell ref="H169:H171"/>
    <mergeCell ref="M169:M171"/>
    <mergeCell ref="L166:L168"/>
    <mergeCell ref="F166:F168"/>
    <mergeCell ref="I169:I171"/>
    <mergeCell ref="A169:A171"/>
    <mergeCell ref="B169:B171"/>
    <mergeCell ref="C169:C171"/>
    <mergeCell ref="D169:D171"/>
    <mergeCell ref="A166:A168"/>
    <mergeCell ref="B166:B168"/>
    <mergeCell ref="C166:C168"/>
    <mergeCell ref="D166:D168"/>
    <mergeCell ref="L163:L165"/>
    <mergeCell ref="G163:G165"/>
    <mergeCell ref="H163:H165"/>
    <mergeCell ref="I163:I165"/>
    <mergeCell ref="F172:F173"/>
    <mergeCell ref="M172:M173"/>
    <mergeCell ref="G174:G175"/>
    <mergeCell ref="H174:H175"/>
    <mergeCell ref="G172:G173"/>
    <mergeCell ref="H172:H173"/>
    <mergeCell ref="M174:M175"/>
    <mergeCell ref="A172:A173"/>
    <mergeCell ref="B172:B173"/>
    <mergeCell ref="C172:C173"/>
    <mergeCell ref="D172:D173"/>
    <mergeCell ref="E172:E173"/>
    <mergeCell ref="G176:G177"/>
    <mergeCell ref="L169:L171"/>
    <mergeCell ref="F174:F175"/>
    <mergeCell ref="I174:I175"/>
    <mergeCell ref="L174:L175"/>
    <mergeCell ref="E174:E175"/>
    <mergeCell ref="I172:I173"/>
    <mergeCell ref="L172:L173"/>
    <mergeCell ref="E176:E177"/>
    <mergeCell ref="A174:A175"/>
    <mergeCell ref="B174:B175"/>
    <mergeCell ref="C174:C175"/>
    <mergeCell ref="D174:D175"/>
    <mergeCell ref="F176:F177"/>
    <mergeCell ref="E178:E180"/>
    <mergeCell ref="A176:A177"/>
    <mergeCell ref="B176:B177"/>
    <mergeCell ref="C176:C177"/>
    <mergeCell ref="D176:D177"/>
    <mergeCell ref="A178:A180"/>
    <mergeCell ref="B178:B180"/>
    <mergeCell ref="C178:C180"/>
    <mergeCell ref="D178:D180"/>
    <mergeCell ref="F181:F183"/>
    <mergeCell ref="F178:F180"/>
    <mergeCell ref="G178:G180"/>
    <mergeCell ref="M176:M177"/>
    <mergeCell ref="H178:H180"/>
    <mergeCell ref="H176:H177"/>
    <mergeCell ref="L178:L180"/>
    <mergeCell ref="I176:I177"/>
    <mergeCell ref="L176:L177"/>
    <mergeCell ref="M181:M183"/>
    <mergeCell ref="A184:A186"/>
    <mergeCell ref="B184:B186"/>
    <mergeCell ref="C184:C186"/>
    <mergeCell ref="D184:D186"/>
    <mergeCell ref="A190:A192"/>
    <mergeCell ref="B190:B192"/>
    <mergeCell ref="C190:C192"/>
    <mergeCell ref="D190:D192"/>
    <mergeCell ref="G181:G183"/>
    <mergeCell ref="I184:I186"/>
    <mergeCell ref="A187:A189"/>
    <mergeCell ref="B187:B189"/>
    <mergeCell ref="C187:C189"/>
    <mergeCell ref="D187:D189"/>
    <mergeCell ref="A181:A183"/>
    <mergeCell ref="B181:B183"/>
    <mergeCell ref="C181:C183"/>
    <mergeCell ref="D181:D183"/>
    <mergeCell ref="L184:L186"/>
    <mergeCell ref="G190:G192"/>
    <mergeCell ref="E193:E195"/>
    <mergeCell ref="I181:I183"/>
    <mergeCell ref="G184:G186"/>
    <mergeCell ref="H184:H186"/>
    <mergeCell ref="E184:E186"/>
    <mergeCell ref="F190:F192"/>
    <mergeCell ref="F187:F189"/>
    <mergeCell ref="F184:F186"/>
    <mergeCell ref="B196:B198"/>
    <mergeCell ref="L193:L195"/>
    <mergeCell ref="C196:C198"/>
    <mergeCell ref="A193:A195"/>
    <mergeCell ref="B193:B195"/>
    <mergeCell ref="C193:C195"/>
    <mergeCell ref="D193:D195"/>
    <mergeCell ref="D196:D198"/>
    <mergeCell ref="A196:A198"/>
    <mergeCell ref="M187:M189"/>
    <mergeCell ref="H196:H198"/>
    <mergeCell ref="H181:H183"/>
    <mergeCell ref="E181:E183"/>
    <mergeCell ref="L196:L198"/>
    <mergeCell ref="G193:G195"/>
    <mergeCell ref="L190:L192"/>
    <mergeCell ref="E190:E192"/>
    <mergeCell ref="E187:E189"/>
    <mergeCell ref="M184:M186"/>
    <mergeCell ref="G187:G189"/>
    <mergeCell ref="H187:H189"/>
    <mergeCell ref="I187:I189"/>
    <mergeCell ref="L187:L189"/>
    <mergeCell ref="M190:M192"/>
    <mergeCell ref="E196:E198"/>
    <mergeCell ref="D202:D204"/>
    <mergeCell ref="E202:E204"/>
    <mergeCell ref="D199:D201"/>
    <mergeCell ref="E199:E201"/>
    <mergeCell ref="H202:H204"/>
    <mergeCell ref="F199:F201"/>
    <mergeCell ref="F202:F204"/>
    <mergeCell ref="H199:H201"/>
    <mergeCell ref="A202:A204"/>
    <mergeCell ref="B202:B204"/>
    <mergeCell ref="C202:C204"/>
    <mergeCell ref="A199:A201"/>
    <mergeCell ref="B199:B201"/>
    <mergeCell ref="C199:C201"/>
    <mergeCell ref="M199:M201"/>
    <mergeCell ref="G202:G204"/>
    <mergeCell ref="G199:G201"/>
    <mergeCell ref="I205:I207"/>
    <mergeCell ref="L199:L201"/>
    <mergeCell ref="L202:L204"/>
    <mergeCell ref="I199:I201"/>
    <mergeCell ref="I202:I204"/>
    <mergeCell ref="G205:G207"/>
    <mergeCell ref="H205:H207"/>
    <mergeCell ref="M193:M195"/>
    <mergeCell ref="F196:F198"/>
    <mergeCell ref="H193:H195"/>
    <mergeCell ref="F193:F195"/>
    <mergeCell ref="G196:G198"/>
    <mergeCell ref="I196:I198"/>
    <mergeCell ref="M196:M198"/>
    <mergeCell ref="A208:E208"/>
    <mergeCell ref="A205:A207"/>
    <mergeCell ref="B205:B207"/>
    <mergeCell ref="C205:C207"/>
    <mergeCell ref="D205:D207"/>
    <mergeCell ref="E205:E207"/>
    <mergeCell ref="F205:F207"/>
    <mergeCell ref="I193:I195"/>
    <mergeCell ref="H190:H192"/>
    <mergeCell ref="I190:I192"/>
    <mergeCell ref="I178:I180"/>
    <mergeCell ref="L205:L207"/>
    <mergeCell ref="N33:N35"/>
    <mergeCell ref="J36:K36"/>
    <mergeCell ref="J37:K37"/>
    <mergeCell ref="L74:L76"/>
    <mergeCell ref="M205:M207"/>
    <mergeCell ref="L181:L183"/>
    <mergeCell ref="M178:M180"/>
    <mergeCell ref="M202:M204"/>
    <mergeCell ref="B84:B86"/>
    <mergeCell ref="C84:C86"/>
    <mergeCell ref="F74:F76"/>
    <mergeCell ref="D84:D86"/>
    <mergeCell ref="E84:E86"/>
    <mergeCell ref="E74:E76"/>
    <mergeCell ref="D80:D82"/>
    <mergeCell ref="E80:E82"/>
    <mergeCell ref="F80:F82"/>
    <mergeCell ref="D74:D76"/>
    <mergeCell ref="A30:A32"/>
    <mergeCell ref="B30:B32"/>
    <mergeCell ref="C30:C32"/>
    <mergeCell ref="A74:A76"/>
    <mergeCell ref="C67:C69"/>
    <mergeCell ref="A71:A73"/>
    <mergeCell ref="B71:B73"/>
    <mergeCell ref="A64:A66"/>
    <mergeCell ref="B60:E60"/>
    <mergeCell ref="A67:A69"/>
    <mergeCell ref="O30:O32"/>
    <mergeCell ref="G30:G32"/>
    <mergeCell ref="H30:H32"/>
    <mergeCell ref="I30:I32"/>
    <mergeCell ref="L30:L32"/>
    <mergeCell ref="M30:M32"/>
    <mergeCell ref="N30:N32"/>
  </mergeCells>
  <printOptions/>
  <pageMargins left="0.96" right="0.7480314960629921" top="0.51" bottom="0.984251968503937" header="0.5118110236220472" footer="0.5118110236220472"/>
  <pageSetup horizontalDpi="300" verticalDpi="300" orientation="landscape" paperSize="9" scale="48" r:id="rId1"/>
  <rowBreaks count="2" manualBreakCount="2">
    <brk id="47" max="12" man="1"/>
    <brk id="9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pmarcinkowska</cp:lastModifiedBy>
  <cp:lastPrinted>2012-02-02T09:11:30Z</cp:lastPrinted>
  <dcterms:modified xsi:type="dcterms:W3CDTF">2012-02-02T09:11:31Z</dcterms:modified>
  <cp:category/>
  <cp:version/>
  <cp:contentType/>
  <cp:contentStatus/>
</cp:coreProperties>
</file>