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gospod.pomocnicze" sheetId="1" r:id="rId1"/>
    <sheet name="dochody własne" sheetId="2" r:id="rId2"/>
  </sheets>
  <definedNames>
    <definedName name="_xlnm.Print_Area" localSheetId="1">'dochody własne'!$A$1:$J$213</definedName>
    <definedName name="_xlnm.Print_Titles" localSheetId="1">'dochody własne'!$5:$6</definedName>
  </definedNames>
  <calcPr fullCalcOnLoad="1"/>
</workbook>
</file>

<file path=xl/sharedStrings.xml><?xml version="1.0" encoding="utf-8"?>
<sst xmlns="http://schemas.openxmlformats.org/spreadsheetml/2006/main" count="251" uniqueCount="84">
  <si>
    <t>Dział</t>
  </si>
  <si>
    <t>Rozdział</t>
  </si>
  <si>
    <t>Nazwa</t>
  </si>
  <si>
    <t>Plan po zmianach</t>
  </si>
  <si>
    <t>Wykonanie</t>
  </si>
  <si>
    <t>Wskażnik  5 : 4</t>
  </si>
  <si>
    <t>600</t>
  </si>
  <si>
    <t>Transport</t>
  </si>
  <si>
    <t>Drogi publiczne powiatowe</t>
  </si>
  <si>
    <t>Środki pieniężne na początek roku</t>
  </si>
  <si>
    <t>Przychody własne</t>
  </si>
  <si>
    <t>Wydatki</t>
  </si>
  <si>
    <t>Środki pieniężne na koniec roku</t>
  </si>
  <si>
    <t>801</t>
  </si>
  <si>
    <t>Oświata i wychowanie</t>
  </si>
  <si>
    <t>80120</t>
  </si>
  <si>
    <t>Licea ogólnokształcące</t>
  </si>
  <si>
    <t>w tym wg jednostek :</t>
  </si>
  <si>
    <t>ZSO Skoczów</t>
  </si>
  <si>
    <t>80130</t>
  </si>
  <si>
    <t>Szkoły zawodowe</t>
  </si>
  <si>
    <t>Zespół Szkół Zawodowych w Skoczowie</t>
  </si>
  <si>
    <t>Zespół Szkół Ponadgimnazjalnych w Istebnej</t>
  </si>
  <si>
    <t>Placówki opiekuńczo-wychowawcze</t>
  </si>
  <si>
    <t>Dom Dziecka Cieszyn</t>
  </si>
  <si>
    <t>Domy pomocy społecznej</t>
  </si>
  <si>
    <t>Dom Pomocy Społecznej w Cieszynie</t>
  </si>
  <si>
    <t>Dom Pomocy Społecznej w Pogórzu</t>
  </si>
  <si>
    <t>Powiatowy Dom Pomocy Społecznej  w Skoczowie</t>
  </si>
  <si>
    <t>Edukacyjna opieka wychowawcza</t>
  </si>
  <si>
    <t>Specjalny Ośrodek Szkolno-Wychowawczy w Cieszynie</t>
  </si>
  <si>
    <t>Szkolne schroniska młodzieżowe</t>
  </si>
  <si>
    <t>Szkolne Schronisko Młodzieżowe w Istebnej</t>
  </si>
  <si>
    <t>ZESTAWIENIE PRZYCHODÓW I ROZCHODÓW GOSPODARSTW POMOCNICZYCH</t>
  </si>
  <si>
    <t xml:space="preserve">Rozdział </t>
  </si>
  <si>
    <t xml:space="preserve">Jednostka </t>
  </si>
  <si>
    <t>% wykonania</t>
  </si>
  <si>
    <t>wg uchwały budżetowej</t>
  </si>
  <si>
    <t>po zmianach</t>
  </si>
  <si>
    <t>Pomoc społeczna</t>
  </si>
  <si>
    <t xml:space="preserve">  </t>
  </si>
  <si>
    <t>Powiatowy Dom Pomocy Społecznej Kończyce Małe</t>
  </si>
  <si>
    <t>dotyczy  jednostki:</t>
  </si>
  <si>
    <t>w tym wg jednostek:</t>
  </si>
  <si>
    <t>Realizacja dochodów własnych i wydatków nimi finansowanych</t>
  </si>
  <si>
    <t>LO im. Osuchowskiego</t>
  </si>
  <si>
    <t>ZSO Wisła</t>
  </si>
  <si>
    <t>Zespół Szkół Budowlanych w Cieszynie</t>
  </si>
  <si>
    <t>Zespół Szkół Ponadgimnazjalnych w Ustroniu</t>
  </si>
  <si>
    <t>Centrum Kształcenia Praktycznego w Bażanowicach</t>
  </si>
  <si>
    <t>Poradnie psychologiczno - pedagogiczne, w tym poradnie specjalistyczne</t>
  </si>
  <si>
    <t>Internaty i bursy szkolne</t>
  </si>
  <si>
    <t>Zespół Szkół Gastronomiczno - Hotelarskich w Wiśle</t>
  </si>
  <si>
    <t>Centra kształcenia ustawicznego i praktycznego</t>
  </si>
  <si>
    <t>Tabela nr 10</t>
  </si>
  <si>
    <t>Tabela nr 9</t>
  </si>
  <si>
    <t>754</t>
  </si>
  <si>
    <t>Bezpieczeństwo publiczne i ochrona przeciwpożarowa</t>
  </si>
  <si>
    <t>dotyczy jednostki:</t>
  </si>
  <si>
    <t>Komenda Powiatowa Państwowej Straży Pożarnej</t>
  </si>
  <si>
    <t>Plan  (przychody)</t>
  </si>
  <si>
    <t>Plan  (koszty)</t>
  </si>
  <si>
    <r>
      <t>Centrum Kształcenia Praktycznego Bażanowice -</t>
    </r>
    <r>
      <rPr>
        <b/>
        <sz val="11"/>
        <rFont val="Times New Roman"/>
        <family val="1"/>
      </rPr>
      <t>Gospodarstwo Pomocnicze</t>
    </r>
  </si>
  <si>
    <r>
      <t>Warsztat Szkolny</t>
    </r>
    <r>
      <rPr>
        <sz val="11"/>
        <rFont val="Times New Roman"/>
        <family val="1"/>
      </rPr>
      <t xml:space="preserve"> Zespołu Szkół Ponadgimnazjalnych w Ustroniu</t>
    </r>
  </si>
  <si>
    <r>
      <t>Centrum Kształcenia Praktycznego Bażanowice -</t>
    </r>
    <r>
      <rPr>
        <b/>
        <sz val="11"/>
        <rFont val="Times New Roman"/>
        <family val="1"/>
      </rPr>
      <t xml:space="preserve"> Gospodarstwo Pomocnicze</t>
    </r>
  </si>
  <si>
    <t>Komendy Powiatowe PSP</t>
  </si>
  <si>
    <t>Specjalne Ośrodki Szkolno-Wychowawcze</t>
  </si>
  <si>
    <t>Powiatowy Zarząd Dróg Publicznych</t>
  </si>
  <si>
    <t>Zespół Szkół Gastronomiczno-Hotelarskich w Wiśle</t>
  </si>
  <si>
    <t>Zespół Szkół Ekonomiczno-Gastronomicznych w Cieszynie</t>
  </si>
  <si>
    <t>Zespół Szkół Technicznych w Cieszynie</t>
  </si>
  <si>
    <t>Poradnia Psychologiczno - Pedagogiczna w Cieszynie</t>
  </si>
  <si>
    <t>OPDiR Dom Dziecka Międzyświeć</t>
  </si>
  <si>
    <t>Zespól Szkól Rolinczych w Międzyświeciu</t>
  </si>
  <si>
    <t>Środki na koniec roku</t>
  </si>
  <si>
    <t>Stołówki szkolne</t>
  </si>
  <si>
    <t>Zespół Szkół Ekonomiczno - Gastronomicznych w Cieszynie</t>
  </si>
  <si>
    <t>Zespól Szkól Gastronomiczno- Hotelarskich w Wiśle</t>
  </si>
  <si>
    <t>ZSO Kopernik (II LO Cieszyn)</t>
  </si>
  <si>
    <t>W ROKU 2010</t>
  </si>
  <si>
    <t xml:space="preserve"> jednostek budżetowych Powiatu na 2010 rok</t>
  </si>
  <si>
    <t>Szkolne Schronisko Młodzieżowe  Granit Wisła</t>
  </si>
  <si>
    <t>Zespół Szkół  w Cieszynie</t>
  </si>
  <si>
    <t>-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</si>
</sst>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41" fontId="11" fillId="0" borderId="16" xfId="0" applyNumberFormat="1" applyFont="1" applyBorder="1" applyAlignment="1">
      <alignment vertical="center"/>
    </xf>
    <xf numFmtId="164" fontId="11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41" fontId="11" fillId="0" borderId="19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41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1" fontId="11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3" fontId="9" fillId="0" borderId="34" xfId="0" applyNumberFormat="1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27" xfId="0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14" xfId="0" applyNumberFormat="1" applyFont="1" applyBorder="1" applyAlignment="1">
      <alignment horizontal="right"/>
    </xf>
    <xf numFmtId="164" fontId="9" fillId="0" borderId="38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164" fontId="9" fillId="0" borderId="34" xfId="0" applyNumberFormat="1" applyFont="1" applyBorder="1" applyAlignment="1">
      <alignment horizontal="right"/>
    </xf>
    <xf numFmtId="164" fontId="9" fillId="0" borderId="50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9" fillId="0" borderId="51" xfId="0" applyFont="1" applyBorder="1" applyAlignment="1">
      <alignment/>
    </xf>
    <xf numFmtId="0" fontId="9" fillId="0" borderId="33" xfId="0" applyFont="1" applyBorder="1" applyAlignment="1">
      <alignment/>
    </xf>
    <xf numFmtId="164" fontId="9" fillId="0" borderId="52" xfId="0" applyNumberFormat="1" applyFont="1" applyBorder="1" applyAlignment="1">
      <alignment horizontal="right"/>
    </xf>
    <xf numFmtId="164" fontId="9" fillId="0" borderId="53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4" fontId="9" fillId="0" borderId="17" xfId="0" applyNumberFormat="1" applyFont="1" applyBorder="1" applyAlignment="1">
      <alignment horizontal="right"/>
    </xf>
    <xf numFmtId="164" fontId="9" fillId="0" borderId="55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center"/>
    </xf>
    <xf numFmtId="10" fontId="9" fillId="0" borderId="36" xfId="0" applyNumberFormat="1" applyFont="1" applyBorder="1" applyAlignment="1">
      <alignment horizontal="right"/>
    </xf>
    <xf numFmtId="10" fontId="9" fillId="0" borderId="56" xfId="0" applyNumberFormat="1" applyFont="1" applyBorder="1" applyAlignment="1">
      <alignment horizontal="right"/>
    </xf>
    <xf numFmtId="10" fontId="9" fillId="0" borderId="57" xfId="0" applyNumberFormat="1" applyFont="1" applyBorder="1" applyAlignment="1">
      <alignment horizontal="right"/>
    </xf>
    <xf numFmtId="10" fontId="9" fillId="0" borderId="30" xfId="0" applyNumberFormat="1" applyFont="1" applyBorder="1" applyAlignment="1">
      <alignment horizontal="right"/>
    </xf>
    <xf numFmtId="0" fontId="9" fillId="0" borderId="58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164" fontId="9" fillId="0" borderId="36" xfId="0" applyNumberFormat="1" applyFont="1" applyBorder="1" applyAlignment="1">
      <alignment horizontal="right"/>
    </xf>
    <xf numFmtId="164" fontId="9" fillId="0" borderId="56" xfId="0" applyNumberFormat="1" applyFont="1" applyBorder="1" applyAlignment="1">
      <alignment horizontal="right"/>
    </xf>
    <xf numFmtId="164" fontId="9" fillId="0" borderId="57" xfId="0" applyNumberFormat="1" applyFont="1" applyBorder="1" applyAlignment="1">
      <alignment horizontal="right"/>
    </xf>
    <xf numFmtId="164" fontId="9" fillId="0" borderId="30" xfId="0" applyNumberFormat="1" applyFont="1" applyBorder="1" applyAlignment="1">
      <alignment horizontal="righ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33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="150" zoomScaleNormal="150" zoomScalePageLayoutView="0" workbookViewId="0" topLeftCell="A10">
      <selection activeCell="G14" sqref="G14"/>
    </sheetView>
  </sheetViews>
  <sheetFormatPr defaultColWidth="9.00390625" defaultRowHeight="12.75"/>
  <cols>
    <col min="1" max="1" width="10.375" style="0" customWidth="1"/>
    <col min="2" max="2" width="28.125" style="0" customWidth="1"/>
    <col min="3" max="3" width="14.625" style="0" customWidth="1"/>
    <col min="4" max="4" width="13.125" style="0" customWidth="1"/>
    <col min="5" max="5" width="15.25390625" style="0" customWidth="1"/>
    <col min="6" max="6" width="15.375" style="0" customWidth="1"/>
  </cols>
  <sheetData>
    <row r="1" spans="1:6" ht="15">
      <c r="A1" s="38"/>
      <c r="B1" s="38"/>
      <c r="C1" s="38"/>
      <c r="D1" s="38"/>
      <c r="E1" s="38"/>
      <c r="F1" s="39" t="s">
        <v>54</v>
      </c>
    </row>
    <row r="2" spans="1:6" ht="9" customHeight="1">
      <c r="A2" s="38"/>
      <c r="B2" s="38"/>
      <c r="C2" s="38"/>
      <c r="D2" s="38"/>
      <c r="E2" s="38"/>
      <c r="F2" s="39"/>
    </row>
    <row r="3" spans="1:6" ht="15.75">
      <c r="A3" s="79" t="s">
        <v>33</v>
      </c>
      <c r="B3" s="79"/>
      <c r="C3" s="79"/>
      <c r="D3" s="79"/>
      <c r="E3" s="79"/>
      <c r="F3" s="79"/>
    </row>
    <row r="4" spans="1:6" ht="15.75">
      <c r="A4" s="79" t="s">
        <v>79</v>
      </c>
      <c r="B4" s="79"/>
      <c r="C4" s="79"/>
      <c r="D4" s="79"/>
      <c r="E4" s="79"/>
      <c r="F4" s="79"/>
    </row>
    <row r="5" spans="1:6" ht="14.25">
      <c r="A5" s="40"/>
      <c r="B5" s="40"/>
      <c r="C5" s="40"/>
      <c r="D5" s="40"/>
      <c r="E5" s="40"/>
      <c r="F5" s="40"/>
    </row>
    <row r="6" spans="1:6" ht="21" customHeight="1">
      <c r="A6" s="80" t="s">
        <v>34</v>
      </c>
      <c r="B6" s="82" t="s">
        <v>35</v>
      </c>
      <c r="C6" s="84" t="s">
        <v>60</v>
      </c>
      <c r="D6" s="85"/>
      <c r="E6" s="82" t="s">
        <v>4</v>
      </c>
      <c r="F6" s="86" t="s">
        <v>36</v>
      </c>
    </row>
    <row r="7" spans="1:6" ht="32.25" customHeight="1">
      <c r="A7" s="81"/>
      <c r="B7" s="83"/>
      <c r="C7" s="41" t="s">
        <v>37</v>
      </c>
      <c r="D7" s="41" t="s">
        <v>38</v>
      </c>
      <c r="E7" s="83"/>
      <c r="F7" s="87"/>
    </row>
    <row r="8" spans="1:6" ht="51" customHeight="1">
      <c r="A8" s="42">
        <v>80197</v>
      </c>
      <c r="B8" s="43" t="s">
        <v>62</v>
      </c>
      <c r="C8" s="44">
        <v>101986</v>
      </c>
      <c r="D8" s="44">
        <v>98200</v>
      </c>
      <c r="E8" s="44">
        <v>72836.51</v>
      </c>
      <c r="F8" s="45">
        <f>SUM(E8/D8)</f>
        <v>0.7417159877800407</v>
      </c>
    </row>
    <row r="9" spans="1:6" ht="48" customHeight="1">
      <c r="A9" s="46">
        <v>80197</v>
      </c>
      <c r="B9" s="47" t="s">
        <v>63</v>
      </c>
      <c r="C9" s="48">
        <v>773953</v>
      </c>
      <c r="D9" s="48">
        <v>647808</v>
      </c>
      <c r="E9" s="48">
        <v>531443.17</v>
      </c>
      <c r="F9" s="49">
        <f>SUM(E9/D9)</f>
        <v>0.8203714217792927</v>
      </c>
    </row>
    <row r="10" spans="1:6" ht="42" customHeight="1">
      <c r="A10" s="50"/>
      <c r="B10" s="51"/>
      <c r="C10" s="52"/>
      <c r="D10" s="52"/>
      <c r="E10" s="52"/>
      <c r="F10" s="53"/>
    </row>
    <row r="11" spans="1:6" ht="21.75" customHeight="1">
      <c r="A11" s="80" t="s">
        <v>34</v>
      </c>
      <c r="B11" s="82" t="s">
        <v>35</v>
      </c>
      <c r="C11" s="84" t="s">
        <v>61</v>
      </c>
      <c r="D11" s="85"/>
      <c r="E11" s="82" t="s">
        <v>4</v>
      </c>
      <c r="F11" s="86" t="s">
        <v>36</v>
      </c>
    </row>
    <row r="12" spans="1:6" ht="32.25" customHeight="1">
      <c r="A12" s="81"/>
      <c r="B12" s="83"/>
      <c r="C12" s="41" t="s">
        <v>37</v>
      </c>
      <c r="D12" s="41" t="s">
        <v>38</v>
      </c>
      <c r="E12" s="83"/>
      <c r="F12" s="87"/>
    </row>
    <row r="13" spans="1:6" ht="53.25" customHeight="1">
      <c r="A13" s="42">
        <v>80197</v>
      </c>
      <c r="B13" s="43" t="s">
        <v>64</v>
      </c>
      <c r="C13" s="44">
        <v>98200</v>
      </c>
      <c r="D13" s="44">
        <v>98200</v>
      </c>
      <c r="E13" s="44">
        <v>71349.36</v>
      </c>
      <c r="F13" s="45">
        <f>SUM(E13/D13)</f>
        <v>0.7265718940936864</v>
      </c>
    </row>
    <row r="14" spans="1:6" ht="52.5" customHeight="1">
      <c r="A14" s="46">
        <v>80197</v>
      </c>
      <c r="B14" s="47" t="s">
        <v>63</v>
      </c>
      <c r="C14" s="48">
        <v>773953</v>
      </c>
      <c r="D14" s="48">
        <v>647808</v>
      </c>
      <c r="E14" s="48">
        <v>533548.35</v>
      </c>
      <c r="F14" s="49">
        <f>SUM(E14/D14)</f>
        <v>0.8236211192205097</v>
      </c>
    </row>
    <row r="15" spans="1:6" ht="15">
      <c r="A15" s="38"/>
      <c r="B15" s="38"/>
      <c r="C15" s="54"/>
      <c r="D15" s="54"/>
      <c r="E15" s="54"/>
      <c r="F15" s="38"/>
    </row>
    <row r="16" spans="1:6" ht="15">
      <c r="A16" s="38"/>
      <c r="B16" s="38"/>
      <c r="C16" s="38"/>
      <c r="D16" s="38"/>
      <c r="E16" s="38"/>
      <c r="F16" s="38"/>
    </row>
    <row r="17" spans="1:6" ht="15">
      <c r="A17" s="38"/>
      <c r="B17" s="38"/>
      <c r="C17" s="38"/>
      <c r="D17" s="54"/>
      <c r="E17" s="54"/>
      <c r="F17" s="38"/>
    </row>
    <row r="18" spans="4:5" ht="12.75">
      <c r="D18" s="1"/>
      <c r="E18" s="1"/>
    </row>
    <row r="19" spans="4:5" ht="12.75">
      <c r="D19" s="1"/>
      <c r="E19" s="1"/>
    </row>
  </sheetData>
  <sheetProtection/>
  <mergeCells count="12">
    <mergeCell ref="F11:F12"/>
    <mergeCell ref="A11:A12"/>
    <mergeCell ref="B11:B12"/>
    <mergeCell ref="C11:D11"/>
    <mergeCell ref="E11:E12"/>
    <mergeCell ref="A3:F3"/>
    <mergeCell ref="A4:F4"/>
    <mergeCell ref="A6:A7"/>
    <mergeCell ref="B6:B7"/>
    <mergeCell ref="C6:D6"/>
    <mergeCell ref="E6:E7"/>
    <mergeCell ref="F6:F7"/>
  </mergeCells>
  <printOptions/>
  <pageMargins left="0.61" right="0.3937007874015748" top="0.79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1"/>
  <sheetViews>
    <sheetView tabSelected="1" view="pageBreakPreview" zoomScale="150" zoomScaleSheetLayoutView="150" zoomScalePageLayoutView="0" workbookViewId="0" topLeftCell="A1">
      <pane ySplit="6" topLeftCell="A205" activePane="bottomLeft" state="frozen"/>
      <selection pane="topLeft" activeCell="A1" sqref="A1"/>
      <selection pane="bottomLeft" activeCell="K123" sqref="K123"/>
    </sheetView>
  </sheetViews>
  <sheetFormatPr defaultColWidth="9.00390625" defaultRowHeight="12.75"/>
  <cols>
    <col min="1" max="1" width="8.125" style="0" customWidth="1"/>
    <col min="2" max="2" width="9.75390625" style="0" customWidth="1"/>
    <col min="6" max="6" width="3.25390625" style="0" hidden="1" customWidth="1"/>
    <col min="7" max="7" width="15.75390625" style="0" customWidth="1"/>
    <col min="8" max="8" width="12.75390625" style="0" customWidth="1"/>
    <col min="10" max="10" width="6.00390625" style="0" customWidth="1"/>
    <col min="11" max="11" width="9.75390625" style="0" bestFit="1" customWidth="1"/>
    <col min="12" max="12" width="10.125" style="0" bestFit="1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163" t="s">
        <v>55</v>
      </c>
      <c r="J1" s="163"/>
    </row>
    <row r="2" spans="1:10" ht="15.75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79" t="s">
        <v>80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5.2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" customHeight="1">
      <c r="A5" s="55" t="s">
        <v>0</v>
      </c>
      <c r="B5" s="55" t="s">
        <v>1</v>
      </c>
      <c r="C5" s="164" t="s">
        <v>2</v>
      </c>
      <c r="D5" s="164"/>
      <c r="E5" s="164"/>
      <c r="F5" s="164"/>
      <c r="G5" s="55" t="s">
        <v>3</v>
      </c>
      <c r="H5" s="55" t="s">
        <v>4</v>
      </c>
      <c r="I5" s="160" t="s">
        <v>5</v>
      </c>
      <c r="J5" s="161"/>
    </row>
    <row r="6" spans="1:10" ht="8.25" customHeight="1">
      <c r="A6" s="61">
        <v>1</v>
      </c>
      <c r="B6" s="61">
        <v>2</v>
      </c>
      <c r="C6" s="162">
        <v>3</v>
      </c>
      <c r="D6" s="162"/>
      <c r="E6" s="162"/>
      <c r="F6" s="162"/>
      <c r="G6" s="61">
        <v>4</v>
      </c>
      <c r="H6" s="61">
        <v>5</v>
      </c>
      <c r="I6" s="162">
        <v>6</v>
      </c>
      <c r="J6" s="162"/>
    </row>
    <row r="7" spans="1:10" ht="13.5" customHeight="1">
      <c r="A7" s="9" t="s">
        <v>6</v>
      </c>
      <c r="B7" s="111" t="s">
        <v>7</v>
      </c>
      <c r="C7" s="111"/>
      <c r="D7" s="111"/>
      <c r="E7" s="111"/>
      <c r="F7" s="111"/>
      <c r="G7" s="10"/>
      <c r="H7" s="10"/>
      <c r="I7" s="149"/>
      <c r="J7" s="150"/>
    </row>
    <row r="8" spans="1:10" ht="13.5" customHeight="1">
      <c r="A8" s="11"/>
      <c r="B8" s="12">
        <v>60014</v>
      </c>
      <c r="C8" s="111" t="s">
        <v>8</v>
      </c>
      <c r="D8" s="111"/>
      <c r="E8" s="111"/>
      <c r="F8" s="111"/>
      <c r="G8" s="158"/>
      <c r="H8" s="158"/>
      <c r="I8" s="158"/>
      <c r="J8" s="159"/>
    </row>
    <row r="9" spans="1:10" ht="13.5" customHeight="1">
      <c r="A9" s="11"/>
      <c r="B9" s="27"/>
      <c r="C9" s="128" t="s">
        <v>58</v>
      </c>
      <c r="D9" s="129"/>
      <c r="E9" s="129"/>
      <c r="F9" s="129"/>
      <c r="G9" s="129"/>
      <c r="H9" s="129"/>
      <c r="I9" s="129"/>
      <c r="J9" s="130"/>
    </row>
    <row r="10" spans="1:10" ht="13.5" customHeight="1">
      <c r="A10" s="11"/>
      <c r="B10" s="27"/>
      <c r="C10" s="57" t="s">
        <v>67</v>
      </c>
      <c r="D10" s="58"/>
      <c r="E10" s="58"/>
      <c r="F10" s="58"/>
      <c r="G10" s="59"/>
      <c r="H10" s="59"/>
      <c r="I10" s="59"/>
      <c r="J10" s="60"/>
    </row>
    <row r="11" spans="1:10" ht="13.5" customHeight="1">
      <c r="A11" s="13"/>
      <c r="B11" s="16"/>
      <c r="C11" s="90" t="s">
        <v>9</v>
      </c>
      <c r="D11" s="91"/>
      <c r="E11" s="91"/>
      <c r="F11" s="91"/>
      <c r="G11" s="17">
        <v>29829</v>
      </c>
      <c r="H11" s="17">
        <v>29828.6</v>
      </c>
      <c r="I11" s="92">
        <f>H11/G11</f>
        <v>0.9999865902309832</v>
      </c>
      <c r="J11" s="93"/>
    </row>
    <row r="12" spans="1:10" ht="13.5" customHeight="1">
      <c r="A12" s="13"/>
      <c r="B12" s="16"/>
      <c r="C12" s="90" t="s">
        <v>10</v>
      </c>
      <c r="D12" s="91"/>
      <c r="E12" s="91"/>
      <c r="F12" s="91"/>
      <c r="G12" s="17">
        <v>61000</v>
      </c>
      <c r="H12" s="17">
        <v>60721.12</v>
      </c>
      <c r="I12" s="92">
        <f>SUM(H12/G12,)</f>
        <v>0.9954281967213116</v>
      </c>
      <c r="J12" s="93"/>
    </row>
    <row r="13" spans="1:10" ht="13.5" customHeight="1">
      <c r="A13" s="13"/>
      <c r="B13" s="16"/>
      <c r="C13" s="90" t="s">
        <v>11</v>
      </c>
      <c r="D13" s="91"/>
      <c r="E13" s="91"/>
      <c r="F13" s="91"/>
      <c r="G13" s="17">
        <v>90829</v>
      </c>
      <c r="H13" s="17">
        <v>76582.1</v>
      </c>
      <c r="I13" s="92">
        <f>SUM(H13/G13,)</f>
        <v>0.843145911548074</v>
      </c>
      <c r="J13" s="93"/>
    </row>
    <row r="14" spans="1:10" ht="13.5" customHeight="1">
      <c r="A14" s="13"/>
      <c r="B14" s="16"/>
      <c r="C14" s="154" t="s">
        <v>12</v>
      </c>
      <c r="D14" s="155"/>
      <c r="E14" s="155"/>
      <c r="F14" s="155"/>
      <c r="G14" s="18">
        <f>G11+G12-G13</f>
        <v>0</v>
      </c>
      <c r="H14" s="18">
        <f>H11+H12-H13</f>
        <v>13967.619999999995</v>
      </c>
      <c r="I14" s="156">
        <v>0</v>
      </c>
      <c r="J14" s="157"/>
    </row>
    <row r="15" spans="1:10" ht="13.5" customHeight="1">
      <c r="A15" s="9" t="s">
        <v>56</v>
      </c>
      <c r="B15" s="19" t="s">
        <v>57</v>
      </c>
      <c r="C15" s="20"/>
      <c r="D15" s="20"/>
      <c r="E15" s="20"/>
      <c r="F15" s="20"/>
      <c r="G15" s="21"/>
      <c r="H15" s="21"/>
      <c r="I15" s="22"/>
      <c r="J15" s="23"/>
    </row>
    <row r="16" spans="1:10" ht="13.5" customHeight="1">
      <c r="A16" s="24"/>
      <c r="B16" s="12">
        <v>75411</v>
      </c>
      <c r="C16" s="122" t="s">
        <v>65</v>
      </c>
      <c r="D16" s="122"/>
      <c r="E16" s="122"/>
      <c r="F16" s="122"/>
      <c r="G16" s="122"/>
      <c r="H16" s="122"/>
      <c r="I16" s="122"/>
      <c r="J16" s="123"/>
    </row>
    <row r="17" spans="1:10" ht="13.5" customHeight="1">
      <c r="A17" s="24"/>
      <c r="B17" s="25"/>
      <c r="C17" s="128" t="s">
        <v>58</v>
      </c>
      <c r="D17" s="129"/>
      <c r="E17" s="129"/>
      <c r="F17" s="129"/>
      <c r="G17" s="129"/>
      <c r="H17" s="129"/>
      <c r="I17" s="129"/>
      <c r="J17" s="130"/>
    </row>
    <row r="18" spans="1:10" ht="13.5" customHeight="1">
      <c r="A18" s="24"/>
      <c r="B18" s="26"/>
      <c r="C18" s="131" t="s">
        <v>59</v>
      </c>
      <c r="D18" s="132"/>
      <c r="E18" s="132"/>
      <c r="F18" s="132"/>
      <c r="G18" s="132"/>
      <c r="H18" s="132"/>
      <c r="I18" s="132"/>
      <c r="J18" s="133"/>
    </row>
    <row r="19" spans="1:10" ht="13.5" customHeight="1">
      <c r="A19" s="13"/>
      <c r="B19" s="16"/>
      <c r="C19" s="90" t="s">
        <v>9</v>
      </c>
      <c r="D19" s="91"/>
      <c r="E19" s="91"/>
      <c r="F19" s="91"/>
      <c r="G19" s="17">
        <v>12316</v>
      </c>
      <c r="H19" s="17">
        <v>12315.1</v>
      </c>
      <c r="I19" s="92">
        <f>H19/G19</f>
        <v>0.9999269243260799</v>
      </c>
      <c r="J19" s="93"/>
    </row>
    <row r="20" spans="1:10" ht="13.5" customHeight="1">
      <c r="A20" s="13"/>
      <c r="B20" s="16"/>
      <c r="C20" s="90" t="s">
        <v>10</v>
      </c>
      <c r="D20" s="91"/>
      <c r="E20" s="91"/>
      <c r="F20" s="91"/>
      <c r="G20" s="17">
        <v>10494</v>
      </c>
      <c r="H20" s="17">
        <v>10493.96</v>
      </c>
      <c r="I20" s="92">
        <f>SUM(H20/G20,)</f>
        <v>0.999996188298075</v>
      </c>
      <c r="J20" s="93"/>
    </row>
    <row r="21" spans="1:10" ht="13.5" customHeight="1">
      <c r="A21" s="13"/>
      <c r="B21" s="16"/>
      <c r="C21" s="90" t="s">
        <v>11</v>
      </c>
      <c r="D21" s="91"/>
      <c r="E21" s="91"/>
      <c r="F21" s="91"/>
      <c r="G21" s="17">
        <v>22810</v>
      </c>
      <c r="H21" s="17">
        <v>19723.78</v>
      </c>
      <c r="I21" s="92">
        <f>SUM(H21/G21,)</f>
        <v>0.8646988163086365</v>
      </c>
      <c r="J21" s="93"/>
    </row>
    <row r="22" spans="1:10" ht="13.5" customHeight="1">
      <c r="A22" s="13"/>
      <c r="B22" s="16"/>
      <c r="C22" s="90" t="s">
        <v>12</v>
      </c>
      <c r="D22" s="91"/>
      <c r="E22" s="91"/>
      <c r="F22" s="91"/>
      <c r="G22" s="17">
        <f>G19+G20-G21</f>
        <v>0</v>
      </c>
      <c r="H22" s="17">
        <f>H19+H20-H21</f>
        <v>3085.279999999999</v>
      </c>
      <c r="I22" s="92">
        <v>0</v>
      </c>
      <c r="J22" s="93"/>
    </row>
    <row r="23" spans="1:10" ht="13.5" customHeight="1">
      <c r="A23" s="9" t="s">
        <v>13</v>
      </c>
      <c r="B23" s="111" t="s">
        <v>14</v>
      </c>
      <c r="C23" s="111"/>
      <c r="D23" s="111"/>
      <c r="E23" s="111"/>
      <c r="F23" s="111"/>
      <c r="G23" s="111"/>
      <c r="H23" s="111"/>
      <c r="I23" s="111"/>
      <c r="J23" s="112"/>
    </row>
    <row r="24" spans="1:10" ht="13.5" customHeight="1">
      <c r="A24" s="13"/>
      <c r="B24" s="9" t="s">
        <v>15</v>
      </c>
      <c r="C24" s="98" t="s">
        <v>16</v>
      </c>
      <c r="D24" s="98"/>
      <c r="E24" s="98"/>
      <c r="F24" s="98"/>
      <c r="G24" s="149"/>
      <c r="H24" s="149"/>
      <c r="I24" s="149"/>
      <c r="J24" s="150"/>
    </row>
    <row r="25" spans="1:10" ht="13.5" customHeight="1">
      <c r="A25" s="13"/>
      <c r="B25" s="14"/>
      <c r="C25" s="117" t="s">
        <v>9</v>
      </c>
      <c r="D25" s="118"/>
      <c r="E25" s="118"/>
      <c r="F25" s="118"/>
      <c r="G25" s="15">
        <f>G31+G36+G41+G46</f>
        <v>20764</v>
      </c>
      <c r="H25" s="15">
        <f aca="true" t="shared" si="0" ref="G25:H28">H31+H36+H41+H46</f>
        <v>20762.88</v>
      </c>
      <c r="I25" s="119">
        <f>H25/G25</f>
        <v>0.9999460604893085</v>
      </c>
      <c r="J25" s="120"/>
    </row>
    <row r="26" spans="1:10" ht="13.5" customHeight="1">
      <c r="A26" s="13"/>
      <c r="B26" s="16"/>
      <c r="C26" s="90" t="s">
        <v>10</v>
      </c>
      <c r="D26" s="91"/>
      <c r="E26" s="91"/>
      <c r="F26" s="91"/>
      <c r="G26" s="17">
        <f>G32+G37+G42+G47</f>
        <v>198140</v>
      </c>
      <c r="H26" s="17">
        <f t="shared" si="0"/>
        <v>188901.95</v>
      </c>
      <c r="I26" s="92">
        <f>SUM(H26/G26,)</f>
        <v>0.9533761481780559</v>
      </c>
      <c r="J26" s="93"/>
    </row>
    <row r="27" spans="1:10" ht="13.5" customHeight="1">
      <c r="A27" s="13"/>
      <c r="B27" s="16"/>
      <c r="C27" s="90" t="s">
        <v>11</v>
      </c>
      <c r="D27" s="91"/>
      <c r="E27" s="91"/>
      <c r="F27" s="91"/>
      <c r="G27" s="17">
        <f t="shared" si="0"/>
        <v>218904</v>
      </c>
      <c r="H27" s="17">
        <f t="shared" si="0"/>
        <v>141565.84</v>
      </c>
      <c r="I27" s="92">
        <f>SUM(H27/G27,)</f>
        <v>0.646702846910061</v>
      </c>
      <c r="J27" s="93"/>
    </row>
    <row r="28" spans="1:10" ht="13.5" customHeight="1">
      <c r="A28" s="13"/>
      <c r="B28" s="16"/>
      <c r="C28" s="90" t="s">
        <v>12</v>
      </c>
      <c r="D28" s="91"/>
      <c r="E28" s="91"/>
      <c r="F28" s="91"/>
      <c r="G28" s="17">
        <f t="shared" si="0"/>
        <v>0</v>
      </c>
      <c r="H28" s="17">
        <f t="shared" si="0"/>
        <v>68098.99000000002</v>
      </c>
      <c r="I28" s="92">
        <v>0</v>
      </c>
      <c r="J28" s="93"/>
    </row>
    <row r="29" spans="1:10" ht="13.5" customHeight="1">
      <c r="A29" s="11"/>
      <c r="B29" s="27"/>
      <c r="C29" s="151" t="s">
        <v>17</v>
      </c>
      <c r="D29" s="152"/>
      <c r="E29" s="152"/>
      <c r="F29" s="152"/>
      <c r="G29" s="152"/>
      <c r="H29" s="152"/>
      <c r="I29" s="152"/>
      <c r="J29" s="153"/>
    </row>
    <row r="30" spans="1:10" ht="13.5" customHeight="1">
      <c r="A30" s="13"/>
      <c r="B30" s="16"/>
      <c r="C30" s="96" t="s">
        <v>78</v>
      </c>
      <c r="D30" s="96"/>
      <c r="E30" s="96"/>
      <c r="F30" s="96"/>
      <c r="G30" s="96"/>
      <c r="H30" s="96"/>
      <c r="I30" s="96"/>
      <c r="J30" s="97"/>
    </row>
    <row r="31" spans="1:10" ht="13.5" customHeight="1">
      <c r="A31" s="28"/>
      <c r="B31" s="16"/>
      <c r="C31" s="90" t="s">
        <v>9</v>
      </c>
      <c r="D31" s="91"/>
      <c r="E31" s="91"/>
      <c r="F31" s="91"/>
      <c r="G31" s="17">
        <v>3325</v>
      </c>
      <c r="H31" s="17">
        <v>3324.97</v>
      </c>
      <c r="I31" s="92">
        <f>H31/G31</f>
        <v>0.999990977443609</v>
      </c>
      <c r="J31" s="93"/>
    </row>
    <row r="32" spans="1:10" ht="13.5" customHeight="1">
      <c r="A32" s="28"/>
      <c r="B32" s="16"/>
      <c r="C32" s="90" t="s">
        <v>10</v>
      </c>
      <c r="D32" s="91"/>
      <c r="E32" s="91"/>
      <c r="F32" s="91"/>
      <c r="G32" s="17">
        <v>75950</v>
      </c>
      <c r="H32" s="17">
        <v>72029.27</v>
      </c>
      <c r="I32" s="92">
        <f>SUM(H32/G32,)</f>
        <v>0.9483774851876234</v>
      </c>
      <c r="J32" s="93"/>
    </row>
    <row r="33" spans="1:10" ht="13.5" customHeight="1">
      <c r="A33" s="28"/>
      <c r="B33" s="16"/>
      <c r="C33" s="90" t="s">
        <v>11</v>
      </c>
      <c r="D33" s="91"/>
      <c r="E33" s="91"/>
      <c r="F33" s="91"/>
      <c r="G33" s="17">
        <v>79275</v>
      </c>
      <c r="H33" s="17">
        <v>69330.09</v>
      </c>
      <c r="I33" s="92">
        <f>SUM(H33/G33,)</f>
        <v>0.8745517502365184</v>
      </c>
      <c r="J33" s="93"/>
    </row>
    <row r="34" spans="1:10" ht="13.5" customHeight="1">
      <c r="A34" s="28"/>
      <c r="B34" s="16"/>
      <c r="C34" s="88" t="s">
        <v>12</v>
      </c>
      <c r="D34" s="89"/>
      <c r="E34" s="89"/>
      <c r="F34" s="89"/>
      <c r="G34" s="29">
        <f>G31+G32-G33</f>
        <v>0</v>
      </c>
      <c r="H34" s="29">
        <f>H31+H32-H33</f>
        <v>6024.150000000009</v>
      </c>
      <c r="I34" s="94">
        <v>0</v>
      </c>
      <c r="J34" s="95"/>
    </row>
    <row r="35" spans="1:10" ht="13.5" customHeight="1">
      <c r="A35" s="28"/>
      <c r="B35" s="16"/>
      <c r="C35" s="96" t="s">
        <v>18</v>
      </c>
      <c r="D35" s="96"/>
      <c r="E35" s="96"/>
      <c r="F35" s="96"/>
      <c r="G35" s="96"/>
      <c r="H35" s="96"/>
      <c r="I35" s="96"/>
      <c r="J35" s="97"/>
    </row>
    <row r="36" spans="1:10" ht="13.5" customHeight="1">
      <c r="A36" s="28"/>
      <c r="B36" s="16"/>
      <c r="C36" s="90" t="s">
        <v>9</v>
      </c>
      <c r="D36" s="91"/>
      <c r="E36" s="91"/>
      <c r="F36" s="91"/>
      <c r="G36" s="17">
        <v>12089</v>
      </c>
      <c r="H36" s="17">
        <v>12089</v>
      </c>
      <c r="I36" s="92">
        <f>H36/G36</f>
        <v>1</v>
      </c>
      <c r="J36" s="93"/>
    </row>
    <row r="37" spans="1:10" ht="13.5" customHeight="1">
      <c r="A37" s="28"/>
      <c r="B37" s="30"/>
      <c r="C37" s="90" t="s">
        <v>10</v>
      </c>
      <c r="D37" s="91"/>
      <c r="E37" s="91"/>
      <c r="F37" s="91"/>
      <c r="G37" s="17">
        <v>90308</v>
      </c>
      <c r="H37" s="17">
        <v>88505.21</v>
      </c>
      <c r="I37" s="92">
        <f>SUM(H37/G37)</f>
        <v>0.9800373167382735</v>
      </c>
      <c r="J37" s="93"/>
    </row>
    <row r="38" spans="1:10" ht="13.5" customHeight="1">
      <c r="A38" s="28"/>
      <c r="B38" s="30"/>
      <c r="C38" s="90" t="s">
        <v>11</v>
      </c>
      <c r="D38" s="91"/>
      <c r="E38" s="91"/>
      <c r="F38" s="91"/>
      <c r="G38" s="17">
        <v>102397</v>
      </c>
      <c r="H38" s="17">
        <v>41696.83</v>
      </c>
      <c r="I38" s="92">
        <f>SUM(H38/G38)</f>
        <v>0.40720753537701304</v>
      </c>
      <c r="J38" s="93"/>
    </row>
    <row r="39" spans="1:10" ht="13.5" customHeight="1">
      <c r="A39" s="28"/>
      <c r="B39" s="31"/>
      <c r="C39" s="88" t="s">
        <v>12</v>
      </c>
      <c r="D39" s="89"/>
      <c r="E39" s="89"/>
      <c r="F39" s="89"/>
      <c r="G39" s="29">
        <f>G36+G37-G38</f>
        <v>0</v>
      </c>
      <c r="H39" s="29">
        <f>H36+H37-H38</f>
        <v>58897.380000000005</v>
      </c>
      <c r="I39" s="94">
        <v>0</v>
      </c>
      <c r="J39" s="95"/>
    </row>
    <row r="40" spans="1:10" ht="13.5" customHeight="1">
      <c r="A40" s="28"/>
      <c r="B40" s="31"/>
      <c r="C40" s="96" t="s">
        <v>45</v>
      </c>
      <c r="D40" s="96"/>
      <c r="E40" s="96"/>
      <c r="F40" s="96"/>
      <c r="G40" s="96"/>
      <c r="H40" s="96"/>
      <c r="I40" s="96"/>
      <c r="J40" s="97"/>
    </row>
    <row r="41" spans="1:10" ht="13.5" customHeight="1">
      <c r="A41" s="28"/>
      <c r="B41" s="31"/>
      <c r="C41" s="90" t="s">
        <v>9</v>
      </c>
      <c r="D41" s="91"/>
      <c r="E41" s="91"/>
      <c r="F41" s="91"/>
      <c r="G41" s="17">
        <v>3262</v>
      </c>
      <c r="H41" s="17">
        <v>3261.44</v>
      </c>
      <c r="I41" s="92">
        <f>H41/G41</f>
        <v>0.9998283261802575</v>
      </c>
      <c r="J41" s="93"/>
    </row>
    <row r="42" spans="1:10" ht="13.5" customHeight="1">
      <c r="A42" s="28"/>
      <c r="B42" s="31"/>
      <c r="C42" s="90" t="s">
        <v>10</v>
      </c>
      <c r="D42" s="91"/>
      <c r="E42" s="91"/>
      <c r="F42" s="91"/>
      <c r="G42" s="17">
        <v>18800</v>
      </c>
      <c r="H42" s="17">
        <v>15396.71</v>
      </c>
      <c r="I42" s="92">
        <f>SUM(H42/G42)</f>
        <v>0.8189739361702127</v>
      </c>
      <c r="J42" s="93"/>
    </row>
    <row r="43" spans="1:10" ht="13.5" customHeight="1">
      <c r="A43" s="28"/>
      <c r="B43" s="31"/>
      <c r="C43" s="90" t="s">
        <v>11</v>
      </c>
      <c r="D43" s="91"/>
      <c r="E43" s="91"/>
      <c r="F43" s="91"/>
      <c r="G43" s="17">
        <v>22062</v>
      </c>
      <c r="H43" s="17">
        <v>15854.13</v>
      </c>
      <c r="I43" s="92">
        <f>SUM(H43/G43)</f>
        <v>0.7186170791406037</v>
      </c>
      <c r="J43" s="93"/>
    </row>
    <row r="44" spans="1:10" ht="13.5" customHeight="1">
      <c r="A44" s="28"/>
      <c r="B44" s="31"/>
      <c r="C44" s="88" t="s">
        <v>12</v>
      </c>
      <c r="D44" s="89"/>
      <c r="E44" s="89"/>
      <c r="F44" s="89"/>
      <c r="G44" s="29">
        <f>G41+G42-G43</f>
        <v>0</v>
      </c>
      <c r="H44" s="29">
        <f>H41+H42-H43</f>
        <v>2804.0199999999986</v>
      </c>
      <c r="I44" s="94">
        <v>0</v>
      </c>
      <c r="J44" s="95"/>
    </row>
    <row r="45" spans="1:10" ht="13.5" customHeight="1">
      <c r="A45" s="28"/>
      <c r="B45" s="31"/>
      <c r="C45" s="96" t="s">
        <v>46</v>
      </c>
      <c r="D45" s="96"/>
      <c r="E45" s="96"/>
      <c r="F45" s="96"/>
      <c r="G45" s="96"/>
      <c r="H45" s="96"/>
      <c r="I45" s="96"/>
      <c r="J45" s="97"/>
    </row>
    <row r="46" spans="1:10" ht="13.5" customHeight="1">
      <c r="A46" s="28"/>
      <c r="B46" s="31"/>
      <c r="C46" s="90" t="s">
        <v>9</v>
      </c>
      <c r="D46" s="91"/>
      <c r="E46" s="91"/>
      <c r="F46" s="91"/>
      <c r="G46" s="17">
        <v>2088</v>
      </c>
      <c r="H46" s="17">
        <v>2087.47</v>
      </c>
      <c r="I46" s="92">
        <f>H46/G46</f>
        <v>0.9997461685823754</v>
      </c>
      <c r="J46" s="93"/>
    </row>
    <row r="47" spans="1:10" ht="13.5" customHeight="1">
      <c r="A47" s="28"/>
      <c r="B47" s="31"/>
      <c r="C47" s="90" t="s">
        <v>10</v>
      </c>
      <c r="D47" s="91"/>
      <c r="E47" s="91"/>
      <c r="F47" s="91"/>
      <c r="G47" s="17">
        <v>13082</v>
      </c>
      <c r="H47" s="17">
        <v>12970.76</v>
      </c>
      <c r="I47" s="92">
        <f>SUM(H47/G47)</f>
        <v>0.9914967130408194</v>
      </c>
      <c r="J47" s="93"/>
    </row>
    <row r="48" spans="1:10" ht="13.5" customHeight="1">
      <c r="A48" s="28"/>
      <c r="B48" s="31"/>
      <c r="C48" s="90" t="s">
        <v>11</v>
      </c>
      <c r="D48" s="91"/>
      <c r="E48" s="91"/>
      <c r="F48" s="91"/>
      <c r="G48" s="17">
        <v>15170</v>
      </c>
      <c r="H48" s="17">
        <v>14684.79</v>
      </c>
      <c r="I48" s="92">
        <f>SUM(H48/G48)</f>
        <v>0.9680151615029664</v>
      </c>
      <c r="J48" s="93"/>
    </row>
    <row r="49" spans="1:10" ht="13.5" customHeight="1">
      <c r="A49" s="28"/>
      <c r="B49" s="32"/>
      <c r="C49" s="88" t="s">
        <v>12</v>
      </c>
      <c r="D49" s="89"/>
      <c r="E49" s="89"/>
      <c r="F49" s="89"/>
      <c r="G49" s="29">
        <v>0</v>
      </c>
      <c r="H49" s="29">
        <f>H46+H47-H48</f>
        <v>373.4399999999987</v>
      </c>
      <c r="I49" s="94">
        <v>0</v>
      </c>
      <c r="J49" s="95"/>
    </row>
    <row r="50" spans="1:10" ht="13.5" customHeight="1">
      <c r="A50" s="28"/>
      <c r="B50" s="9" t="s">
        <v>19</v>
      </c>
      <c r="C50" s="111" t="s">
        <v>20</v>
      </c>
      <c r="D50" s="111"/>
      <c r="E50" s="111"/>
      <c r="F50" s="111"/>
      <c r="G50" s="149" t="s">
        <v>40</v>
      </c>
      <c r="H50" s="149"/>
      <c r="I50" s="149"/>
      <c r="J50" s="150"/>
    </row>
    <row r="51" spans="1:10" ht="13.5" customHeight="1">
      <c r="A51" s="28"/>
      <c r="B51" s="14"/>
      <c r="C51" s="117" t="s">
        <v>9</v>
      </c>
      <c r="D51" s="118"/>
      <c r="E51" s="118"/>
      <c r="F51" s="118"/>
      <c r="G51" s="15">
        <f aca="true" t="shared" si="1" ref="G51:H54">G62+G67+G72+G77+G82+G87+G92+G97+G57</f>
        <v>88725</v>
      </c>
      <c r="H51" s="15">
        <f t="shared" si="1"/>
        <v>88720.46</v>
      </c>
      <c r="I51" s="119">
        <f>H51/G51</f>
        <v>0.9999488306565231</v>
      </c>
      <c r="J51" s="120"/>
    </row>
    <row r="52" spans="1:10" ht="13.5" customHeight="1">
      <c r="A52" s="28"/>
      <c r="B52" s="16"/>
      <c r="C52" s="90" t="s">
        <v>10</v>
      </c>
      <c r="D52" s="91"/>
      <c r="E52" s="91"/>
      <c r="F52" s="91"/>
      <c r="G52" s="17">
        <f t="shared" si="1"/>
        <v>942487</v>
      </c>
      <c r="H52" s="17">
        <f t="shared" si="1"/>
        <v>946198.8</v>
      </c>
      <c r="I52" s="92">
        <f>SUM(H52/G52)</f>
        <v>1.0039383036582998</v>
      </c>
      <c r="J52" s="93"/>
    </row>
    <row r="53" spans="1:10" ht="13.5" customHeight="1">
      <c r="A53" s="28"/>
      <c r="B53" s="16"/>
      <c r="C53" s="90" t="s">
        <v>11</v>
      </c>
      <c r="D53" s="91"/>
      <c r="E53" s="91"/>
      <c r="F53" s="91"/>
      <c r="G53" s="17">
        <f t="shared" si="1"/>
        <v>1031212</v>
      </c>
      <c r="H53" s="17">
        <f>H64+H69+H74+H79+H84+H89+H94+H99+H59</f>
        <v>974901.6100000001</v>
      </c>
      <c r="I53" s="92">
        <f>SUM(H53/G53)</f>
        <v>0.9453939733051983</v>
      </c>
      <c r="J53" s="93"/>
    </row>
    <row r="54" spans="1:10" ht="13.5" customHeight="1">
      <c r="A54" s="28"/>
      <c r="B54" s="16"/>
      <c r="C54" s="90" t="s">
        <v>12</v>
      </c>
      <c r="D54" s="91"/>
      <c r="E54" s="91"/>
      <c r="F54" s="91"/>
      <c r="G54" s="17">
        <f t="shared" si="1"/>
        <v>0</v>
      </c>
      <c r="H54" s="17">
        <f t="shared" si="1"/>
        <v>60017.649999999994</v>
      </c>
      <c r="I54" s="92">
        <v>0</v>
      </c>
      <c r="J54" s="93"/>
    </row>
    <row r="55" spans="1:10" ht="13.5" customHeight="1">
      <c r="A55" s="28"/>
      <c r="B55" s="27"/>
      <c r="C55" s="138" t="s">
        <v>17</v>
      </c>
      <c r="D55" s="139"/>
      <c r="E55" s="139"/>
      <c r="F55" s="139"/>
      <c r="G55" s="139"/>
      <c r="H55" s="139"/>
      <c r="I55" s="139"/>
      <c r="J55" s="140"/>
    </row>
    <row r="56" spans="1:10" ht="13.5" customHeight="1">
      <c r="A56" s="28"/>
      <c r="B56" s="27"/>
      <c r="C56" s="75" t="s">
        <v>73</v>
      </c>
      <c r="D56" s="76"/>
      <c r="E56" s="76"/>
      <c r="F56" s="73"/>
      <c r="G56" s="73"/>
      <c r="H56" s="73"/>
      <c r="I56" s="147"/>
      <c r="J56" s="148"/>
    </row>
    <row r="57" spans="1:10" ht="13.5" customHeight="1">
      <c r="A57" s="33"/>
      <c r="B57" s="62"/>
      <c r="C57" s="141" t="s">
        <v>9</v>
      </c>
      <c r="D57" s="142"/>
      <c r="E57" s="142"/>
      <c r="F57" s="63"/>
      <c r="G57" s="66">
        <v>6531</v>
      </c>
      <c r="H57" s="66">
        <v>6530.71</v>
      </c>
      <c r="I57" s="136">
        <f>H57/G57</f>
        <v>0.9999555963864646</v>
      </c>
      <c r="J57" s="137"/>
    </row>
    <row r="58" spans="1:10" ht="13.5" customHeight="1">
      <c r="A58" s="77"/>
      <c r="B58" s="35"/>
      <c r="C58" s="143" t="s">
        <v>10</v>
      </c>
      <c r="D58" s="144"/>
      <c r="E58" s="144"/>
      <c r="F58" s="74"/>
      <c r="G58" s="78">
        <v>95738</v>
      </c>
      <c r="H58" s="78">
        <v>82205.33</v>
      </c>
      <c r="I58" s="165">
        <f>H58/G58</f>
        <v>0.8586489168355304</v>
      </c>
      <c r="J58" s="166"/>
    </row>
    <row r="59" spans="1:10" ht="13.5" customHeight="1">
      <c r="A59" s="28"/>
      <c r="B59" s="27"/>
      <c r="C59" s="145" t="s">
        <v>11</v>
      </c>
      <c r="D59" s="146"/>
      <c r="E59" s="146"/>
      <c r="F59" s="64"/>
      <c r="G59" s="65">
        <v>102269</v>
      </c>
      <c r="H59" s="65">
        <v>86612.72</v>
      </c>
      <c r="I59" s="167">
        <f>H59/G59</f>
        <v>0.8469107940822732</v>
      </c>
      <c r="J59" s="168"/>
    </row>
    <row r="60" spans="1:10" ht="13.5" customHeight="1">
      <c r="A60" s="28"/>
      <c r="B60" s="27"/>
      <c r="C60" s="141" t="s">
        <v>74</v>
      </c>
      <c r="D60" s="142"/>
      <c r="E60" s="142"/>
      <c r="F60" s="63"/>
      <c r="G60" s="66">
        <f>G57+G58-G59</f>
        <v>0</v>
      </c>
      <c r="H60" s="66">
        <f>H57+H58-H59</f>
        <v>2123.320000000007</v>
      </c>
      <c r="I60" s="136">
        <v>0</v>
      </c>
      <c r="J60" s="137"/>
    </row>
    <row r="61" spans="1:10" ht="13.5" customHeight="1">
      <c r="A61" s="28"/>
      <c r="B61" s="16"/>
      <c r="C61" s="96" t="s">
        <v>21</v>
      </c>
      <c r="D61" s="96"/>
      <c r="E61" s="96"/>
      <c r="F61" s="96"/>
      <c r="G61" s="96"/>
      <c r="H61" s="96"/>
      <c r="I61" s="96"/>
      <c r="J61" s="97"/>
    </row>
    <row r="62" spans="1:10" ht="13.5" customHeight="1">
      <c r="A62" s="28"/>
      <c r="B62" s="16"/>
      <c r="C62" s="90" t="s">
        <v>9</v>
      </c>
      <c r="D62" s="91"/>
      <c r="E62" s="91"/>
      <c r="F62" s="91"/>
      <c r="G62" s="17">
        <v>7696</v>
      </c>
      <c r="H62" s="17">
        <v>7695.43</v>
      </c>
      <c r="I62" s="92">
        <f>H62/G62</f>
        <v>0.9999259355509356</v>
      </c>
      <c r="J62" s="93"/>
    </row>
    <row r="63" spans="1:10" ht="13.5" customHeight="1">
      <c r="A63" s="28"/>
      <c r="B63" s="16"/>
      <c r="C63" s="90" t="s">
        <v>10</v>
      </c>
      <c r="D63" s="91"/>
      <c r="E63" s="91"/>
      <c r="F63" s="91"/>
      <c r="G63" s="17">
        <v>32692</v>
      </c>
      <c r="H63" s="17">
        <v>32059.46</v>
      </c>
      <c r="I63" s="92">
        <f>SUM(H63/G63)</f>
        <v>0.9806515355438639</v>
      </c>
      <c r="J63" s="93"/>
    </row>
    <row r="64" spans="1:10" ht="13.5" customHeight="1">
      <c r="A64" s="28"/>
      <c r="B64" s="16"/>
      <c r="C64" s="90" t="s">
        <v>11</v>
      </c>
      <c r="D64" s="91"/>
      <c r="E64" s="91"/>
      <c r="F64" s="91"/>
      <c r="G64" s="17">
        <v>40388</v>
      </c>
      <c r="H64" s="17">
        <v>38231.64</v>
      </c>
      <c r="I64" s="92">
        <f>SUM(H64/G64)</f>
        <v>0.9466088937308111</v>
      </c>
      <c r="J64" s="93"/>
    </row>
    <row r="65" spans="1:10" ht="13.5" customHeight="1">
      <c r="A65" s="28"/>
      <c r="B65" s="16"/>
      <c r="C65" s="88" t="s">
        <v>12</v>
      </c>
      <c r="D65" s="89"/>
      <c r="E65" s="89"/>
      <c r="F65" s="89"/>
      <c r="G65" s="29">
        <f>G62+G63-G64</f>
        <v>0</v>
      </c>
      <c r="H65" s="29">
        <f>H62+H63-H64</f>
        <v>1523.25</v>
      </c>
      <c r="I65" s="94">
        <v>0</v>
      </c>
      <c r="J65" s="95"/>
    </row>
    <row r="66" spans="1:10" ht="13.5" customHeight="1">
      <c r="A66" s="28"/>
      <c r="B66" s="16"/>
      <c r="C66" s="96" t="s">
        <v>69</v>
      </c>
      <c r="D66" s="96"/>
      <c r="E66" s="96"/>
      <c r="F66" s="96"/>
      <c r="G66" s="96"/>
      <c r="H66" s="96"/>
      <c r="I66" s="96"/>
      <c r="J66" s="97"/>
    </row>
    <row r="67" spans="1:10" ht="13.5" customHeight="1">
      <c r="A67" s="28"/>
      <c r="B67" s="16"/>
      <c r="C67" s="90" t="s">
        <v>9</v>
      </c>
      <c r="D67" s="91"/>
      <c r="E67" s="91"/>
      <c r="F67" s="91"/>
      <c r="G67" s="17">
        <v>9642</v>
      </c>
      <c r="H67" s="17">
        <v>9641.12</v>
      </c>
      <c r="I67" s="92">
        <f>H67/G67</f>
        <v>0.9999087326280856</v>
      </c>
      <c r="J67" s="93"/>
    </row>
    <row r="68" spans="1:10" ht="13.5" customHeight="1">
      <c r="A68" s="28"/>
      <c r="B68" s="16"/>
      <c r="C68" s="90" t="s">
        <v>10</v>
      </c>
      <c r="D68" s="91"/>
      <c r="E68" s="91"/>
      <c r="F68" s="91"/>
      <c r="G68" s="17">
        <v>246750</v>
      </c>
      <c r="H68" s="17">
        <v>264402.54</v>
      </c>
      <c r="I68" s="92">
        <f>SUM(H68/G68,)</f>
        <v>1.0715401823708206</v>
      </c>
      <c r="J68" s="93"/>
    </row>
    <row r="69" spans="1:10" ht="13.5" customHeight="1">
      <c r="A69" s="28"/>
      <c r="B69" s="16"/>
      <c r="C69" s="90" t="s">
        <v>11</v>
      </c>
      <c r="D69" s="91"/>
      <c r="E69" s="91"/>
      <c r="F69" s="91"/>
      <c r="G69" s="17">
        <v>256392</v>
      </c>
      <c r="H69" s="17">
        <v>247488.16</v>
      </c>
      <c r="I69" s="92">
        <f>SUM(H69/G69,)</f>
        <v>0.9652725514056602</v>
      </c>
      <c r="J69" s="93"/>
    </row>
    <row r="70" spans="1:10" ht="13.5" customHeight="1">
      <c r="A70" s="28"/>
      <c r="B70" s="16"/>
      <c r="C70" s="88" t="s">
        <v>12</v>
      </c>
      <c r="D70" s="89"/>
      <c r="E70" s="89"/>
      <c r="F70" s="89"/>
      <c r="G70" s="29">
        <f>G67+G68-G69</f>
        <v>0</v>
      </c>
      <c r="H70" s="29">
        <f>H67+H68-H69</f>
        <v>26555.49999999997</v>
      </c>
      <c r="I70" s="94">
        <v>0</v>
      </c>
      <c r="J70" s="95"/>
    </row>
    <row r="71" spans="1:10" ht="13.5" customHeight="1">
      <c r="A71" s="28"/>
      <c r="B71" s="16"/>
      <c r="C71" s="96" t="s">
        <v>68</v>
      </c>
      <c r="D71" s="96"/>
      <c r="E71" s="96"/>
      <c r="F71" s="96"/>
      <c r="G71" s="96"/>
      <c r="H71" s="96"/>
      <c r="I71" s="96"/>
      <c r="J71" s="97"/>
    </row>
    <row r="72" spans="1:10" ht="13.5" customHeight="1">
      <c r="A72" s="28"/>
      <c r="B72" s="16"/>
      <c r="C72" s="90" t="s">
        <v>9</v>
      </c>
      <c r="D72" s="91"/>
      <c r="E72" s="91"/>
      <c r="F72" s="91"/>
      <c r="G72" s="17">
        <v>14971</v>
      </c>
      <c r="H72" s="17">
        <v>14970.9</v>
      </c>
      <c r="I72" s="92">
        <f>H72/G72</f>
        <v>0.9999933204194776</v>
      </c>
      <c r="J72" s="93"/>
    </row>
    <row r="73" spans="1:10" ht="13.5" customHeight="1">
      <c r="A73" s="28"/>
      <c r="B73" s="16"/>
      <c r="C73" s="90" t="s">
        <v>10</v>
      </c>
      <c r="D73" s="91"/>
      <c r="E73" s="91"/>
      <c r="F73" s="91"/>
      <c r="G73" s="17">
        <v>100900</v>
      </c>
      <c r="H73" s="17">
        <v>100896.11</v>
      </c>
      <c r="I73" s="92">
        <f>SUM(H73/G73,)</f>
        <v>0.9999614469772051</v>
      </c>
      <c r="J73" s="93"/>
    </row>
    <row r="74" spans="1:10" ht="13.5" customHeight="1">
      <c r="A74" s="28"/>
      <c r="B74" s="16"/>
      <c r="C74" s="90" t="s">
        <v>11</v>
      </c>
      <c r="D74" s="91"/>
      <c r="E74" s="91"/>
      <c r="F74" s="91"/>
      <c r="G74" s="17">
        <v>115871</v>
      </c>
      <c r="H74" s="17">
        <v>106659.07</v>
      </c>
      <c r="I74" s="92">
        <f>SUM(H74/G74,)</f>
        <v>0.9204983990817375</v>
      </c>
      <c r="J74" s="93"/>
    </row>
    <row r="75" spans="1:10" ht="13.5" customHeight="1">
      <c r="A75" s="28"/>
      <c r="B75" s="16"/>
      <c r="C75" s="88" t="s">
        <v>12</v>
      </c>
      <c r="D75" s="89"/>
      <c r="E75" s="89"/>
      <c r="F75" s="89"/>
      <c r="G75" s="29">
        <f>G72+G73-G74</f>
        <v>0</v>
      </c>
      <c r="H75" s="29">
        <f>H72+H73-H74</f>
        <v>9207.939999999988</v>
      </c>
      <c r="I75" s="94">
        <v>0</v>
      </c>
      <c r="J75" s="95"/>
    </row>
    <row r="76" spans="1:10" ht="13.5" customHeight="1">
      <c r="A76" s="28"/>
      <c r="B76" s="16"/>
      <c r="C76" s="96" t="s">
        <v>82</v>
      </c>
      <c r="D76" s="96"/>
      <c r="E76" s="96"/>
      <c r="F76" s="96"/>
      <c r="G76" s="96"/>
      <c r="H76" s="96"/>
      <c r="I76" s="96"/>
      <c r="J76" s="97"/>
    </row>
    <row r="77" spans="1:10" ht="13.5" customHeight="1">
      <c r="A77" s="28"/>
      <c r="B77" s="16"/>
      <c r="C77" s="90" t="s">
        <v>9</v>
      </c>
      <c r="D77" s="91"/>
      <c r="E77" s="91"/>
      <c r="F77" s="91"/>
      <c r="G77" s="17">
        <v>13337</v>
      </c>
      <c r="H77" s="17">
        <v>13336.41</v>
      </c>
      <c r="I77" s="92">
        <f>H77/G77</f>
        <v>0.9999557621654045</v>
      </c>
      <c r="J77" s="93"/>
    </row>
    <row r="78" spans="1:10" ht="13.5" customHeight="1">
      <c r="A78" s="28"/>
      <c r="B78" s="16"/>
      <c r="C78" s="90" t="s">
        <v>10</v>
      </c>
      <c r="D78" s="91"/>
      <c r="E78" s="91"/>
      <c r="F78" s="91"/>
      <c r="G78" s="17">
        <v>230579</v>
      </c>
      <c r="H78" s="17">
        <v>233068.23</v>
      </c>
      <c r="I78" s="92">
        <f>SUM(H78/G78,)</f>
        <v>1.010795562475334</v>
      </c>
      <c r="J78" s="93"/>
    </row>
    <row r="79" spans="1:10" ht="13.5" customHeight="1">
      <c r="A79" s="28"/>
      <c r="B79" s="16"/>
      <c r="C79" s="90" t="s">
        <v>11</v>
      </c>
      <c r="D79" s="91"/>
      <c r="E79" s="91"/>
      <c r="F79" s="91"/>
      <c r="G79" s="17">
        <v>243916</v>
      </c>
      <c r="H79" s="17">
        <v>240729.24</v>
      </c>
      <c r="I79" s="92">
        <f>SUM(H79/G79,)</f>
        <v>0.986935010413421</v>
      </c>
      <c r="J79" s="93"/>
    </row>
    <row r="80" spans="1:10" ht="13.5" customHeight="1">
      <c r="A80" s="28"/>
      <c r="B80" s="16"/>
      <c r="C80" s="88" t="s">
        <v>12</v>
      </c>
      <c r="D80" s="89"/>
      <c r="E80" s="89"/>
      <c r="F80" s="89"/>
      <c r="G80" s="29">
        <f>G77+G78-G79</f>
        <v>0</v>
      </c>
      <c r="H80" s="29">
        <f>H77+H78-H79</f>
        <v>5675.400000000023</v>
      </c>
      <c r="I80" s="94">
        <v>0</v>
      </c>
      <c r="J80" s="95"/>
    </row>
    <row r="81" spans="1:10" ht="13.5" customHeight="1">
      <c r="A81" s="28"/>
      <c r="B81" s="16"/>
      <c r="C81" s="96" t="s">
        <v>22</v>
      </c>
      <c r="D81" s="96"/>
      <c r="E81" s="96"/>
      <c r="F81" s="96"/>
      <c r="G81" s="96"/>
      <c r="H81" s="96"/>
      <c r="I81" s="96"/>
      <c r="J81" s="97"/>
    </row>
    <row r="82" spans="1:10" ht="13.5" customHeight="1">
      <c r="A82" s="28"/>
      <c r="B82" s="16"/>
      <c r="C82" s="90" t="s">
        <v>9</v>
      </c>
      <c r="D82" s="91"/>
      <c r="E82" s="91"/>
      <c r="F82" s="91"/>
      <c r="G82" s="17">
        <v>15206</v>
      </c>
      <c r="H82" s="17">
        <v>15205.7</v>
      </c>
      <c r="I82" s="92">
        <f>H82/G82</f>
        <v>0.9999802709456794</v>
      </c>
      <c r="J82" s="93"/>
    </row>
    <row r="83" spans="1:10" ht="13.5" customHeight="1">
      <c r="A83" s="28"/>
      <c r="B83" s="16"/>
      <c r="C83" s="90" t="s">
        <v>10</v>
      </c>
      <c r="D83" s="91"/>
      <c r="E83" s="91"/>
      <c r="F83" s="91"/>
      <c r="G83" s="17">
        <v>12000</v>
      </c>
      <c r="H83" s="17">
        <v>11197.01</v>
      </c>
      <c r="I83" s="92">
        <f>SUM(H83/G83,)</f>
        <v>0.9330841666666667</v>
      </c>
      <c r="J83" s="93"/>
    </row>
    <row r="84" spans="1:10" ht="13.5" customHeight="1">
      <c r="A84" s="28"/>
      <c r="B84" s="16"/>
      <c r="C84" s="90" t="s">
        <v>11</v>
      </c>
      <c r="D84" s="91"/>
      <c r="E84" s="91"/>
      <c r="F84" s="91"/>
      <c r="G84" s="17">
        <v>27206</v>
      </c>
      <c r="H84" s="17">
        <v>23194.81</v>
      </c>
      <c r="I84" s="92">
        <f>SUM(H84/G84,)</f>
        <v>0.8525623024332868</v>
      </c>
      <c r="J84" s="93"/>
    </row>
    <row r="85" spans="1:10" ht="13.5" customHeight="1">
      <c r="A85" s="28"/>
      <c r="B85" s="16"/>
      <c r="C85" s="88" t="s">
        <v>12</v>
      </c>
      <c r="D85" s="89"/>
      <c r="E85" s="89"/>
      <c r="F85" s="89"/>
      <c r="G85" s="29">
        <v>0</v>
      </c>
      <c r="H85" s="29">
        <f>H82+H83-H84</f>
        <v>3207.899999999998</v>
      </c>
      <c r="I85" s="94">
        <v>0</v>
      </c>
      <c r="J85" s="95"/>
    </row>
    <row r="86" spans="1:10" ht="13.5" customHeight="1">
      <c r="A86" s="28"/>
      <c r="B86" s="16"/>
      <c r="C86" s="96" t="s">
        <v>70</v>
      </c>
      <c r="D86" s="96"/>
      <c r="E86" s="96"/>
      <c r="F86" s="96"/>
      <c r="G86" s="96"/>
      <c r="H86" s="96"/>
      <c r="I86" s="96"/>
      <c r="J86" s="97"/>
    </row>
    <row r="87" spans="1:10" ht="13.5" customHeight="1">
      <c r="A87" s="28"/>
      <c r="B87" s="16"/>
      <c r="C87" s="90" t="s">
        <v>9</v>
      </c>
      <c r="D87" s="91"/>
      <c r="E87" s="91"/>
      <c r="F87" s="91"/>
      <c r="G87" s="17">
        <v>15872</v>
      </c>
      <c r="H87" s="17">
        <v>15871.61</v>
      </c>
      <c r="I87" s="92">
        <f>H87/G87</f>
        <v>0.9999754284274194</v>
      </c>
      <c r="J87" s="93"/>
    </row>
    <row r="88" spans="1:10" ht="13.5" customHeight="1">
      <c r="A88" s="28"/>
      <c r="B88" s="16"/>
      <c r="C88" s="90" t="s">
        <v>10</v>
      </c>
      <c r="D88" s="91"/>
      <c r="E88" s="91"/>
      <c r="F88" s="91"/>
      <c r="G88" s="17">
        <v>165328</v>
      </c>
      <c r="H88" s="17">
        <v>165989.02</v>
      </c>
      <c r="I88" s="92">
        <v>0</v>
      </c>
      <c r="J88" s="93"/>
    </row>
    <row r="89" spans="1:10" ht="13.5" customHeight="1">
      <c r="A89" s="28"/>
      <c r="B89" s="16"/>
      <c r="C89" s="90" t="s">
        <v>11</v>
      </c>
      <c r="D89" s="91"/>
      <c r="E89" s="91"/>
      <c r="F89" s="91"/>
      <c r="G89" s="17">
        <v>181200</v>
      </c>
      <c r="H89" s="17">
        <v>181188.62</v>
      </c>
      <c r="I89" s="92">
        <f>SUM(H89/G89,)</f>
        <v>0.9999371964679912</v>
      </c>
      <c r="J89" s="93"/>
    </row>
    <row r="90" spans="1:10" ht="13.5" customHeight="1">
      <c r="A90" s="28"/>
      <c r="B90" s="16"/>
      <c r="C90" s="88" t="s">
        <v>12</v>
      </c>
      <c r="D90" s="89"/>
      <c r="E90" s="89"/>
      <c r="F90" s="89"/>
      <c r="G90" s="29">
        <f>G87+G88-G89</f>
        <v>0</v>
      </c>
      <c r="H90" s="29">
        <f>H87+H88-H89</f>
        <v>672.0100000000093</v>
      </c>
      <c r="I90" s="94">
        <v>0</v>
      </c>
      <c r="J90" s="95"/>
    </row>
    <row r="91" spans="1:10" ht="13.5" customHeight="1">
      <c r="A91" s="28"/>
      <c r="B91" s="16"/>
      <c r="C91" s="96" t="s">
        <v>47</v>
      </c>
      <c r="D91" s="96"/>
      <c r="E91" s="96"/>
      <c r="F91" s="96"/>
      <c r="G91" s="96"/>
      <c r="H91" s="96"/>
      <c r="I91" s="96"/>
      <c r="J91" s="97"/>
    </row>
    <row r="92" spans="1:10" ht="13.5" customHeight="1">
      <c r="A92" s="28"/>
      <c r="B92" s="16"/>
      <c r="C92" s="90" t="s">
        <v>9</v>
      </c>
      <c r="D92" s="91"/>
      <c r="E92" s="91"/>
      <c r="F92" s="91"/>
      <c r="G92" s="17">
        <v>5424</v>
      </c>
      <c r="H92" s="17">
        <v>5423.51</v>
      </c>
      <c r="I92" s="92">
        <f>H92/G92</f>
        <v>0.9999096607669616</v>
      </c>
      <c r="J92" s="93"/>
    </row>
    <row r="93" spans="1:10" ht="13.5" customHeight="1">
      <c r="A93" s="28"/>
      <c r="B93" s="16"/>
      <c r="C93" s="90" t="s">
        <v>10</v>
      </c>
      <c r="D93" s="91"/>
      <c r="E93" s="91"/>
      <c r="F93" s="91"/>
      <c r="G93" s="17">
        <v>30600</v>
      </c>
      <c r="H93" s="17">
        <v>24856.8</v>
      </c>
      <c r="I93" s="92">
        <f>SUM(H93/G93)</f>
        <v>0.8123137254901961</v>
      </c>
      <c r="J93" s="93"/>
    </row>
    <row r="94" spans="1:10" ht="13.5" customHeight="1">
      <c r="A94" s="28"/>
      <c r="B94" s="16"/>
      <c r="C94" s="90" t="s">
        <v>11</v>
      </c>
      <c r="D94" s="91"/>
      <c r="E94" s="91"/>
      <c r="F94" s="91"/>
      <c r="G94" s="17">
        <v>36024</v>
      </c>
      <c r="H94" s="17">
        <v>26289.43</v>
      </c>
      <c r="I94" s="92">
        <f>SUM(H94/G94)</f>
        <v>0.7297754274927826</v>
      </c>
      <c r="J94" s="93"/>
    </row>
    <row r="95" spans="1:10" ht="13.5" customHeight="1">
      <c r="A95" s="28"/>
      <c r="B95" s="16"/>
      <c r="C95" s="88" t="s">
        <v>12</v>
      </c>
      <c r="D95" s="89"/>
      <c r="E95" s="89"/>
      <c r="F95" s="89"/>
      <c r="G95" s="29">
        <f>G92+G93-G94</f>
        <v>0</v>
      </c>
      <c r="H95" s="29">
        <f>H92+H93-H94</f>
        <v>3990.8799999999974</v>
      </c>
      <c r="I95" s="94">
        <v>0</v>
      </c>
      <c r="J95" s="95"/>
    </row>
    <row r="96" spans="1:10" ht="13.5" customHeight="1">
      <c r="A96" s="28"/>
      <c r="B96" s="16"/>
      <c r="C96" s="96" t="s">
        <v>48</v>
      </c>
      <c r="D96" s="96"/>
      <c r="E96" s="96"/>
      <c r="F96" s="96"/>
      <c r="G96" s="96"/>
      <c r="H96" s="96"/>
      <c r="I96" s="96"/>
      <c r="J96" s="97"/>
    </row>
    <row r="97" spans="1:10" ht="13.5" customHeight="1">
      <c r="A97" s="28"/>
      <c r="B97" s="16"/>
      <c r="C97" s="90" t="s">
        <v>9</v>
      </c>
      <c r="D97" s="91"/>
      <c r="E97" s="91"/>
      <c r="F97" s="91"/>
      <c r="G97" s="17">
        <v>46</v>
      </c>
      <c r="H97" s="17">
        <v>45.07</v>
      </c>
      <c r="I97" s="92">
        <f>H97/G97</f>
        <v>0.9797826086956521</v>
      </c>
      <c r="J97" s="93"/>
    </row>
    <row r="98" spans="1:10" ht="13.5" customHeight="1">
      <c r="A98" s="28"/>
      <c r="B98" s="16"/>
      <c r="C98" s="90" t="s">
        <v>10</v>
      </c>
      <c r="D98" s="91"/>
      <c r="E98" s="91"/>
      <c r="F98" s="91"/>
      <c r="G98" s="17">
        <v>27900</v>
      </c>
      <c r="H98" s="17">
        <v>31524.3</v>
      </c>
      <c r="I98" s="92">
        <f>SUM(H98/G98)</f>
        <v>1.1299032258064516</v>
      </c>
      <c r="J98" s="93"/>
    </row>
    <row r="99" spans="1:10" ht="13.5" customHeight="1">
      <c r="A99" s="28"/>
      <c r="B99" s="16"/>
      <c r="C99" s="90" t="s">
        <v>11</v>
      </c>
      <c r="D99" s="91"/>
      <c r="E99" s="91"/>
      <c r="F99" s="91"/>
      <c r="G99" s="17">
        <v>27946</v>
      </c>
      <c r="H99" s="17">
        <v>24507.92</v>
      </c>
      <c r="I99" s="92">
        <f>SUM(H99/G99)</f>
        <v>0.87697416446003</v>
      </c>
      <c r="J99" s="93"/>
    </row>
    <row r="100" spans="1:10" ht="13.5" customHeight="1">
      <c r="A100" s="28"/>
      <c r="B100" s="16"/>
      <c r="C100" s="88" t="s">
        <v>12</v>
      </c>
      <c r="D100" s="89"/>
      <c r="E100" s="89"/>
      <c r="F100" s="89"/>
      <c r="G100" s="29">
        <f>G97+G98-G99</f>
        <v>0</v>
      </c>
      <c r="H100" s="29">
        <f>H97+H98-H99</f>
        <v>7061.450000000001</v>
      </c>
      <c r="I100" s="94">
        <v>0</v>
      </c>
      <c r="J100" s="95"/>
    </row>
    <row r="101" spans="1:10" ht="13.5" customHeight="1">
      <c r="A101" s="28"/>
      <c r="B101" s="12">
        <v>80140</v>
      </c>
      <c r="C101" s="111" t="s">
        <v>53</v>
      </c>
      <c r="D101" s="111"/>
      <c r="E101" s="111"/>
      <c r="F101" s="111"/>
      <c r="G101" s="111"/>
      <c r="H101" s="111"/>
      <c r="I101" s="111"/>
      <c r="J101" s="112"/>
    </row>
    <row r="102" spans="1:10" ht="13.5" customHeight="1">
      <c r="A102" s="28"/>
      <c r="B102" s="56"/>
      <c r="C102" s="128" t="s">
        <v>58</v>
      </c>
      <c r="D102" s="129"/>
      <c r="E102" s="129"/>
      <c r="F102" s="129"/>
      <c r="G102" s="129"/>
      <c r="H102" s="129"/>
      <c r="I102" s="129"/>
      <c r="J102" s="130"/>
    </row>
    <row r="103" spans="1:10" ht="13.5" customHeight="1">
      <c r="A103" s="28"/>
      <c r="B103" s="27"/>
      <c r="C103" s="131" t="s">
        <v>49</v>
      </c>
      <c r="D103" s="132"/>
      <c r="E103" s="132"/>
      <c r="F103" s="132"/>
      <c r="G103" s="132"/>
      <c r="H103" s="132"/>
      <c r="I103" s="132"/>
      <c r="J103" s="133"/>
    </row>
    <row r="104" spans="1:10" ht="13.5" customHeight="1">
      <c r="A104" s="28"/>
      <c r="B104" s="27"/>
      <c r="C104" s="90" t="s">
        <v>9</v>
      </c>
      <c r="D104" s="91"/>
      <c r="E104" s="91"/>
      <c r="F104" s="91"/>
      <c r="G104" s="17">
        <v>533</v>
      </c>
      <c r="H104" s="17">
        <v>532.33</v>
      </c>
      <c r="I104" s="92">
        <f>H104/G104</f>
        <v>0.9987429643527205</v>
      </c>
      <c r="J104" s="93"/>
    </row>
    <row r="105" spans="1:10" ht="13.5" customHeight="1">
      <c r="A105" s="28"/>
      <c r="B105" s="27"/>
      <c r="C105" s="90" t="s">
        <v>10</v>
      </c>
      <c r="D105" s="91"/>
      <c r="E105" s="91"/>
      <c r="F105" s="91"/>
      <c r="G105" s="17">
        <v>147122</v>
      </c>
      <c r="H105" s="17">
        <v>54108.17</v>
      </c>
      <c r="I105" s="92">
        <f>SUM(H105/G105,)</f>
        <v>0.36777755876075635</v>
      </c>
      <c r="J105" s="93"/>
    </row>
    <row r="106" spans="1:10" ht="13.5" customHeight="1">
      <c r="A106" s="28"/>
      <c r="B106" s="27"/>
      <c r="C106" s="90" t="s">
        <v>11</v>
      </c>
      <c r="D106" s="91"/>
      <c r="E106" s="91"/>
      <c r="F106" s="91"/>
      <c r="G106" s="17">
        <v>147655</v>
      </c>
      <c r="H106" s="17">
        <v>42959.15</v>
      </c>
      <c r="I106" s="92">
        <f>SUM(H106/G106)</f>
        <v>0.29094273813958216</v>
      </c>
      <c r="J106" s="93"/>
    </row>
    <row r="107" spans="1:10" ht="13.5" customHeight="1">
      <c r="A107" s="16"/>
      <c r="B107" s="62"/>
      <c r="C107" s="88" t="s">
        <v>12</v>
      </c>
      <c r="D107" s="89"/>
      <c r="E107" s="89"/>
      <c r="F107" s="89"/>
      <c r="G107" s="29">
        <f>G104+G105-G106</f>
        <v>0</v>
      </c>
      <c r="H107" s="29">
        <f>H104+H105-H106</f>
        <v>11681.349999999999</v>
      </c>
      <c r="I107" s="94">
        <v>0</v>
      </c>
      <c r="J107" s="95"/>
    </row>
    <row r="108" spans="1:10" ht="13.5" customHeight="1">
      <c r="A108" s="16"/>
      <c r="B108" s="67">
        <v>80148</v>
      </c>
      <c r="C108" s="122" t="s">
        <v>75</v>
      </c>
      <c r="D108" s="122"/>
      <c r="E108" s="122"/>
      <c r="F108" s="122"/>
      <c r="G108" s="122"/>
      <c r="H108" s="122"/>
      <c r="I108" s="122"/>
      <c r="J108" s="123"/>
    </row>
    <row r="109" spans="1:10" ht="13.5" customHeight="1">
      <c r="A109" s="16"/>
      <c r="B109" s="35"/>
      <c r="C109" s="169" t="s">
        <v>9</v>
      </c>
      <c r="D109" s="170"/>
      <c r="E109" s="170"/>
      <c r="F109" s="69"/>
      <c r="G109" s="15">
        <f aca="true" t="shared" si="2" ref="G109:H112">G115+G120</f>
        <v>18722</v>
      </c>
      <c r="H109" s="15">
        <f t="shared" si="2"/>
        <v>18721.57</v>
      </c>
      <c r="I109" s="173">
        <f>H109/G109</f>
        <v>0.9999770323683367</v>
      </c>
      <c r="J109" s="174"/>
    </row>
    <row r="110" spans="1:10" ht="13.5" customHeight="1">
      <c r="A110" s="16"/>
      <c r="B110" s="27"/>
      <c r="C110" s="171" t="s">
        <v>10</v>
      </c>
      <c r="D110" s="172"/>
      <c r="E110" s="172"/>
      <c r="F110" s="70"/>
      <c r="G110" s="17">
        <f t="shared" si="2"/>
        <v>399601</v>
      </c>
      <c r="H110" s="17">
        <f t="shared" si="2"/>
        <v>362998.91000000003</v>
      </c>
      <c r="I110" s="175">
        <f>H110/G110</f>
        <v>0.9084034073988805</v>
      </c>
      <c r="J110" s="176"/>
    </row>
    <row r="111" spans="1:10" ht="13.5" customHeight="1">
      <c r="A111" s="16"/>
      <c r="B111" s="27"/>
      <c r="C111" s="171" t="s">
        <v>11</v>
      </c>
      <c r="D111" s="172"/>
      <c r="E111" s="172"/>
      <c r="F111" s="70"/>
      <c r="G111" s="17">
        <f t="shared" si="2"/>
        <v>418323</v>
      </c>
      <c r="H111" s="17">
        <f t="shared" si="2"/>
        <v>367768.61</v>
      </c>
      <c r="I111" s="175">
        <f>H111/G111</f>
        <v>0.8791498674469249</v>
      </c>
      <c r="J111" s="176"/>
    </row>
    <row r="112" spans="1:10" ht="13.5" customHeight="1">
      <c r="A112" s="34"/>
      <c r="B112" s="62"/>
      <c r="C112" s="134" t="s">
        <v>12</v>
      </c>
      <c r="D112" s="135"/>
      <c r="E112" s="135"/>
      <c r="F112" s="71"/>
      <c r="G112" s="29">
        <f t="shared" si="2"/>
        <v>0</v>
      </c>
      <c r="H112" s="29">
        <f t="shared" si="2"/>
        <v>13951.869999999995</v>
      </c>
      <c r="I112" s="136">
        <v>0</v>
      </c>
      <c r="J112" s="137"/>
    </row>
    <row r="113" spans="1:10" ht="13.5" customHeight="1">
      <c r="A113" s="14"/>
      <c r="B113" s="35"/>
      <c r="C113" s="113" t="s">
        <v>43</v>
      </c>
      <c r="D113" s="113"/>
      <c r="E113" s="113"/>
      <c r="F113" s="113"/>
      <c r="G113" s="113"/>
      <c r="H113" s="113"/>
      <c r="I113" s="113"/>
      <c r="J113" s="114"/>
    </row>
    <row r="114" spans="1:10" ht="13.5" customHeight="1">
      <c r="A114" s="16"/>
      <c r="B114" s="27"/>
      <c r="C114" s="131" t="s">
        <v>76</v>
      </c>
      <c r="D114" s="132"/>
      <c r="E114" s="132"/>
      <c r="F114" s="132"/>
      <c r="G114" s="132"/>
      <c r="H114" s="132"/>
      <c r="I114" s="132"/>
      <c r="J114" s="133"/>
    </row>
    <row r="115" spans="1:10" ht="13.5" customHeight="1">
      <c r="A115" s="16"/>
      <c r="B115" s="27"/>
      <c r="C115" s="177" t="s">
        <v>9</v>
      </c>
      <c r="D115" s="178"/>
      <c r="E115" s="178"/>
      <c r="F115" s="70"/>
      <c r="G115" s="17">
        <v>12708</v>
      </c>
      <c r="H115" s="17">
        <v>12707.8</v>
      </c>
      <c r="I115" s="175">
        <f>H115/G115</f>
        <v>0.9999842618822788</v>
      </c>
      <c r="J115" s="176"/>
    </row>
    <row r="116" spans="1:10" ht="13.5" customHeight="1">
      <c r="A116" s="16"/>
      <c r="B116" s="27"/>
      <c r="C116" s="177" t="s">
        <v>10</v>
      </c>
      <c r="D116" s="178"/>
      <c r="E116" s="178"/>
      <c r="F116" s="70"/>
      <c r="G116" s="17">
        <v>159601</v>
      </c>
      <c r="H116" s="17">
        <v>159597.71</v>
      </c>
      <c r="I116" s="175">
        <f>H116/G116</f>
        <v>0.999979386094072</v>
      </c>
      <c r="J116" s="176"/>
    </row>
    <row r="117" spans="1:10" ht="13.5" customHeight="1">
      <c r="A117" s="16"/>
      <c r="B117" s="27"/>
      <c r="C117" s="177" t="s">
        <v>11</v>
      </c>
      <c r="D117" s="178"/>
      <c r="E117" s="178"/>
      <c r="F117" s="70"/>
      <c r="G117" s="17">
        <v>172309</v>
      </c>
      <c r="H117" s="17">
        <v>163537.03</v>
      </c>
      <c r="I117" s="175">
        <f>H117/G117</f>
        <v>0.9490916318938651</v>
      </c>
      <c r="J117" s="176"/>
    </row>
    <row r="118" spans="1:10" ht="13.5" customHeight="1">
      <c r="A118" s="16"/>
      <c r="B118" s="27"/>
      <c r="C118" s="179" t="s">
        <v>12</v>
      </c>
      <c r="D118" s="180"/>
      <c r="E118" s="180"/>
      <c r="F118" s="71"/>
      <c r="G118" s="29">
        <f>G115+G116-G117</f>
        <v>0</v>
      </c>
      <c r="H118" s="29">
        <f>H115+H116-H117</f>
        <v>8768.479999999981</v>
      </c>
      <c r="I118" s="136">
        <v>0</v>
      </c>
      <c r="J118" s="137"/>
    </row>
    <row r="119" spans="1:10" ht="13.5" customHeight="1">
      <c r="A119" s="16"/>
      <c r="B119" s="27"/>
      <c r="C119" s="121" t="s">
        <v>77</v>
      </c>
      <c r="D119" s="122"/>
      <c r="E119" s="122"/>
      <c r="F119" s="122"/>
      <c r="G119" s="122"/>
      <c r="H119" s="122"/>
      <c r="I119" s="122"/>
      <c r="J119" s="123"/>
    </row>
    <row r="120" spans="1:10" ht="13.5" customHeight="1">
      <c r="A120" s="16"/>
      <c r="B120" s="27"/>
      <c r="C120" s="177" t="s">
        <v>9</v>
      </c>
      <c r="D120" s="178"/>
      <c r="E120" s="178"/>
      <c r="F120" s="68"/>
      <c r="G120" s="15">
        <v>6014</v>
      </c>
      <c r="H120" s="15">
        <v>6013.77</v>
      </c>
      <c r="I120" s="173">
        <f>H120/G120</f>
        <v>0.9999617559028933</v>
      </c>
      <c r="J120" s="174"/>
    </row>
    <row r="121" spans="1:10" ht="13.5" customHeight="1">
      <c r="A121" s="16"/>
      <c r="B121" s="27"/>
      <c r="C121" s="177" t="s">
        <v>10</v>
      </c>
      <c r="D121" s="178"/>
      <c r="E121" s="178"/>
      <c r="F121" s="68"/>
      <c r="G121" s="17">
        <v>240000</v>
      </c>
      <c r="H121" s="17">
        <v>203401.2</v>
      </c>
      <c r="I121" s="175">
        <f>H121/G121</f>
        <v>0.8475050000000001</v>
      </c>
      <c r="J121" s="176"/>
    </row>
    <row r="122" spans="1:10" ht="13.5" customHeight="1">
      <c r="A122" s="16"/>
      <c r="B122" s="27"/>
      <c r="C122" s="177" t="s">
        <v>11</v>
      </c>
      <c r="D122" s="178"/>
      <c r="E122" s="178"/>
      <c r="F122" s="68"/>
      <c r="G122" s="17">
        <v>246014</v>
      </c>
      <c r="H122" s="17">
        <v>204231.58</v>
      </c>
      <c r="I122" s="175">
        <f>H122/G122</f>
        <v>0.830162429780419</v>
      </c>
      <c r="J122" s="176"/>
    </row>
    <row r="123" spans="1:10" ht="13.5" customHeight="1">
      <c r="A123" s="16"/>
      <c r="B123" s="27"/>
      <c r="C123" s="179" t="s">
        <v>12</v>
      </c>
      <c r="D123" s="180"/>
      <c r="E123" s="180"/>
      <c r="F123" s="68"/>
      <c r="G123" s="29">
        <f>G120+G121-G122</f>
        <v>0</v>
      </c>
      <c r="H123" s="29">
        <f>H120+H121-H122</f>
        <v>5183.390000000014</v>
      </c>
      <c r="I123" s="136">
        <v>0</v>
      </c>
      <c r="J123" s="137"/>
    </row>
    <row r="124" spans="1:10" ht="15" customHeight="1">
      <c r="A124" s="12">
        <v>852</v>
      </c>
      <c r="B124" s="111" t="s">
        <v>39</v>
      </c>
      <c r="C124" s="111"/>
      <c r="D124" s="111"/>
      <c r="E124" s="111"/>
      <c r="F124" s="111"/>
      <c r="G124" s="111"/>
      <c r="H124" s="111"/>
      <c r="I124" s="111"/>
      <c r="J124" s="112"/>
    </row>
    <row r="125" spans="1:10" ht="13.5" customHeight="1">
      <c r="A125" s="28"/>
      <c r="B125" s="12">
        <v>85201</v>
      </c>
      <c r="C125" s="111" t="s">
        <v>23</v>
      </c>
      <c r="D125" s="111"/>
      <c r="E125" s="111"/>
      <c r="F125" s="111"/>
      <c r="G125" s="111"/>
      <c r="H125" s="111"/>
      <c r="I125" s="111"/>
      <c r="J125" s="112"/>
    </row>
    <row r="126" spans="1:10" ht="13.5" customHeight="1">
      <c r="A126" s="28"/>
      <c r="B126" s="14"/>
      <c r="C126" s="117" t="s">
        <v>9</v>
      </c>
      <c r="D126" s="118"/>
      <c r="E126" s="118"/>
      <c r="F126" s="118"/>
      <c r="G126" s="15">
        <f aca="true" t="shared" si="3" ref="G126:H129">SUM(G132,G137,)</f>
        <v>46082</v>
      </c>
      <c r="H126" s="15">
        <f t="shared" si="3"/>
        <v>46081.86</v>
      </c>
      <c r="I126" s="119">
        <f>H126/G126</f>
        <v>0.9999969619374159</v>
      </c>
      <c r="J126" s="120"/>
    </row>
    <row r="127" spans="1:12" ht="13.5" customHeight="1">
      <c r="A127" s="28"/>
      <c r="B127" s="16"/>
      <c r="C127" s="90" t="s">
        <v>10</v>
      </c>
      <c r="D127" s="91"/>
      <c r="E127" s="91"/>
      <c r="F127" s="91"/>
      <c r="G127" s="17">
        <f t="shared" si="3"/>
        <v>25634</v>
      </c>
      <c r="H127" s="17">
        <f t="shared" si="3"/>
        <v>25629.94</v>
      </c>
      <c r="I127" s="92">
        <f>SUM(H127/G127)</f>
        <v>0.9998416166029491</v>
      </c>
      <c r="J127" s="93"/>
      <c r="K127" s="2"/>
      <c r="L127" s="2"/>
    </row>
    <row r="128" spans="1:12" ht="13.5" customHeight="1">
      <c r="A128" s="28"/>
      <c r="B128" s="16"/>
      <c r="C128" s="90" t="s">
        <v>11</v>
      </c>
      <c r="D128" s="91"/>
      <c r="E128" s="91"/>
      <c r="F128" s="91"/>
      <c r="G128" s="17">
        <f t="shared" si="3"/>
        <v>71716</v>
      </c>
      <c r="H128" s="17">
        <f t="shared" si="3"/>
        <v>71711.8</v>
      </c>
      <c r="I128" s="92">
        <f>SUM(H128/G128)</f>
        <v>0.9999414356628925</v>
      </c>
      <c r="J128" s="93"/>
      <c r="K128" s="2"/>
      <c r="L128" s="2"/>
    </row>
    <row r="129" spans="1:10" ht="13.5" customHeight="1">
      <c r="A129" s="28"/>
      <c r="B129" s="16"/>
      <c r="C129" s="90" t="s">
        <v>12</v>
      </c>
      <c r="D129" s="91"/>
      <c r="E129" s="91"/>
      <c r="F129" s="91"/>
      <c r="G129" s="17">
        <f t="shared" si="3"/>
        <v>0</v>
      </c>
      <c r="H129" s="17">
        <f t="shared" si="3"/>
        <v>0</v>
      </c>
      <c r="I129" s="92" t="s">
        <v>83</v>
      </c>
      <c r="J129" s="93"/>
    </row>
    <row r="130" spans="1:10" ht="13.5" customHeight="1">
      <c r="A130" s="28"/>
      <c r="B130" s="27"/>
      <c r="C130" s="100" t="s">
        <v>43</v>
      </c>
      <c r="D130" s="101"/>
      <c r="E130" s="101"/>
      <c r="F130" s="101"/>
      <c r="G130" s="101"/>
      <c r="H130" s="101"/>
      <c r="I130" s="101"/>
      <c r="J130" s="102"/>
    </row>
    <row r="131" spans="1:10" ht="13.5" customHeight="1">
      <c r="A131" s="28"/>
      <c r="B131" s="16"/>
      <c r="C131" s="96" t="s">
        <v>24</v>
      </c>
      <c r="D131" s="96"/>
      <c r="E131" s="96"/>
      <c r="F131" s="96"/>
      <c r="G131" s="96"/>
      <c r="H131" s="96"/>
      <c r="I131" s="96"/>
      <c r="J131" s="97"/>
    </row>
    <row r="132" spans="1:10" ht="13.5" customHeight="1">
      <c r="A132" s="28"/>
      <c r="B132" s="16"/>
      <c r="C132" s="90" t="s">
        <v>9</v>
      </c>
      <c r="D132" s="91"/>
      <c r="E132" s="91"/>
      <c r="F132" s="91"/>
      <c r="G132" s="17">
        <v>35506</v>
      </c>
      <c r="H132" s="17">
        <v>35505.89</v>
      </c>
      <c r="I132" s="92">
        <f>H132/G132</f>
        <v>0.9999969019320678</v>
      </c>
      <c r="J132" s="93"/>
    </row>
    <row r="133" spans="1:10" ht="13.5" customHeight="1">
      <c r="A133" s="28"/>
      <c r="B133" s="16"/>
      <c r="C133" s="90" t="s">
        <v>10</v>
      </c>
      <c r="D133" s="91"/>
      <c r="E133" s="91"/>
      <c r="F133" s="91"/>
      <c r="G133" s="17">
        <v>21914</v>
      </c>
      <c r="H133" s="17">
        <v>21913.12</v>
      </c>
      <c r="I133" s="92">
        <f>SUM(H133/G133)</f>
        <v>0.9999598430227251</v>
      </c>
      <c r="J133" s="93"/>
    </row>
    <row r="134" spans="1:10" ht="13.5" customHeight="1">
      <c r="A134" s="28"/>
      <c r="B134" s="16"/>
      <c r="C134" s="90" t="s">
        <v>11</v>
      </c>
      <c r="D134" s="91"/>
      <c r="E134" s="91"/>
      <c r="F134" s="91"/>
      <c r="G134" s="17">
        <v>57420</v>
      </c>
      <c r="H134" s="17">
        <v>57419.01</v>
      </c>
      <c r="I134" s="92">
        <f>SUM(H134/G134)</f>
        <v>0.9999827586206896</v>
      </c>
      <c r="J134" s="93"/>
    </row>
    <row r="135" spans="1:10" ht="13.5" customHeight="1">
      <c r="A135" s="28"/>
      <c r="B135" s="16"/>
      <c r="C135" s="88" t="s">
        <v>12</v>
      </c>
      <c r="D135" s="89"/>
      <c r="E135" s="89"/>
      <c r="F135" s="89"/>
      <c r="G135" s="29">
        <f>G132+G133-G134</f>
        <v>0</v>
      </c>
      <c r="H135" s="29">
        <f>H132+H133-H134</f>
        <v>0</v>
      </c>
      <c r="I135" s="94" t="s">
        <v>83</v>
      </c>
      <c r="J135" s="95"/>
    </row>
    <row r="136" spans="1:10" ht="13.5" customHeight="1">
      <c r="A136" s="28"/>
      <c r="B136" s="16"/>
      <c r="C136" s="96" t="s">
        <v>72</v>
      </c>
      <c r="D136" s="96"/>
      <c r="E136" s="96"/>
      <c r="F136" s="96"/>
      <c r="G136" s="96"/>
      <c r="H136" s="96"/>
      <c r="I136" s="96"/>
      <c r="J136" s="97"/>
    </row>
    <row r="137" spans="1:10" ht="13.5" customHeight="1">
      <c r="A137" s="28"/>
      <c r="B137" s="16"/>
      <c r="C137" s="90" t="s">
        <v>9</v>
      </c>
      <c r="D137" s="91"/>
      <c r="E137" s="91"/>
      <c r="F137" s="91"/>
      <c r="G137" s="17">
        <v>10576</v>
      </c>
      <c r="H137" s="17">
        <v>10575.97</v>
      </c>
      <c r="I137" s="92">
        <f>H137/G137</f>
        <v>0.9999971633888047</v>
      </c>
      <c r="J137" s="93"/>
    </row>
    <row r="138" spans="1:10" ht="13.5" customHeight="1">
      <c r="A138" s="28"/>
      <c r="B138" s="16"/>
      <c r="C138" s="90" t="s">
        <v>10</v>
      </c>
      <c r="D138" s="91"/>
      <c r="E138" s="91"/>
      <c r="F138" s="91"/>
      <c r="G138" s="17">
        <v>3720</v>
      </c>
      <c r="H138" s="17">
        <v>3716.82</v>
      </c>
      <c r="I138" s="92">
        <f>SUM(H138/G138)</f>
        <v>0.9991451612903226</v>
      </c>
      <c r="J138" s="93"/>
    </row>
    <row r="139" spans="1:10" ht="13.5" customHeight="1">
      <c r="A139" s="28"/>
      <c r="B139" s="16"/>
      <c r="C139" s="90" t="s">
        <v>11</v>
      </c>
      <c r="D139" s="91"/>
      <c r="E139" s="91"/>
      <c r="F139" s="91"/>
      <c r="G139" s="17">
        <v>14296</v>
      </c>
      <c r="H139" s="17">
        <v>14292.79</v>
      </c>
      <c r="I139" s="92">
        <f>SUM(H139/G139)</f>
        <v>0.9997754616675993</v>
      </c>
      <c r="J139" s="93"/>
    </row>
    <row r="140" spans="1:10" ht="13.5" customHeight="1">
      <c r="A140" s="28"/>
      <c r="B140" s="34"/>
      <c r="C140" s="88" t="s">
        <v>12</v>
      </c>
      <c r="D140" s="89"/>
      <c r="E140" s="89"/>
      <c r="F140" s="89"/>
      <c r="G140" s="29">
        <f>G137+G138-G139</f>
        <v>0</v>
      </c>
      <c r="H140" s="29">
        <f>H137+H138-H139</f>
        <v>0</v>
      </c>
      <c r="I140" s="92" t="s">
        <v>83</v>
      </c>
      <c r="J140" s="93"/>
    </row>
    <row r="141" spans="1:10" ht="13.5" customHeight="1">
      <c r="A141" s="28"/>
      <c r="B141" s="12">
        <v>85202</v>
      </c>
      <c r="C141" s="111" t="s">
        <v>25</v>
      </c>
      <c r="D141" s="111"/>
      <c r="E141" s="111"/>
      <c r="F141" s="111"/>
      <c r="G141" s="111"/>
      <c r="H141" s="111"/>
      <c r="I141" s="111"/>
      <c r="J141" s="112"/>
    </row>
    <row r="142" spans="1:10" ht="13.5" customHeight="1">
      <c r="A142" s="28"/>
      <c r="B142" s="14"/>
      <c r="C142" s="117" t="s">
        <v>9</v>
      </c>
      <c r="D142" s="118"/>
      <c r="E142" s="118"/>
      <c r="F142" s="118"/>
      <c r="G142" s="15">
        <f aca="true" t="shared" si="4" ref="G142:H144">SUM(G148,G153,G158,G163)</f>
        <v>25128</v>
      </c>
      <c r="H142" s="15">
        <f t="shared" si="4"/>
        <v>25128.170000000002</v>
      </c>
      <c r="I142" s="119">
        <f>H142/G142</f>
        <v>1.00000676536135</v>
      </c>
      <c r="J142" s="120"/>
    </row>
    <row r="143" spans="1:10" ht="13.5" customHeight="1">
      <c r="A143" s="28"/>
      <c r="B143" s="16"/>
      <c r="C143" s="90" t="s">
        <v>10</v>
      </c>
      <c r="D143" s="91"/>
      <c r="E143" s="91"/>
      <c r="F143" s="91"/>
      <c r="G143" s="17">
        <f t="shared" si="4"/>
        <v>372805</v>
      </c>
      <c r="H143" s="17">
        <f t="shared" si="4"/>
        <v>360630.20999999996</v>
      </c>
      <c r="I143" s="92">
        <f>SUM(H143/G143)</f>
        <v>0.9673427395018842</v>
      </c>
      <c r="J143" s="93"/>
    </row>
    <row r="144" spans="1:10" ht="13.5" customHeight="1">
      <c r="A144" s="28"/>
      <c r="B144" s="16"/>
      <c r="C144" s="90" t="s">
        <v>11</v>
      </c>
      <c r="D144" s="91"/>
      <c r="E144" s="91"/>
      <c r="F144" s="91"/>
      <c r="G144" s="17">
        <f t="shared" si="4"/>
        <v>397933</v>
      </c>
      <c r="H144" s="17">
        <f t="shared" si="4"/>
        <v>373925.96</v>
      </c>
      <c r="I144" s="92">
        <f>SUM(H144/G144)</f>
        <v>0.9396706480739221</v>
      </c>
      <c r="J144" s="93"/>
    </row>
    <row r="145" spans="1:10" ht="13.5" customHeight="1">
      <c r="A145" s="28"/>
      <c r="B145" s="16"/>
      <c r="C145" s="90" t="s">
        <v>12</v>
      </c>
      <c r="D145" s="91"/>
      <c r="E145" s="91"/>
      <c r="F145" s="91"/>
      <c r="G145" s="17">
        <f>G151+G156+G161+G166</f>
        <v>0</v>
      </c>
      <c r="H145" s="17">
        <f>H151+H156+H161+H166</f>
        <v>11832.420000000006</v>
      </c>
      <c r="I145" s="92">
        <v>0</v>
      </c>
      <c r="J145" s="93"/>
    </row>
    <row r="146" spans="1:10" ht="13.5" customHeight="1">
      <c r="A146" s="28"/>
      <c r="B146" s="27"/>
      <c r="C146" s="100" t="s">
        <v>17</v>
      </c>
      <c r="D146" s="101"/>
      <c r="E146" s="101"/>
      <c r="F146" s="101"/>
      <c r="G146" s="101"/>
      <c r="H146" s="101"/>
      <c r="I146" s="101"/>
      <c r="J146" s="102"/>
    </row>
    <row r="147" spans="1:10" ht="13.5" customHeight="1">
      <c r="A147" s="28"/>
      <c r="B147" s="16"/>
      <c r="C147" s="96" t="s">
        <v>26</v>
      </c>
      <c r="D147" s="96"/>
      <c r="E147" s="96"/>
      <c r="F147" s="96"/>
      <c r="G147" s="96"/>
      <c r="H147" s="96"/>
      <c r="I147" s="96"/>
      <c r="J147" s="97"/>
    </row>
    <row r="148" spans="1:10" ht="13.5" customHeight="1">
      <c r="A148" s="28"/>
      <c r="B148" s="16"/>
      <c r="C148" s="90" t="s">
        <v>9</v>
      </c>
      <c r="D148" s="91"/>
      <c r="E148" s="91"/>
      <c r="F148" s="91"/>
      <c r="G148" s="17">
        <v>0</v>
      </c>
      <c r="H148" s="17">
        <v>0</v>
      </c>
      <c r="I148" s="92">
        <v>0</v>
      </c>
      <c r="J148" s="93"/>
    </row>
    <row r="149" spans="1:10" ht="13.5" customHeight="1">
      <c r="A149" s="28"/>
      <c r="B149" s="16"/>
      <c r="C149" s="90" t="s">
        <v>10</v>
      </c>
      <c r="D149" s="91"/>
      <c r="E149" s="91"/>
      <c r="F149" s="91"/>
      <c r="G149" s="17">
        <v>9413</v>
      </c>
      <c r="H149" s="17">
        <v>7528.73</v>
      </c>
      <c r="I149" s="92">
        <f>SUM(H149/G149,)</f>
        <v>0.7998225857856156</v>
      </c>
      <c r="J149" s="93"/>
    </row>
    <row r="150" spans="1:10" ht="13.5" customHeight="1">
      <c r="A150" s="28"/>
      <c r="B150" s="16"/>
      <c r="C150" s="90" t="s">
        <v>11</v>
      </c>
      <c r="D150" s="91"/>
      <c r="E150" s="91"/>
      <c r="F150" s="91"/>
      <c r="G150" s="17">
        <v>9413</v>
      </c>
      <c r="H150" s="17">
        <v>7528.73</v>
      </c>
      <c r="I150" s="92">
        <f>SUM(H150/G150,)</f>
        <v>0.7998225857856156</v>
      </c>
      <c r="J150" s="93"/>
    </row>
    <row r="151" spans="1:10" ht="13.5" customHeight="1">
      <c r="A151" s="28"/>
      <c r="B151" s="16"/>
      <c r="C151" s="88" t="s">
        <v>12</v>
      </c>
      <c r="D151" s="89"/>
      <c r="E151" s="89"/>
      <c r="F151" s="89"/>
      <c r="G151" s="29">
        <f>G148+G149-G150</f>
        <v>0</v>
      </c>
      <c r="H151" s="29">
        <f>H148+H149-H150</f>
        <v>0</v>
      </c>
      <c r="I151" s="94" t="s">
        <v>83</v>
      </c>
      <c r="J151" s="95"/>
    </row>
    <row r="152" spans="1:10" ht="13.5" customHeight="1">
      <c r="A152" s="28"/>
      <c r="B152" s="16"/>
      <c r="C152" s="121" t="s">
        <v>41</v>
      </c>
      <c r="D152" s="122"/>
      <c r="E152" s="122"/>
      <c r="F152" s="122"/>
      <c r="G152" s="122"/>
      <c r="H152" s="122"/>
      <c r="I152" s="122"/>
      <c r="J152" s="123"/>
    </row>
    <row r="153" spans="1:10" ht="13.5" customHeight="1">
      <c r="A153" s="28"/>
      <c r="B153" s="16"/>
      <c r="C153" s="124" t="s">
        <v>9</v>
      </c>
      <c r="D153" s="125"/>
      <c r="E153" s="125"/>
      <c r="F153" s="125"/>
      <c r="G153" s="72">
        <v>2831</v>
      </c>
      <c r="H153" s="72">
        <v>2830.77</v>
      </c>
      <c r="I153" s="126">
        <f>H153/G153</f>
        <v>0.9999187566231014</v>
      </c>
      <c r="J153" s="127"/>
    </row>
    <row r="154" spans="1:10" ht="13.5" customHeight="1">
      <c r="A154" s="28"/>
      <c r="B154" s="16"/>
      <c r="C154" s="90" t="s">
        <v>10</v>
      </c>
      <c r="D154" s="91"/>
      <c r="E154" s="91"/>
      <c r="F154" s="91"/>
      <c r="G154" s="17">
        <v>6791</v>
      </c>
      <c r="H154" s="17">
        <v>6687.24</v>
      </c>
      <c r="I154" s="92">
        <f>SUM(H154/G154)</f>
        <v>0.9847209542040937</v>
      </c>
      <c r="J154" s="93"/>
    </row>
    <row r="155" spans="1:10" ht="13.5" customHeight="1">
      <c r="A155" s="28"/>
      <c r="B155" s="16"/>
      <c r="C155" s="90" t="s">
        <v>11</v>
      </c>
      <c r="D155" s="91"/>
      <c r="E155" s="91"/>
      <c r="F155" s="91"/>
      <c r="G155" s="17">
        <v>9622</v>
      </c>
      <c r="H155" s="17">
        <v>9518.01</v>
      </c>
      <c r="I155" s="92">
        <f>SUM(H155/G155)</f>
        <v>0.9891924755768032</v>
      </c>
      <c r="J155" s="93"/>
    </row>
    <row r="156" spans="1:10" ht="13.5" customHeight="1">
      <c r="A156" s="28"/>
      <c r="B156" s="16"/>
      <c r="C156" s="88" t="s">
        <v>12</v>
      </c>
      <c r="D156" s="89"/>
      <c r="E156" s="89"/>
      <c r="F156" s="89"/>
      <c r="G156" s="29">
        <f>G153+G154-G155</f>
        <v>0</v>
      </c>
      <c r="H156" s="29">
        <f>H153+H154-H155</f>
        <v>0</v>
      </c>
      <c r="I156" s="94" t="s">
        <v>83</v>
      </c>
      <c r="J156" s="95"/>
    </row>
    <row r="157" spans="1:10" ht="13.5" customHeight="1">
      <c r="A157" s="28"/>
      <c r="B157" s="16"/>
      <c r="C157" s="115" t="s">
        <v>27</v>
      </c>
      <c r="D157" s="115"/>
      <c r="E157" s="115"/>
      <c r="F157" s="115"/>
      <c r="G157" s="115"/>
      <c r="H157" s="115"/>
      <c r="I157" s="115"/>
      <c r="J157" s="116"/>
    </row>
    <row r="158" spans="1:10" ht="13.5" customHeight="1">
      <c r="A158" s="28"/>
      <c r="B158" s="16"/>
      <c r="C158" s="117" t="s">
        <v>9</v>
      </c>
      <c r="D158" s="118"/>
      <c r="E158" s="118"/>
      <c r="F158" s="118"/>
      <c r="G158" s="15">
        <v>14650</v>
      </c>
      <c r="H158" s="15">
        <v>14650.68</v>
      </c>
      <c r="I158" s="119">
        <f>H158/G158</f>
        <v>1.0000464163822527</v>
      </c>
      <c r="J158" s="120"/>
    </row>
    <row r="159" spans="1:10" ht="13.5" customHeight="1">
      <c r="A159" s="28"/>
      <c r="B159" s="16"/>
      <c r="C159" s="90" t="s">
        <v>10</v>
      </c>
      <c r="D159" s="91"/>
      <c r="E159" s="91"/>
      <c r="F159" s="91"/>
      <c r="G159" s="17">
        <v>34554</v>
      </c>
      <c r="H159" s="17">
        <v>34465.69</v>
      </c>
      <c r="I159" s="92">
        <f>SUM(H159/G159)</f>
        <v>0.9974442900966604</v>
      </c>
      <c r="J159" s="93"/>
    </row>
    <row r="160" spans="1:10" ht="13.5" customHeight="1">
      <c r="A160" s="28"/>
      <c r="B160" s="16"/>
      <c r="C160" s="90" t="s">
        <v>11</v>
      </c>
      <c r="D160" s="91"/>
      <c r="E160" s="91"/>
      <c r="F160" s="91"/>
      <c r="G160" s="17">
        <v>49204</v>
      </c>
      <c r="H160" s="17">
        <v>37283.95</v>
      </c>
      <c r="I160" s="92">
        <f>SUM(H160/G160)</f>
        <v>0.7577422567270953</v>
      </c>
      <c r="J160" s="93"/>
    </row>
    <row r="161" spans="1:10" ht="13.5" customHeight="1">
      <c r="A161" s="33"/>
      <c r="B161" s="34"/>
      <c r="C161" s="88" t="s">
        <v>12</v>
      </c>
      <c r="D161" s="89"/>
      <c r="E161" s="89"/>
      <c r="F161" s="89"/>
      <c r="G161" s="29">
        <f>G158+G159-G160</f>
        <v>0</v>
      </c>
      <c r="H161" s="29">
        <f>H158+H159-H160</f>
        <v>11832.420000000006</v>
      </c>
      <c r="I161" s="94">
        <v>0</v>
      </c>
      <c r="J161" s="95"/>
    </row>
    <row r="162" spans="1:10" ht="13.5" customHeight="1">
      <c r="A162" s="77"/>
      <c r="B162" s="14"/>
      <c r="C162" s="113" t="s">
        <v>28</v>
      </c>
      <c r="D162" s="113"/>
      <c r="E162" s="113"/>
      <c r="F162" s="113"/>
      <c r="G162" s="113"/>
      <c r="H162" s="113"/>
      <c r="I162" s="113"/>
      <c r="J162" s="114"/>
    </row>
    <row r="163" spans="1:10" ht="13.5" customHeight="1">
      <c r="A163" s="28"/>
      <c r="B163" s="16"/>
      <c r="C163" s="90" t="s">
        <v>9</v>
      </c>
      <c r="D163" s="91"/>
      <c r="E163" s="91"/>
      <c r="F163" s="91"/>
      <c r="G163" s="17">
        <v>7647</v>
      </c>
      <c r="H163" s="17">
        <v>7646.72</v>
      </c>
      <c r="I163" s="92">
        <f>H163/G163</f>
        <v>0.9999633843337257</v>
      </c>
      <c r="J163" s="93"/>
    </row>
    <row r="164" spans="1:10" ht="13.5" customHeight="1">
      <c r="A164" s="28"/>
      <c r="B164" s="16"/>
      <c r="C164" s="90" t="s">
        <v>10</v>
      </c>
      <c r="D164" s="91"/>
      <c r="E164" s="91"/>
      <c r="F164" s="91"/>
      <c r="G164" s="17">
        <v>322047</v>
      </c>
      <c r="H164" s="17">
        <v>311948.55</v>
      </c>
      <c r="I164" s="92">
        <f>SUM(H164/G164)</f>
        <v>0.9686429310007545</v>
      </c>
      <c r="J164" s="93"/>
    </row>
    <row r="165" spans="1:10" ht="13.5" customHeight="1">
      <c r="A165" s="28"/>
      <c r="B165" s="16"/>
      <c r="C165" s="90" t="s">
        <v>11</v>
      </c>
      <c r="D165" s="91"/>
      <c r="E165" s="91"/>
      <c r="F165" s="91"/>
      <c r="G165" s="17">
        <v>329694</v>
      </c>
      <c r="H165" s="17">
        <v>319595.27</v>
      </c>
      <c r="I165" s="92">
        <f>SUM(H165/G165)</f>
        <v>0.9693693849448277</v>
      </c>
      <c r="J165" s="93"/>
    </row>
    <row r="166" spans="1:10" ht="13.5" customHeight="1">
      <c r="A166" s="33"/>
      <c r="B166" s="34"/>
      <c r="C166" s="88" t="s">
        <v>12</v>
      </c>
      <c r="D166" s="89"/>
      <c r="E166" s="89"/>
      <c r="F166" s="89"/>
      <c r="G166" s="29">
        <f>G163+G164-G165</f>
        <v>0</v>
      </c>
      <c r="H166" s="29">
        <f>H163+H164-H165</f>
        <v>0</v>
      </c>
      <c r="I166" s="94" t="s">
        <v>83</v>
      </c>
      <c r="J166" s="95"/>
    </row>
    <row r="167" spans="1:10" ht="13.5" customHeight="1">
      <c r="A167" s="12">
        <v>854</v>
      </c>
      <c r="B167" s="111" t="s">
        <v>29</v>
      </c>
      <c r="C167" s="111"/>
      <c r="D167" s="111"/>
      <c r="E167" s="111"/>
      <c r="F167" s="111"/>
      <c r="G167" s="111"/>
      <c r="H167" s="111"/>
      <c r="I167" s="111"/>
      <c r="J167" s="112"/>
    </row>
    <row r="168" spans="1:10" ht="13.5" customHeight="1">
      <c r="A168" s="28"/>
      <c r="B168" s="12">
        <v>85403</v>
      </c>
      <c r="C168" s="98" t="s">
        <v>66</v>
      </c>
      <c r="D168" s="98"/>
      <c r="E168" s="98"/>
      <c r="F168" s="98"/>
      <c r="G168" s="98"/>
      <c r="H168" s="98"/>
      <c r="I168" s="98"/>
      <c r="J168" s="99"/>
    </row>
    <row r="169" spans="1:10" ht="13.5" customHeight="1">
      <c r="A169" s="16"/>
      <c r="B169" s="35"/>
      <c r="C169" s="105" t="s">
        <v>42</v>
      </c>
      <c r="D169" s="106"/>
      <c r="E169" s="106"/>
      <c r="F169" s="106"/>
      <c r="G169" s="106"/>
      <c r="H169" s="106"/>
      <c r="I169" s="106"/>
      <c r="J169" s="107"/>
    </row>
    <row r="170" spans="1:10" ht="13.5" customHeight="1">
      <c r="A170" s="16"/>
      <c r="B170" s="27"/>
      <c r="C170" s="108" t="s">
        <v>30</v>
      </c>
      <c r="D170" s="109"/>
      <c r="E170" s="109"/>
      <c r="F170" s="109"/>
      <c r="G170" s="109"/>
      <c r="H170" s="109"/>
      <c r="I170" s="109"/>
      <c r="J170" s="110"/>
    </row>
    <row r="171" spans="1:10" ht="13.5" customHeight="1">
      <c r="A171" s="28"/>
      <c r="B171" s="16"/>
      <c r="C171" s="90" t="s">
        <v>9</v>
      </c>
      <c r="D171" s="91"/>
      <c r="E171" s="91"/>
      <c r="F171" s="91"/>
      <c r="G171" s="17">
        <v>4346</v>
      </c>
      <c r="H171" s="17">
        <v>4345.46</v>
      </c>
      <c r="I171" s="92">
        <f>H171/G171</f>
        <v>0.999875747814082</v>
      </c>
      <c r="J171" s="93"/>
    </row>
    <row r="172" spans="1:10" ht="13.5" customHeight="1">
      <c r="A172" s="28"/>
      <c r="B172" s="16"/>
      <c r="C172" s="90" t="s">
        <v>10</v>
      </c>
      <c r="D172" s="91"/>
      <c r="E172" s="91"/>
      <c r="F172" s="91"/>
      <c r="G172" s="17">
        <v>166895</v>
      </c>
      <c r="H172" s="17">
        <v>155778.42</v>
      </c>
      <c r="I172" s="92">
        <f>SUM(H172/G172)</f>
        <v>0.9333917732706193</v>
      </c>
      <c r="J172" s="93"/>
    </row>
    <row r="173" spans="1:10" ht="13.5" customHeight="1">
      <c r="A173" s="28"/>
      <c r="B173" s="16"/>
      <c r="C173" s="90" t="s">
        <v>11</v>
      </c>
      <c r="D173" s="91"/>
      <c r="E173" s="91"/>
      <c r="F173" s="91"/>
      <c r="G173" s="17">
        <v>171241</v>
      </c>
      <c r="H173" s="17">
        <v>154503.18</v>
      </c>
      <c r="I173" s="92">
        <f>SUM(H173/G173)</f>
        <v>0.9022557681863572</v>
      </c>
      <c r="J173" s="93"/>
    </row>
    <row r="174" spans="1:10" ht="13.5" customHeight="1">
      <c r="A174" s="16"/>
      <c r="B174" s="34"/>
      <c r="C174" s="88" t="s">
        <v>12</v>
      </c>
      <c r="D174" s="89"/>
      <c r="E174" s="89"/>
      <c r="F174" s="89"/>
      <c r="G174" s="29">
        <f>G171+G172-G173</f>
        <v>0</v>
      </c>
      <c r="H174" s="29">
        <f>H171+H172-H173</f>
        <v>5620.700000000012</v>
      </c>
      <c r="I174" s="94">
        <v>0</v>
      </c>
      <c r="J174" s="95"/>
    </row>
    <row r="175" spans="1:10" ht="13.5" customHeight="1">
      <c r="A175" s="28"/>
      <c r="B175" s="36">
        <v>85406</v>
      </c>
      <c r="C175" s="103" t="s">
        <v>50</v>
      </c>
      <c r="D175" s="103"/>
      <c r="E175" s="103"/>
      <c r="F175" s="103"/>
      <c r="G175" s="103"/>
      <c r="H175" s="103"/>
      <c r="I175" s="103"/>
      <c r="J175" s="104"/>
    </row>
    <row r="176" spans="1:10" ht="13.5" customHeight="1">
      <c r="A176" s="28"/>
      <c r="B176" s="35"/>
      <c r="C176" s="128" t="s">
        <v>42</v>
      </c>
      <c r="D176" s="129"/>
      <c r="E176" s="129"/>
      <c r="F176" s="129"/>
      <c r="G176" s="129"/>
      <c r="H176" s="129"/>
      <c r="I176" s="129"/>
      <c r="J176" s="130"/>
    </row>
    <row r="177" spans="1:10" ht="13.5" customHeight="1">
      <c r="A177" s="28"/>
      <c r="B177" s="27"/>
      <c r="C177" s="138" t="s">
        <v>71</v>
      </c>
      <c r="D177" s="139"/>
      <c r="E177" s="139"/>
      <c r="F177" s="139"/>
      <c r="G177" s="139"/>
      <c r="H177" s="139"/>
      <c r="I177" s="139"/>
      <c r="J177" s="140"/>
    </row>
    <row r="178" spans="1:10" ht="13.5" customHeight="1">
      <c r="A178" s="28"/>
      <c r="B178" s="16"/>
      <c r="C178" s="90" t="s">
        <v>9</v>
      </c>
      <c r="D178" s="91"/>
      <c r="E178" s="91"/>
      <c r="F178" s="91"/>
      <c r="G178" s="17">
        <v>233</v>
      </c>
      <c r="H178" s="17">
        <v>232.13</v>
      </c>
      <c r="I178" s="92">
        <f>H178/G178</f>
        <v>0.9962660944206009</v>
      </c>
      <c r="J178" s="93"/>
    </row>
    <row r="179" spans="1:10" ht="13.5" customHeight="1">
      <c r="A179" s="28"/>
      <c r="B179" s="16"/>
      <c r="C179" s="90" t="s">
        <v>10</v>
      </c>
      <c r="D179" s="91"/>
      <c r="E179" s="91"/>
      <c r="F179" s="91"/>
      <c r="G179" s="17">
        <v>7681</v>
      </c>
      <c r="H179" s="17">
        <v>6142.71</v>
      </c>
      <c r="I179" s="92">
        <f>SUM(H179/G179)</f>
        <v>0.7997279000130192</v>
      </c>
      <c r="J179" s="93"/>
    </row>
    <row r="180" spans="1:10" ht="13.5" customHeight="1">
      <c r="A180" s="28"/>
      <c r="B180" s="16"/>
      <c r="C180" s="90" t="s">
        <v>11</v>
      </c>
      <c r="D180" s="91"/>
      <c r="E180" s="91"/>
      <c r="F180" s="91"/>
      <c r="G180" s="17">
        <v>7914</v>
      </c>
      <c r="H180" s="17">
        <v>6374.84</v>
      </c>
      <c r="I180" s="92">
        <f>SUM(H180/G180)</f>
        <v>0.8055142784938084</v>
      </c>
      <c r="J180" s="93"/>
    </row>
    <row r="181" spans="1:10" ht="13.5" customHeight="1">
      <c r="A181" s="28"/>
      <c r="B181" s="34"/>
      <c r="C181" s="88" t="s">
        <v>12</v>
      </c>
      <c r="D181" s="89"/>
      <c r="E181" s="89"/>
      <c r="F181" s="89"/>
      <c r="G181" s="29">
        <f>G178+G179-G180</f>
        <v>0</v>
      </c>
      <c r="H181" s="29">
        <f>H178+H179-H180</f>
        <v>0</v>
      </c>
      <c r="I181" s="94" t="s">
        <v>83</v>
      </c>
      <c r="J181" s="95"/>
    </row>
    <row r="182" spans="1:10" ht="13.5" customHeight="1">
      <c r="A182" s="28"/>
      <c r="B182" s="12">
        <v>85410</v>
      </c>
      <c r="C182" s="111" t="s">
        <v>51</v>
      </c>
      <c r="D182" s="111"/>
      <c r="E182" s="111"/>
      <c r="F182" s="111"/>
      <c r="G182" s="111"/>
      <c r="H182" s="111"/>
      <c r="I182" s="111"/>
      <c r="J182" s="112"/>
    </row>
    <row r="183" spans="1:10" ht="13.5" customHeight="1">
      <c r="A183" s="28"/>
      <c r="B183" s="35"/>
      <c r="C183" s="117" t="s">
        <v>9</v>
      </c>
      <c r="D183" s="118"/>
      <c r="E183" s="118"/>
      <c r="F183" s="118"/>
      <c r="G183" s="15">
        <f aca="true" t="shared" si="5" ref="G183:H186">G189+G194</f>
        <v>19990</v>
      </c>
      <c r="H183" s="15">
        <f t="shared" si="5"/>
        <v>19989.41</v>
      </c>
      <c r="I183" s="119">
        <f>H183/G183</f>
        <v>0.9999704852426213</v>
      </c>
      <c r="J183" s="120"/>
    </row>
    <row r="184" spans="1:10" ht="13.5" customHeight="1">
      <c r="A184" s="28"/>
      <c r="B184" s="27"/>
      <c r="C184" s="90" t="s">
        <v>10</v>
      </c>
      <c r="D184" s="91"/>
      <c r="E184" s="91"/>
      <c r="F184" s="91"/>
      <c r="G184" s="17">
        <f t="shared" si="5"/>
        <v>129500</v>
      </c>
      <c r="H184" s="17">
        <f t="shared" si="5"/>
        <v>123915.25</v>
      </c>
      <c r="I184" s="92">
        <f>SUM(H184/G184)</f>
        <v>0.9568745173745173</v>
      </c>
      <c r="J184" s="93"/>
    </row>
    <row r="185" spans="1:10" ht="13.5" customHeight="1">
      <c r="A185" s="28"/>
      <c r="B185" s="27"/>
      <c r="C185" s="90" t="s">
        <v>11</v>
      </c>
      <c r="D185" s="91"/>
      <c r="E185" s="91"/>
      <c r="F185" s="91"/>
      <c r="G185" s="17">
        <f t="shared" si="5"/>
        <v>149490</v>
      </c>
      <c r="H185" s="17">
        <f t="shared" si="5"/>
        <v>135824.88</v>
      </c>
      <c r="I185" s="92">
        <f>SUM(H185/G185)</f>
        <v>0.9085884005619105</v>
      </c>
      <c r="J185" s="93"/>
    </row>
    <row r="186" spans="1:10" ht="13.5" customHeight="1">
      <c r="A186" s="28"/>
      <c r="B186" s="27"/>
      <c r="C186" s="90" t="s">
        <v>12</v>
      </c>
      <c r="D186" s="91"/>
      <c r="E186" s="91"/>
      <c r="F186" s="91"/>
      <c r="G186" s="17">
        <f t="shared" si="5"/>
        <v>0</v>
      </c>
      <c r="H186" s="17">
        <f t="shared" si="5"/>
        <v>8079.779999999995</v>
      </c>
      <c r="I186" s="92">
        <v>0</v>
      </c>
      <c r="J186" s="93"/>
    </row>
    <row r="187" spans="1:10" ht="13.5" customHeight="1">
      <c r="A187" s="28"/>
      <c r="B187" s="16"/>
      <c r="C187" s="100" t="s">
        <v>17</v>
      </c>
      <c r="D187" s="101"/>
      <c r="E187" s="101"/>
      <c r="F187" s="101"/>
      <c r="G187" s="101"/>
      <c r="H187" s="101"/>
      <c r="I187" s="101"/>
      <c r="J187" s="102"/>
    </row>
    <row r="188" spans="1:10" ht="13.5" customHeight="1">
      <c r="A188" s="28"/>
      <c r="B188" s="16"/>
      <c r="C188" s="96" t="s">
        <v>52</v>
      </c>
      <c r="D188" s="96"/>
      <c r="E188" s="96"/>
      <c r="F188" s="96"/>
      <c r="G188" s="96"/>
      <c r="H188" s="96"/>
      <c r="I188" s="96"/>
      <c r="J188" s="97"/>
    </row>
    <row r="189" spans="1:10" ht="13.5" customHeight="1">
      <c r="A189" s="28"/>
      <c r="B189" s="16"/>
      <c r="C189" s="90" t="s">
        <v>9</v>
      </c>
      <c r="D189" s="91"/>
      <c r="E189" s="91"/>
      <c r="F189" s="91"/>
      <c r="G189" s="17">
        <v>13257</v>
      </c>
      <c r="H189" s="17">
        <v>13256.76</v>
      </c>
      <c r="I189" s="92">
        <f>H189/G189</f>
        <v>0.9999818963566418</v>
      </c>
      <c r="J189" s="93"/>
    </row>
    <row r="190" spans="1:10" ht="13.5" customHeight="1">
      <c r="A190" s="28"/>
      <c r="B190" s="16"/>
      <c r="C190" s="90" t="s">
        <v>10</v>
      </c>
      <c r="D190" s="91"/>
      <c r="E190" s="91"/>
      <c r="F190" s="91"/>
      <c r="G190" s="17">
        <v>112000</v>
      </c>
      <c r="H190" s="17">
        <v>106429</v>
      </c>
      <c r="I190" s="92">
        <f>SUM(H190/G190)</f>
        <v>0.9502589285714286</v>
      </c>
      <c r="J190" s="93"/>
    </row>
    <row r="191" spans="1:10" ht="13.5" customHeight="1">
      <c r="A191" s="28"/>
      <c r="B191" s="16"/>
      <c r="C191" s="90" t="s">
        <v>11</v>
      </c>
      <c r="D191" s="91"/>
      <c r="E191" s="91"/>
      <c r="F191" s="91"/>
      <c r="G191" s="17">
        <v>125257</v>
      </c>
      <c r="H191" s="17">
        <v>118106.97</v>
      </c>
      <c r="I191" s="92">
        <f>SUM(H191/G191)</f>
        <v>0.9429171223963531</v>
      </c>
      <c r="J191" s="93"/>
    </row>
    <row r="192" spans="1:10" ht="13.5" customHeight="1">
      <c r="A192" s="28"/>
      <c r="B192" s="16"/>
      <c r="C192" s="88" t="s">
        <v>12</v>
      </c>
      <c r="D192" s="89"/>
      <c r="E192" s="89"/>
      <c r="F192" s="89"/>
      <c r="G192" s="37">
        <f>G189+G190-G191</f>
        <v>0</v>
      </c>
      <c r="H192" s="37">
        <f>H189+H190-H191</f>
        <v>1578.7899999999936</v>
      </c>
      <c r="I192" s="94">
        <v>0</v>
      </c>
      <c r="J192" s="95"/>
    </row>
    <row r="193" spans="1:10" ht="13.5" customHeight="1">
      <c r="A193" s="28"/>
      <c r="B193" s="16"/>
      <c r="C193" s="96" t="s">
        <v>82</v>
      </c>
      <c r="D193" s="96"/>
      <c r="E193" s="96"/>
      <c r="F193" s="96"/>
      <c r="G193" s="96"/>
      <c r="H193" s="96"/>
      <c r="I193" s="96"/>
      <c r="J193" s="97"/>
    </row>
    <row r="194" spans="1:10" ht="13.5" customHeight="1">
      <c r="A194" s="28"/>
      <c r="B194" s="16"/>
      <c r="C194" s="90" t="s">
        <v>9</v>
      </c>
      <c r="D194" s="91"/>
      <c r="E194" s="91"/>
      <c r="F194" s="91"/>
      <c r="G194" s="17">
        <v>6733</v>
      </c>
      <c r="H194" s="17">
        <v>6732.65</v>
      </c>
      <c r="I194" s="92">
        <f>H194/G194</f>
        <v>0.9999480172285756</v>
      </c>
      <c r="J194" s="93"/>
    </row>
    <row r="195" spans="1:10" ht="13.5" customHeight="1">
      <c r="A195" s="28"/>
      <c r="B195" s="16"/>
      <c r="C195" s="90" t="s">
        <v>10</v>
      </c>
      <c r="D195" s="91"/>
      <c r="E195" s="91"/>
      <c r="F195" s="91"/>
      <c r="G195" s="17">
        <v>17500</v>
      </c>
      <c r="H195" s="17">
        <v>17486.25</v>
      </c>
      <c r="I195" s="92">
        <f>SUM(H195/G195)</f>
        <v>0.9992142857142857</v>
      </c>
      <c r="J195" s="93"/>
    </row>
    <row r="196" spans="1:10" ht="13.5" customHeight="1">
      <c r="A196" s="28"/>
      <c r="B196" s="16"/>
      <c r="C196" s="90" t="s">
        <v>11</v>
      </c>
      <c r="D196" s="91"/>
      <c r="E196" s="91"/>
      <c r="F196" s="91"/>
      <c r="G196" s="17">
        <v>24233</v>
      </c>
      <c r="H196" s="17">
        <v>17717.91</v>
      </c>
      <c r="I196" s="92">
        <f>SUM(H196/G196)</f>
        <v>0.7311480212932777</v>
      </c>
      <c r="J196" s="93"/>
    </row>
    <row r="197" spans="1:10" ht="13.5" customHeight="1">
      <c r="A197" s="28"/>
      <c r="B197" s="34"/>
      <c r="C197" s="88" t="s">
        <v>12</v>
      </c>
      <c r="D197" s="89"/>
      <c r="E197" s="89"/>
      <c r="F197" s="89"/>
      <c r="G197" s="37">
        <f>G194+G195-G196</f>
        <v>0</v>
      </c>
      <c r="H197" s="37">
        <f>H194+H195-H196</f>
        <v>6500.990000000002</v>
      </c>
      <c r="I197" s="94">
        <v>0</v>
      </c>
      <c r="J197" s="95"/>
    </row>
    <row r="198" spans="1:10" ht="13.5" customHeight="1">
      <c r="A198" s="28"/>
      <c r="B198" s="12">
        <v>85417</v>
      </c>
      <c r="C198" s="98" t="s">
        <v>31</v>
      </c>
      <c r="D198" s="98"/>
      <c r="E198" s="98"/>
      <c r="F198" s="98"/>
      <c r="G198" s="98"/>
      <c r="H198" s="98"/>
      <c r="I198" s="98"/>
      <c r="J198" s="99"/>
    </row>
    <row r="199" spans="1:10" ht="13.5" customHeight="1">
      <c r="A199" s="28"/>
      <c r="B199" s="35"/>
      <c r="C199" s="117" t="s">
        <v>9</v>
      </c>
      <c r="D199" s="118"/>
      <c r="E199" s="118"/>
      <c r="F199" s="118"/>
      <c r="G199" s="15">
        <f>G205+G210</f>
        <v>6501</v>
      </c>
      <c r="H199" s="15">
        <f>+H205+H210</f>
        <v>6499.990000000001</v>
      </c>
      <c r="I199" s="119">
        <f>H199/G199</f>
        <v>0.9998446392862638</v>
      </c>
      <c r="J199" s="120"/>
    </row>
    <row r="200" spans="1:10" ht="13.5" customHeight="1">
      <c r="A200" s="28"/>
      <c r="B200" s="27"/>
      <c r="C200" s="90" t="s">
        <v>10</v>
      </c>
      <c r="D200" s="91"/>
      <c r="E200" s="91"/>
      <c r="F200" s="91"/>
      <c r="G200" s="17">
        <f>+G206+G211</f>
        <v>356000</v>
      </c>
      <c r="H200" s="17">
        <f>+H206+H211</f>
        <v>329079.06</v>
      </c>
      <c r="I200" s="92">
        <f>SUM(H200/G200)</f>
        <v>0.9243793820224719</v>
      </c>
      <c r="J200" s="93"/>
    </row>
    <row r="201" spans="1:10" ht="13.5" customHeight="1">
      <c r="A201" s="28"/>
      <c r="B201" s="27"/>
      <c r="C201" s="90" t="s">
        <v>11</v>
      </c>
      <c r="D201" s="91"/>
      <c r="E201" s="91"/>
      <c r="F201" s="91"/>
      <c r="G201" s="17">
        <f>+G207+G212</f>
        <v>362501</v>
      </c>
      <c r="H201" s="17">
        <f>+H207+H212</f>
        <v>330638.42</v>
      </c>
      <c r="I201" s="92">
        <f>SUM(H201/G201)</f>
        <v>0.9121034700593929</v>
      </c>
      <c r="J201" s="93"/>
    </row>
    <row r="202" spans="1:10" ht="13.5" customHeight="1">
      <c r="A202" s="28"/>
      <c r="B202" s="27"/>
      <c r="C202" s="90" t="s">
        <v>12</v>
      </c>
      <c r="D202" s="91"/>
      <c r="E202" s="91"/>
      <c r="F202" s="91"/>
      <c r="G202" s="17">
        <f>+G208+G213</f>
        <v>0</v>
      </c>
      <c r="H202" s="17">
        <f>+H208+H213</f>
        <v>4940.62999999999</v>
      </c>
      <c r="I202" s="92">
        <v>0</v>
      </c>
      <c r="J202" s="93"/>
    </row>
    <row r="203" spans="1:10" ht="13.5" customHeight="1">
      <c r="A203" s="28"/>
      <c r="B203" s="16"/>
      <c r="C203" s="100" t="s">
        <v>17</v>
      </c>
      <c r="D203" s="101"/>
      <c r="E203" s="101"/>
      <c r="F203" s="101"/>
      <c r="G203" s="101"/>
      <c r="H203" s="101"/>
      <c r="I203" s="101"/>
      <c r="J203" s="102"/>
    </row>
    <row r="204" spans="1:10" ht="13.5" customHeight="1">
      <c r="A204" s="28"/>
      <c r="B204" s="16"/>
      <c r="C204" s="96" t="s">
        <v>81</v>
      </c>
      <c r="D204" s="96"/>
      <c r="E204" s="96"/>
      <c r="F204" s="96"/>
      <c r="G204" s="96"/>
      <c r="H204" s="96"/>
      <c r="I204" s="96"/>
      <c r="J204" s="97"/>
    </row>
    <row r="205" spans="1:10" ht="13.5" customHeight="1">
      <c r="A205" s="28"/>
      <c r="B205" s="16"/>
      <c r="C205" s="90" t="s">
        <v>9</v>
      </c>
      <c r="D205" s="91"/>
      <c r="E205" s="91"/>
      <c r="F205" s="91"/>
      <c r="G205" s="17">
        <v>4697</v>
      </c>
      <c r="H205" s="17">
        <v>4696.81</v>
      </c>
      <c r="I205" s="92">
        <f>H205/G205</f>
        <v>0.9999595486480733</v>
      </c>
      <c r="J205" s="93"/>
    </row>
    <row r="206" spans="1:10" ht="13.5" customHeight="1">
      <c r="A206" s="28"/>
      <c r="B206" s="16"/>
      <c r="C206" s="90" t="s">
        <v>10</v>
      </c>
      <c r="D206" s="91"/>
      <c r="E206" s="91"/>
      <c r="F206" s="91"/>
      <c r="G206" s="17">
        <v>126000</v>
      </c>
      <c r="H206" s="17">
        <v>125954.9</v>
      </c>
      <c r="I206" s="92">
        <f>SUM(H206/G206)</f>
        <v>0.9996420634920634</v>
      </c>
      <c r="J206" s="93"/>
    </row>
    <row r="207" spans="1:10" ht="13.5" customHeight="1">
      <c r="A207" s="28"/>
      <c r="B207" s="16"/>
      <c r="C207" s="90" t="s">
        <v>11</v>
      </c>
      <c r="D207" s="91"/>
      <c r="E207" s="91"/>
      <c r="F207" s="91"/>
      <c r="G207" s="17">
        <v>130697</v>
      </c>
      <c r="H207" s="17">
        <v>125711.08</v>
      </c>
      <c r="I207" s="92">
        <f>SUM(H207/G207)</f>
        <v>0.9618513049266625</v>
      </c>
      <c r="J207" s="93"/>
    </row>
    <row r="208" spans="1:10" ht="13.5" customHeight="1">
      <c r="A208" s="28"/>
      <c r="B208" s="16"/>
      <c r="C208" s="88" t="s">
        <v>12</v>
      </c>
      <c r="D208" s="89"/>
      <c r="E208" s="89"/>
      <c r="F208" s="89"/>
      <c r="G208" s="37">
        <f>G205+G206-G207</f>
        <v>0</v>
      </c>
      <c r="H208" s="37">
        <f>H205+H206-H207</f>
        <v>4940.62999999999</v>
      </c>
      <c r="I208" s="94">
        <v>0</v>
      </c>
      <c r="J208" s="95"/>
    </row>
    <row r="209" spans="1:10" ht="13.5" customHeight="1">
      <c r="A209" s="28"/>
      <c r="B209" s="16"/>
      <c r="C209" s="96" t="s">
        <v>32</v>
      </c>
      <c r="D209" s="96"/>
      <c r="E209" s="96"/>
      <c r="F209" s="96"/>
      <c r="G209" s="96"/>
      <c r="H209" s="96"/>
      <c r="I209" s="96"/>
      <c r="J209" s="97"/>
    </row>
    <row r="210" spans="1:10" ht="13.5" customHeight="1">
      <c r="A210" s="28"/>
      <c r="B210" s="16"/>
      <c r="C210" s="90" t="s">
        <v>9</v>
      </c>
      <c r="D210" s="91"/>
      <c r="E210" s="91"/>
      <c r="F210" s="91"/>
      <c r="G210" s="17">
        <v>1804</v>
      </c>
      <c r="H210" s="17">
        <v>1803.18</v>
      </c>
      <c r="I210" s="92">
        <f>H210/G210</f>
        <v>0.9995454545454546</v>
      </c>
      <c r="J210" s="93"/>
    </row>
    <row r="211" spans="1:10" ht="13.5" customHeight="1">
      <c r="A211" s="28"/>
      <c r="B211" s="16"/>
      <c r="C211" s="90" t="s">
        <v>10</v>
      </c>
      <c r="D211" s="91"/>
      <c r="E211" s="91"/>
      <c r="F211" s="91"/>
      <c r="G211" s="17">
        <v>230000</v>
      </c>
      <c r="H211" s="17">
        <v>203124.16</v>
      </c>
      <c r="I211" s="92">
        <f>SUM(H211/G211)</f>
        <v>0.8831485217391305</v>
      </c>
      <c r="J211" s="93"/>
    </row>
    <row r="212" spans="1:10" ht="13.5" customHeight="1">
      <c r="A212" s="28"/>
      <c r="B212" s="16"/>
      <c r="C212" s="90" t="s">
        <v>11</v>
      </c>
      <c r="D212" s="91"/>
      <c r="E212" s="91"/>
      <c r="F212" s="91"/>
      <c r="G212" s="17">
        <v>231804</v>
      </c>
      <c r="H212" s="17">
        <v>204927.34</v>
      </c>
      <c r="I212" s="92">
        <f>SUM(H212/G212)</f>
        <v>0.8840543735224586</v>
      </c>
      <c r="J212" s="93"/>
    </row>
    <row r="213" spans="1:10" ht="13.5" customHeight="1">
      <c r="A213" s="33"/>
      <c r="B213" s="34"/>
      <c r="C213" s="88" t="s">
        <v>12</v>
      </c>
      <c r="D213" s="89"/>
      <c r="E213" s="89"/>
      <c r="F213" s="89"/>
      <c r="G213" s="29">
        <f>G210+G211-G212</f>
        <v>0</v>
      </c>
      <c r="H213" s="29">
        <f>H210+H211-H212</f>
        <v>0</v>
      </c>
      <c r="I213" s="94" t="s">
        <v>83</v>
      </c>
      <c r="J213" s="95"/>
    </row>
    <row r="214" spans="1:10" ht="12.75">
      <c r="A214" s="4"/>
      <c r="B214" s="4"/>
      <c r="C214" s="5"/>
      <c r="D214" s="5"/>
      <c r="E214" s="5"/>
      <c r="F214" s="5"/>
      <c r="G214" s="6"/>
      <c r="H214" s="6"/>
      <c r="I214" s="7"/>
      <c r="J214" s="7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</sheetData>
  <sheetProtection/>
  <mergeCells count="364">
    <mergeCell ref="C197:F197"/>
    <mergeCell ref="I197:J197"/>
    <mergeCell ref="C193:J193"/>
    <mergeCell ref="C194:F194"/>
    <mergeCell ref="I194:J194"/>
    <mergeCell ref="C195:F195"/>
    <mergeCell ref="I195:J195"/>
    <mergeCell ref="C196:F196"/>
    <mergeCell ref="I196:J196"/>
    <mergeCell ref="C119:J119"/>
    <mergeCell ref="C120:E120"/>
    <mergeCell ref="C121:E121"/>
    <mergeCell ref="C122:E122"/>
    <mergeCell ref="C123:E123"/>
    <mergeCell ref="I120:J120"/>
    <mergeCell ref="I121:J121"/>
    <mergeCell ref="I122:J122"/>
    <mergeCell ref="I123:J123"/>
    <mergeCell ref="C116:E116"/>
    <mergeCell ref="C117:E117"/>
    <mergeCell ref="C118:E118"/>
    <mergeCell ref="I115:J115"/>
    <mergeCell ref="I116:J116"/>
    <mergeCell ref="I117:J117"/>
    <mergeCell ref="I118:J118"/>
    <mergeCell ref="C115:E115"/>
    <mergeCell ref="C109:E109"/>
    <mergeCell ref="C110:E110"/>
    <mergeCell ref="C111:E111"/>
    <mergeCell ref="I109:J109"/>
    <mergeCell ref="I110:J110"/>
    <mergeCell ref="I111:J111"/>
    <mergeCell ref="C63:F63"/>
    <mergeCell ref="I63:J63"/>
    <mergeCell ref="C64:F64"/>
    <mergeCell ref="I64:J64"/>
    <mergeCell ref="C65:F65"/>
    <mergeCell ref="I65:J65"/>
    <mergeCell ref="I1:J1"/>
    <mergeCell ref="C19:F19"/>
    <mergeCell ref="I19:J19"/>
    <mergeCell ref="C20:F20"/>
    <mergeCell ref="I20:J20"/>
    <mergeCell ref="C17:J17"/>
    <mergeCell ref="C18:J18"/>
    <mergeCell ref="A2:J2"/>
    <mergeCell ref="A3:J3"/>
    <mergeCell ref="C5:F5"/>
    <mergeCell ref="C208:F208"/>
    <mergeCell ref="I208:J208"/>
    <mergeCell ref="C199:F199"/>
    <mergeCell ref="I199:J199"/>
    <mergeCell ref="C200:F200"/>
    <mergeCell ref="I200:J200"/>
    <mergeCell ref="C201:F201"/>
    <mergeCell ref="I201:J201"/>
    <mergeCell ref="C202:F202"/>
    <mergeCell ref="I202:J202"/>
    <mergeCell ref="C204:J204"/>
    <mergeCell ref="C205:F205"/>
    <mergeCell ref="I205:J205"/>
    <mergeCell ref="C206:F206"/>
    <mergeCell ref="I206:J206"/>
    <mergeCell ref="C207:F207"/>
    <mergeCell ref="I207:J207"/>
    <mergeCell ref="I192:J192"/>
    <mergeCell ref="C192:F192"/>
    <mergeCell ref="C183:F183"/>
    <mergeCell ref="I183:J183"/>
    <mergeCell ref="C185:F185"/>
    <mergeCell ref="C190:F190"/>
    <mergeCell ref="I190:J190"/>
    <mergeCell ref="I185:J185"/>
    <mergeCell ref="C186:F186"/>
    <mergeCell ref="I186:J186"/>
    <mergeCell ref="C176:J176"/>
    <mergeCell ref="C187:J187"/>
    <mergeCell ref="C188:J188"/>
    <mergeCell ref="C181:F181"/>
    <mergeCell ref="I181:J181"/>
    <mergeCell ref="C182:J182"/>
    <mergeCell ref="C191:F191"/>
    <mergeCell ref="I191:J191"/>
    <mergeCell ref="C177:J177"/>
    <mergeCell ref="C184:F184"/>
    <mergeCell ref="I184:J184"/>
    <mergeCell ref="C189:F189"/>
    <mergeCell ref="I189:J189"/>
    <mergeCell ref="I5:J5"/>
    <mergeCell ref="C6:F6"/>
    <mergeCell ref="I6:J6"/>
    <mergeCell ref="B7:F7"/>
    <mergeCell ref="I7:J7"/>
    <mergeCell ref="I180:J180"/>
    <mergeCell ref="I58:J58"/>
    <mergeCell ref="I59:J59"/>
    <mergeCell ref="I60:J60"/>
    <mergeCell ref="C108:J108"/>
    <mergeCell ref="C12:F12"/>
    <mergeCell ref="I12:J12"/>
    <mergeCell ref="C13:F13"/>
    <mergeCell ref="I13:J13"/>
    <mergeCell ref="C8:F8"/>
    <mergeCell ref="G8:J8"/>
    <mergeCell ref="C11:F11"/>
    <mergeCell ref="I11:J11"/>
    <mergeCell ref="C9:J9"/>
    <mergeCell ref="C14:F14"/>
    <mergeCell ref="I14:J14"/>
    <mergeCell ref="B23:J23"/>
    <mergeCell ref="C24:F24"/>
    <mergeCell ref="G24:J24"/>
    <mergeCell ref="C21:F21"/>
    <mergeCell ref="I21:J21"/>
    <mergeCell ref="C22:F22"/>
    <mergeCell ref="I22:J22"/>
    <mergeCell ref="C16:J16"/>
    <mergeCell ref="C27:F27"/>
    <mergeCell ref="I27:J27"/>
    <mergeCell ref="C28:F28"/>
    <mergeCell ref="I28:J28"/>
    <mergeCell ref="C25:F25"/>
    <mergeCell ref="I25:J25"/>
    <mergeCell ref="C26:F26"/>
    <mergeCell ref="I26:J26"/>
    <mergeCell ref="C32:F32"/>
    <mergeCell ref="I32:J32"/>
    <mergeCell ref="C33:F33"/>
    <mergeCell ref="I33:J33"/>
    <mergeCell ref="C29:J29"/>
    <mergeCell ref="C30:J30"/>
    <mergeCell ref="C31:F31"/>
    <mergeCell ref="I31:J31"/>
    <mergeCell ref="C37:F37"/>
    <mergeCell ref="I37:J37"/>
    <mergeCell ref="C38:F38"/>
    <mergeCell ref="I38:J38"/>
    <mergeCell ref="C34:F34"/>
    <mergeCell ref="I34:J34"/>
    <mergeCell ref="C35:J35"/>
    <mergeCell ref="C36:F36"/>
    <mergeCell ref="I36:J36"/>
    <mergeCell ref="C39:F39"/>
    <mergeCell ref="I39:J39"/>
    <mergeCell ref="C50:F50"/>
    <mergeCell ref="G50:J50"/>
    <mergeCell ref="C40:J40"/>
    <mergeCell ref="C41:F41"/>
    <mergeCell ref="C42:F42"/>
    <mergeCell ref="C43:F43"/>
    <mergeCell ref="C44:F44"/>
    <mergeCell ref="C45:J45"/>
    <mergeCell ref="C53:F53"/>
    <mergeCell ref="I53:J53"/>
    <mergeCell ref="C54:F54"/>
    <mergeCell ref="I54:J54"/>
    <mergeCell ref="C51:F51"/>
    <mergeCell ref="I51:J51"/>
    <mergeCell ref="C52:F52"/>
    <mergeCell ref="I52:J52"/>
    <mergeCell ref="C55:J55"/>
    <mergeCell ref="C61:J61"/>
    <mergeCell ref="C62:F62"/>
    <mergeCell ref="I62:J62"/>
    <mergeCell ref="C57:E57"/>
    <mergeCell ref="C58:E58"/>
    <mergeCell ref="C59:E59"/>
    <mergeCell ref="C60:E60"/>
    <mergeCell ref="I56:J56"/>
    <mergeCell ref="I57:J57"/>
    <mergeCell ref="C69:F69"/>
    <mergeCell ref="I69:J69"/>
    <mergeCell ref="C70:F70"/>
    <mergeCell ref="I70:J70"/>
    <mergeCell ref="C66:J66"/>
    <mergeCell ref="C67:F67"/>
    <mergeCell ref="I67:J67"/>
    <mergeCell ref="C68:F68"/>
    <mergeCell ref="I68:J68"/>
    <mergeCell ref="I78:J78"/>
    <mergeCell ref="C74:F74"/>
    <mergeCell ref="I74:J74"/>
    <mergeCell ref="C75:F75"/>
    <mergeCell ref="I75:J75"/>
    <mergeCell ref="C71:J71"/>
    <mergeCell ref="C72:F72"/>
    <mergeCell ref="I72:J72"/>
    <mergeCell ref="C73:F73"/>
    <mergeCell ref="I73:J73"/>
    <mergeCell ref="C112:E112"/>
    <mergeCell ref="I112:J112"/>
    <mergeCell ref="I85:J85"/>
    <mergeCell ref="C86:J86"/>
    <mergeCell ref="C87:F87"/>
    <mergeCell ref="I87:J87"/>
    <mergeCell ref="C88:F88"/>
    <mergeCell ref="I88:J88"/>
    <mergeCell ref="C89:F89"/>
    <mergeCell ref="I89:J89"/>
    <mergeCell ref="C113:J113"/>
    <mergeCell ref="C114:J114"/>
    <mergeCell ref="C81:J81"/>
    <mergeCell ref="C82:F82"/>
    <mergeCell ref="I82:J82"/>
    <mergeCell ref="C83:F83"/>
    <mergeCell ref="I83:J83"/>
    <mergeCell ref="C84:F84"/>
    <mergeCell ref="I84:J84"/>
    <mergeCell ref="C85:F85"/>
    <mergeCell ref="B124:J124"/>
    <mergeCell ref="C125:J125"/>
    <mergeCell ref="C90:F90"/>
    <mergeCell ref="I90:J90"/>
    <mergeCell ref="C101:J101"/>
    <mergeCell ref="C91:J91"/>
    <mergeCell ref="C92:F92"/>
    <mergeCell ref="C93:F93"/>
    <mergeCell ref="C94:F94"/>
    <mergeCell ref="C95:F95"/>
    <mergeCell ref="C126:F126"/>
    <mergeCell ref="I126:J126"/>
    <mergeCell ref="C96:J96"/>
    <mergeCell ref="C97:F97"/>
    <mergeCell ref="I97:J97"/>
    <mergeCell ref="C98:F98"/>
    <mergeCell ref="I98:J98"/>
    <mergeCell ref="C102:J102"/>
    <mergeCell ref="C103:J103"/>
    <mergeCell ref="C106:F106"/>
    <mergeCell ref="C129:F129"/>
    <mergeCell ref="I129:J129"/>
    <mergeCell ref="C130:J130"/>
    <mergeCell ref="C131:J131"/>
    <mergeCell ref="C127:F127"/>
    <mergeCell ref="I127:J127"/>
    <mergeCell ref="C128:F128"/>
    <mergeCell ref="I128:J128"/>
    <mergeCell ref="C134:F134"/>
    <mergeCell ref="I134:J134"/>
    <mergeCell ref="C135:F135"/>
    <mergeCell ref="I135:J135"/>
    <mergeCell ref="C132:F132"/>
    <mergeCell ref="I132:J132"/>
    <mergeCell ref="C133:F133"/>
    <mergeCell ref="I133:J133"/>
    <mergeCell ref="C139:F139"/>
    <mergeCell ref="I139:J139"/>
    <mergeCell ref="C140:F140"/>
    <mergeCell ref="I140:J140"/>
    <mergeCell ref="C136:J136"/>
    <mergeCell ref="C137:F137"/>
    <mergeCell ref="I137:J137"/>
    <mergeCell ref="C138:F138"/>
    <mergeCell ref="I138:J138"/>
    <mergeCell ref="C144:F144"/>
    <mergeCell ref="I144:J144"/>
    <mergeCell ref="C145:F145"/>
    <mergeCell ref="I145:J145"/>
    <mergeCell ref="C141:J141"/>
    <mergeCell ref="C142:F142"/>
    <mergeCell ref="I142:J142"/>
    <mergeCell ref="C143:F143"/>
    <mergeCell ref="I143:J143"/>
    <mergeCell ref="C149:F149"/>
    <mergeCell ref="I149:J149"/>
    <mergeCell ref="C150:F150"/>
    <mergeCell ref="I150:J150"/>
    <mergeCell ref="C146:J146"/>
    <mergeCell ref="C147:J147"/>
    <mergeCell ref="C148:F148"/>
    <mergeCell ref="I148:J148"/>
    <mergeCell ref="C154:F154"/>
    <mergeCell ref="I154:J154"/>
    <mergeCell ref="C155:F155"/>
    <mergeCell ref="I155:J155"/>
    <mergeCell ref="C151:F151"/>
    <mergeCell ref="I151:J151"/>
    <mergeCell ref="C152:J152"/>
    <mergeCell ref="C153:F153"/>
    <mergeCell ref="I153:J153"/>
    <mergeCell ref="C159:F159"/>
    <mergeCell ref="I159:J159"/>
    <mergeCell ref="C160:F160"/>
    <mergeCell ref="I160:J160"/>
    <mergeCell ref="C156:F156"/>
    <mergeCell ref="I156:J156"/>
    <mergeCell ref="C157:J157"/>
    <mergeCell ref="C158:F158"/>
    <mergeCell ref="I158:J158"/>
    <mergeCell ref="C164:F164"/>
    <mergeCell ref="I164:J164"/>
    <mergeCell ref="C165:F165"/>
    <mergeCell ref="I165:J165"/>
    <mergeCell ref="C161:F161"/>
    <mergeCell ref="I161:J161"/>
    <mergeCell ref="C162:J162"/>
    <mergeCell ref="C163:F163"/>
    <mergeCell ref="I163:J163"/>
    <mergeCell ref="C169:J169"/>
    <mergeCell ref="C170:J170"/>
    <mergeCell ref="C166:F166"/>
    <mergeCell ref="I166:J166"/>
    <mergeCell ref="B167:J167"/>
    <mergeCell ref="C168:J168"/>
    <mergeCell ref="C180:F180"/>
    <mergeCell ref="C172:F172"/>
    <mergeCell ref="I172:J172"/>
    <mergeCell ref="C173:F173"/>
    <mergeCell ref="I173:J173"/>
    <mergeCell ref="C171:F171"/>
    <mergeCell ref="I171:J171"/>
    <mergeCell ref="I212:J212"/>
    <mergeCell ref="C174:F174"/>
    <mergeCell ref="I174:J174"/>
    <mergeCell ref="C198:J198"/>
    <mergeCell ref="C203:J203"/>
    <mergeCell ref="C175:J175"/>
    <mergeCell ref="C178:F178"/>
    <mergeCell ref="I178:J178"/>
    <mergeCell ref="C179:F179"/>
    <mergeCell ref="I179:J179"/>
    <mergeCell ref="C80:F80"/>
    <mergeCell ref="I80:J80"/>
    <mergeCell ref="C209:J209"/>
    <mergeCell ref="C210:F210"/>
    <mergeCell ref="I210:J210"/>
    <mergeCell ref="C213:F213"/>
    <mergeCell ref="I213:J213"/>
    <mergeCell ref="C211:F211"/>
    <mergeCell ref="I211:J211"/>
    <mergeCell ref="C212:F212"/>
    <mergeCell ref="C46:F46"/>
    <mergeCell ref="C47:F47"/>
    <mergeCell ref="C48:F48"/>
    <mergeCell ref="C49:F49"/>
    <mergeCell ref="C79:F79"/>
    <mergeCell ref="I79:J79"/>
    <mergeCell ref="C76:J76"/>
    <mergeCell ref="C77:F77"/>
    <mergeCell ref="I77:J77"/>
    <mergeCell ref="C78:F78"/>
    <mergeCell ref="I46:J46"/>
    <mergeCell ref="I47:J47"/>
    <mergeCell ref="I48:J48"/>
    <mergeCell ref="I49:J49"/>
    <mergeCell ref="I41:J41"/>
    <mergeCell ref="I42:J42"/>
    <mergeCell ref="I43:J43"/>
    <mergeCell ref="I44:J44"/>
    <mergeCell ref="C99:F99"/>
    <mergeCell ref="I99:J99"/>
    <mergeCell ref="C100:F100"/>
    <mergeCell ref="I100:J100"/>
    <mergeCell ref="I92:J92"/>
    <mergeCell ref="I93:J93"/>
    <mergeCell ref="I94:J94"/>
    <mergeCell ref="I95:J95"/>
    <mergeCell ref="C107:F107"/>
    <mergeCell ref="C104:F104"/>
    <mergeCell ref="I104:J104"/>
    <mergeCell ref="C105:F105"/>
    <mergeCell ref="I105:J105"/>
    <mergeCell ref="I107:J107"/>
    <mergeCell ref="I106:J106"/>
  </mergeCells>
  <printOptions/>
  <pageMargins left="0.7874015748031497" right="0.7874015748031497" top="0.57" bottom="0.54" header="0.33" footer="0.38"/>
  <pageSetup horizontalDpi="300" verticalDpi="300" orientation="portrait" scale="94" r:id="rId1"/>
  <rowBreaks count="3" manualBreakCount="3">
    <brk id="57" max="9" man="1"/>
    <brk id="112" max="9" man="1"/>
    <brk id="1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2010-03-08T10:16:28Z</cp:lastPrinted>
  <dcterms:created xsi:type="dcterms:W3CDTF">1997-02-26T13:46:56Z</dcterms:created>
  <dcterms:modified xsi:type="dcterms:W3CDTF">2011-04-22T09:27:00Z</dcterms:modified>
  <cp:category/>
  <cp:version/>
  <cp:contentType/>
  <cp:contentStatus/>
</cp:coreProperties>
</file>