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36" yWindow="65386" windowWidth="19320" windowHeight="6315" activeTab="0"/>
  </bookViews>
  <sheets>
    <sheet name="zał. nr 9" sheetId="1" r:id="rId1"/>
  </sheets>
  <definedNames>
    <definedName name="Excel_BuiltIn__FilterDatabase_1">#REF!</definedName>
    <definedName name="_xlnm.Print_Area" localSheetId="0">'zał. nr 9'!$A$1:$M$119</definedName>
    <definedName name="_xlnm.Print_Titles" localSheetId="0">'zał. nr 9'!$4:$9</definedName>
  </definedNames>
  <calcPr fullCalcOnLoad="1"/>
</workbook>
</file>

<file path=xl/sharedStrings.xml><?xml version="1.0" encoding="utf-8"?>
<sst xmlns="http://schemas.openxmlformats.org/spreadsheetml/2006/main" count="178" uniqueCount="94">
  <si>
    <t>Lp.</t>
  </si>
  <si>
    <t>Dział</t>
  </si>
  <si>
    <t>Rozdz.</t>
  </si>
  <si>
    <t>§</t>
  </si>
  <si>
    <t>Nazwa zadania inwestycyjnego</t>
  </si>
  <si>
    <t>Łączne koszty finansowe</t>
  </si>
  <si>
    <t>Planowane wydatki</t>
  </si>
  <si>
    <t>z tego źródła finansowania</t>
  </si>
  <si>
    <t>dochody własne jst</t>
  </si>
  <si>
    <t>środki pochodzące
z innych źródeł</t>
  </si>
  <si>
    <t>środki wymienione
w art. 5 ust. 1 pkt 2 i 3 u.f.p.</t>
  </si>
  <si>
    <t xml:space="preserve">A: </t>
  </si>
  <si>
    <t>PZDP</t>
  </si>
  <si>
    <t xml:space="preserve">B: </t>
  </si>
  <si>
    <t>C:</t>
  </si>
  <si>
    <t>6610</t>
  </si>
  <si>
    <t>II.</t>
  </si>
  <si>
    <t>Zadania realizowane w ramach Regionalnego Programu Operacyjnego</t>
  </si>
  <si>
    <t>6050</t>
  </si>
  <si>
    <t>III.</t>
  </si>
  <si>
    <t>Zadania realizowane w ramach Programów Transgranicznych, NPPDL i RSO Min. Infr.</t>
  </si>
  <si>
    <t>Ogółem zadania drogowe</t>
  </si>
  <si>
    <t xml:space="preserve">Starostwo Powiatowe </t>
  </si>
  <si>
    <t>Ogółem zadania inwestycyjne</t>
  </si>
  <si>
    <t>x</t>
  </si>
  <si>
    <t>Ogółem zakupy inwestycyjne</t>
  </si>
  <si>
    <t>REZERWA INWESTYCYJNA</t>
  </si>
  <si>
    <t>RAZEM WYDATKI MAJĄTKOWE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</si>
  <si>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</si>
  <si>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</si>
  <si>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                                                                                                                                                                                                                                     </t>
  </si>
  <si>
    <t xml:space="preserve">C. Inne źródła </t>
  </si>
  <si>
    <t>Modernizacja Szpitala Śląskiego w Cieszynie-etap II-utworzenie nowoczesnego bloku operacyjnego wraz z zapleczem diagnostycznym</t>
  </si>
  <si>
    <t>Modernizacja i rozbudowa Szpitala Śląskiego w Cieszynie-etap II- wyposażenie Szpitalnego Oddziału Ratunkowego</t>
  </si>
  <si>
    <t>„Szpital Śląski w Cieszynie- Modernizacja i rozbudowa działu diagnostyczno-zabiegowego”</t>
  </si>
  <si>
    <t xml:space="preserve">w tym: </t>
  </si>
  <si>
    <t>6057/9</t>
  </si>
  <si>
    <t>IV</t>
  </si>
  <si>
    <t xml:space="preserve">     Pozostałe zadania drogowe </t>
  </si>
  <si>
    <t>rok budżetowy 2011 (8+9+10+11)</t>
  </si>
  <si>
    <t>Przebudowa drogi  2614S - ul. Mickiewicza w Skoczowie na odcinku od skrzyżowania z ul. Cieszyńską do mostu na rzece Bładnica ( zadanie prowadzone przez Miasto Skoczów)</t>
  </si>
  <si>
    <t>PCPR</t>
  </si>
  <si>
    <t>Wydatki majątkowe w zakresie ochrony środowiska</t>
  </si>
  <si>
    <t>Budowa boiska wielofunkcyjnego przy ZST w Cieszynie</t>
  </si>
  <si>
    <t>Zakup serwera</t>
  </si>
  <si>
    <t>Przebudowa przepustu w ciągu drogi 2619 S w Ochabach</t>
  </si>
  <si>
    <t>Przebudowa przepustu w ciągu drogi 2616 S w Dębowcu</t>
  </si>
  <si>
    <t>Budowa boiska wielofunkcyjnego przy ZSP w Ustroniu</t>
  </si>
  <si>
    <t>Przebudowa ul. Frysztackiej w Marklowicach- do granicy administracyjnej Cieszyna (PT)</t>
  </si>
  <si>
    <t>Przebudowa ul. Pikiety od ul. Katowickiej do granicy administracyjnej Cieszyna (PT)</t>
  </si>
  <si>
    <t>Przebudowa ul. Czarne w Wiśle (PT)</t>
  </si>
  <si>
    <t>Przebudowa ul. Długiej w Zabłociu (PT)</t>
  </si>
  <si>
    <t>Przebudowa przepustu okularowego w ciągu drogi powiatowej nr 2601 S  w Górkach Szpotawice (PT)</t>
  </si>
  <si>
    <t xml:space="preserve">Kompleksowa termomodernizacja budynków szkolnych ZSR w Międzyświeciu </t>
  </si>
  <si>
    <t>Roboty drogowe</t>
  </si>
  <si>
    <t xml:space="preserve">Projekty techniczne </t>
  </si>
  <si>
    <t>Stworzenie kompleksowego systemu informacji przestrzennej na terenie powiatu cieszyńskiego ( kontynuacja zadania z 2010 r.)</t>
  </si>
  <si>
    <t>Termomodernizacja budynku szkoły Zespołu Szkół Technicznych w Cieszynie (kontynuacja zadania z 2010 r.)</t>
  </si>
  <si>
    <t>Roboty budowlane</t>
  </si>
  <si>
    <t>Dokumentacja projektowa</t>
  </si>
  <si>
    <t xml:space="preserve">Kompleksowa modernizacja SSM "Zaolzianka" w Istebnej </t>
  </si>
  <si>
    <t>Zadania realizowane w ramach Regionalnego Programu Operacyjnego, Infrastruktura i Środowisko, itp.</t>
  </si>
  <si>
    <t>Pozostałe zadania inwestycyjne</t>
  </si>
  <si>
    <t>kredyty i pożyczki</t>
  </si>
  <si>
    <t xml:space="preserve">Zakup wyposażenia oraz sprzętu informatycznego </t>
  </si>
  <si>
    <t>Starostwo Powiatowe</t>
  </si>
  <si>
    <t>Zakupy inwestycyjne w 2011 r.</t>
  </si>
  <si>
    <t>Przebudowa skrzyżowania ulic:Daszyńskiego, Strażackiej i Kościelnej wraz z przyległą infrastrukturą drogową na rondo oraz przebudowa drogi dojazdowej do Szkoły Podstawowej nr 2 wraz z infrastrukturą techniczną i obsługą komunikacyjną Osiedla Cieszyńskie (zadanie prowadzone przez Miasto Ustroń)</t>
  </si>
  <si>
    <t>I.</t>
  </si>
  <si>
    <t>Zadania realizowane w ramach Programu Rozwoju Subregionu</t>
  </si>
  <si>
    <t>6050/7/9</t>
  </si>
  <si>
    <t>Przebudowa  drogi powiatowej Goleszów-Hermanice-Ustroń ( kontynuacja zadania z 2010 r.)</t>
  </si>
  <si>
    <t>Jednostka organizacyjna realizująca program lub koordynująca wykonanie programu</t>
  </si>
  <si>
    <t xml:space="preserve"> Starostwo Powiatowe</t>
  </si>
  <si>
    <t>Zakup 1 zestawu komputerowego z drukarką i pełnym oprogramowaniem</t>
  </si>
  <si>
    <t xml:space="preserve">Zakup klimatyzatora do serwerowni w budynku przy ul. Bobreckiej </t>
  </si>
  <si>
    <t>Przebudowa obiektu mostowego w ciągu Al. Łyska przy skrzyżowaniu z ul. Bolko-Kantora ( PT)</t>
  </si>
  <si>
    <t>Poprawa spójności układu komunikacyjnego Cieszyna etap 2, część I-Przebudowa ul. Bielskiej 2619 S w Cieszynie</t>
  </si>
  <si>
    <t>Poprawa spójności układu komunikacyjnego Cieszyna etap 1, część II- budowa drogi łączącej ul.Frysztacką z  Graniczną ( ul. Ładna - Boczna) ( kontynuacja zadania z 2010 r.)</t>
  </si>
  <si>
    <t>Poprawa spójności układu komunikacyjnego Cieszyna etap 2,część II-Przebudowa ul. Bielskiej 2619 S w Cieszynie na odc. od km2+635 do km3+648</t>
  </si>
  <si>
    <t>Termomodernizacja budynku szkoły II LO im. Kopernika w Cieszynie oraz Szkoły Podstawowej nr 4 ( PT)</t>
  </si>
  <si>
    <t>Modernizacja budynku Starostwa przy ul.Szerokiej</t>
  </si>
  <si>
    <t>Wydatki majątkowe w 2011 r.</t>
  </si>
  <si>
    <r>
      <t xml:space="preserve"> 1 339 534 </t>
    </r>
    <r>
      <rPr>
        <vertAlign val="superscript"/>
        <sz val="13"/>
        <rFont val="Times New Roman"/>
        <family val="1"/>
      </rPr>
      <t>2</t>
    </r>
  </si>
  <si>
    <r>
      <t>2</t>
    </r>
    <r>
      <rPr>
        <sz val="12"/>
        <rFont val="Times New Roman"/>
        <family val="1"/>
      </rPr>
      <t>- w tym pożyczka z WFOŚiGW w kwocie 344.253 zł</t>
    </r>
  </si>
  <si>
    <t>Zakup gruntu w Wiśle Centrum</t>
  </si>
  <si>
    <r>
      <t xml:space="preserve"> 2 996 668</t>
    </r>
    <r>
      <rPr>
        <vertAlign val="superscript"/>
        <sz val="12"/>
        <rFont val="Times New Roman"/>
        <family val="1"/>
      </rPr>
      <t xml:space="preserve"> 1</t>
    </r>
  </si>
  <si>
    <r>
      <t>1-</t>
    </r>
    <r>
      <rPr>
        <sz val="12"/>
        <rFont val="Times New Roman"/>
        <family val="1"/>
      </rPr>
      <t xml:space="preserve"> w tym wydatki poniesione przez Powiat Cieszyński do 31.12.2010 r. - 67 588 zł ( dokumentacja techniczna, studium wykonalności)</t>
    </r>
  </si>
  <si>
    <t>6060</t>
  </si>
  <si>
    <t>Przebudowa mostu na rzece Wisła w Strumieniu ( PT)</t>
  </si>
  <si>
    <t>Zakup zmywarki</t>
  </si>
  <si>
    <t>ZSGH Wisła</t>
  </si>
  <si>
    <t xml:space="preserve">Załącznik nr  9 </t>
  </si>
  <si>
    <t>REZERWA INWESTYCYJNA NA ZADANIA W ZAKRESIE ZARZĄDZANIA KRYZYSOWEGO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</si>
</sst>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 &quot;_z_ł_-;_-@_-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55">
    <font>
      <sz val="10"/>
      <name val="Arial"/>
      <family val="2"/>
    </font>
    <font>
      <sz val="10"/>
      <name val="Arial CE"/>
      <family val="2"/>
    </font>
    <font>
      <sz val="12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color indexed="10"/>
      <name val="Arial CE"/>
      <family val="2"/>
    </font>
    <font>
      <b/>
      <sz val="14"/>
      <name val="Times New Roman"/>
      <family val="1"/>
    </font>
    <font>
      <b/>
      <sz val="10"/>
      <name val="Arial CE"/>
      <family val="2"/>
    </font>
    <font>
      <sz val="10"/>
      <color indexed="10"/>
      <name val="Arial CE"/>
      <family val="2"/>
    </font>
    <font>
      <sz val="12"/>
      <name val="Arial CE"/>
      <family val="2"/>
    </font>
    <font>
      <sz val="13"/>
      <name val="Times New Roman"/>
      <family val="1"/>
    </font>
    <font>
      <sz val="12"/>
      <color indexed="10"/>
      <name val="Times New Roman"/>
      <family val="1"/>
    </font>
    <font>
      <sz val="12"/>
      <color indexed="10"/>
      <name val="Arial CE"/>
      <family val="2"/>
    </font>
    <font>
      <vertAlign val="superscript"/>
      <sz val="12"/>
      <name val="Times New Roman"/>
      <family val="1"/>
    </font>
    <font>
      <sz val="11"/>
      <name val="Arial CE"/>
      <family val="2"/>
    </font>
    <font>
      <b/>
      <i/>
      <sz val="14"/>
      <name val="Times New Roman"/>
      <family val="1"/>
    </font>
    <font>
      <sz val="8"/>
      <name val="Arial"/>
      <family val="2"/>
    </font>
    <font>
      <vertAlign val="superscript"/>
      <sz val="13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>
        <color indexed="8"/>
      </left>
      <right style="thin"/>
      <top>
        <color indexed="63"/>
      </top>
      <bottom style="dotted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 style="thin"/>
      <top style="dotted"/>
      <bottom style="thin"/>
    </border>
    <border>
      <left style="thin"/>
      <right style="thin"/>
      <top style="dotted"/>
      <bottom style="dotted"/>
    </border>
    <border>
      <left style="thin">
        <color indexed="8"/>
      </left>
      <right>
        <color indexed="63"/>
      </right>
      <top style="dotted"/>
      <bottom style="dotted"/>
    </border>
    <border>
      <left style="thin">
        <color indexed="8"/>
      </left>
      <right>
        <color indexed="63"/>
      </right>
      <top style="dotted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dotted"/>
    </border>
    <border>
      <left style="thin"/>
      <right style="thin">
        <color indexed="8"/>
      </right>
      <top style="dotted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dotted"/>
    </border>
    <border>
      <left style="thin"/>
      <right style="thin"/>
      <top style="dotted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27" borderId="1" applyNumberFormat="0" applyAlignment="0" applyProtection="0"/>
    <xf numFmtId="9" fontId="0" fillId="0" borderId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4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right" vertical="center"/>
    </xf>
    <xf numFmtId="0" fontId="7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164" fontId="2" fillId="0" borderId="14" xfId="0" applyNumberFormat="1" applyFont="1" applyFill="1" applyBorder="1" applyAlignment="1">
      <alignment vertical="center" wrapText="1"/>
    </xf>
    <xf numFmtId="164" fontId="2" fillId="0" borderId="15" xfId="0" applyNumberFormat="1" applyFont="1" applyFill="1" applyBorder="1" applyAlignment="1">
      <alignment vertical="center" wrapText="1"/>
    </xf>
    <xf numFmtId="164" fontId="2" fillId="0" borderId="16" xfId="0" applyNumberFormat="1" applyFont="1" applyFill="1" applyBorder="1" applyAlignment="1">
      <alignment horizontal="left" vertical="center" wrapText="1"/>
    </xf>
    <xf numFmtId="164" fontId="2" fillId="0" borderId="17" xfId="0" applyNumberFormat="1" applyFont="1" applyFill="1" applyBorder="1" applyAlignment="1">
      <alignment vertical="center" wrapText="1"/>
    </xf>
    <xf numFmtId="164" fontId="2" fillId="0" borderId="18" xfId="0" applyNumberFormat="1" applyFont="1" applyFill="1" applyBorder="1" applyAlignment="1">
      <alignment horizontal="left" vertical="center" wrapText="1"/>
    </xf>
    <xf numFmtId="164" fontId="2" fillId="0" borderId="19" xfId="0" applyNumberFormat="1" applyFont="1" applyFill="1" applyBorder="1" applyAlignment="1">
      <alignment vertical="center" wrapText="1"/>
    </xf>
    <xf numFmtId="3" fontId="2" fillId="0" borderId="14" xfId="0" applyNumberFormat="1" applyFont="1" applyFill="1" applyBorder="1" applyAlignment="1">
      <alignment vertical="center" wrapText="1"/>
    </xf>
    <xf numFmtId="3" fontId="2" fillId="0" borderId="15" xfId="0" applyNumberFormat="1" applyFont="1" applyFill="1" applyBorder="1" applyAlignment="1">
      <alignment vertical="center"/>
    </xf>
    <xf numFmtId="3" fontId="2" fillId="0" borderId="17" xfId="0" applyNumberFormat="1" applyFont="1" applyFill="1" applyBorder="1" applyAlignment="1">
      <alignment vertical="center"/>
    </xf>
    <xf numFmtId="3" fontId="2" fillId="0" borderId="19" xfId="0" applyNumberFormat="1" applyFont="1" applyFill="1" applyBorder="1" applyAlignment="1">
      <alignment vertical="center"/>
    </xf>
    <xf numFmtId="164" fontId="2" fillId="0" borderId="11" xfId="0" applyNumberFormat="1" applyFont="1" applyFill="1" applyBorder="1" applyAlignment="1">
      <alignment vertical="center"/>
    </xf>
    <xf numFmtId="164" fontId="2" fillId="0" borderId="12" xfId="0" applyNumberFormat="1" applyFont="1" applyFill="1" applyBorder="1" applyAlignment="1">
      <alignment vertical="center"/>
    </xf>
    <xf numFmtId="164" fontId="2" fillId="0" borderId="12" xfId="0" applyNumberFormat="1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164" fontId="2" fillId="0" borderId="17" xfId="0" applyNumberFormat="1" applyFont="1" applyFill="1" applyBorder="1" applyAlignment="1">
      <alignment horizontal="left" vertical="center" wrapText="1"/>
    </xf>
    <xf numFmtId="164" fontId="2" fillId="0" borderId="19" xfId="0" applyNumberFormat="1" applyFont="1" applyFill="1" applyBorder="1" applyAlignment="1">
      <alignment horizontal="left" vertical="center" wrapText="1"/>
    </xf>
    <xf numFmtId="164" fontId="2" fillId="0" borderId="15" xfId="0" applyNumberFormat="1" applyFont="1" applyFill="1" applyBorder="1" applyAlignment="1">
      <alignment horizontal="left" vertical="center" wrapText="1"/>
    </xf>
    <xf numFmtId="164" fontId="6" fillId="0" borderId="1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164" fontId="6" fillId="0" borderId="10" xfId="0" applyNumberFormat="1" applyFont="1" applyFill="1" applyBorder="1" applyAlignment="1">
      <alignment vertical="center"/>
    </xf>
    <xf numFmtId="164" fontId="6" fillId="0" borderId="11" xfId="0" applyNumberFormat="1" applyFont="1" applyFill="1" applyBorder="1" applyAlignment="1">
      <alignment vertical="center"/>
    </xf>
    <xf numFmtId="164" fontId="6" fillId="0" borderId="13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vertical="center" wrapText="1"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164" fontId="6" fillId="0" borderId="12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1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4" fontId="1" fillId="0" borderId="0" xfId="0" applyNumberFormat="1" applyFont="1" applyFill="1" applyBorder="1" applyAlignment="1">
      <alignment vertical="center"/>
    </xf>
    <xf numFmtId="164" fontId="2" fillId="0" borderId="20" xfId="0" applyNumberFormat="1" applyFont="1" applyFill="1" applyBorder="1" applyAlignment="1">
      <alignment vertical="center" wrapText="1"/>
    </xf>
    <xf numFmtId="164" fontId="2" fillId="0" borderId="21" xfId="0" applyNumberFormat="1" applyFont="1" applyFill="1" applyBorder="1" applyAlignment="1">
      <alignment horizontal="left" vertical="center" wrapText="1"/>
    </xf>
    <xf numFmtId="164" fontId="2" fillId="0" borderId="22" xfId="0" applyNumberFormat="1" applyFont="1" applyFill="1" applyBorder="1" applyAlignment="1">
      <alignment horizontal="left" vertical="center" wrapText="1"/>
    </xf>
    <xf numFmtId="164" fontId="2" fillId="0" borderId="23" xfId="0" applyNumberFormat="1" applyFont="1" applyFill="1" applyBorder="1" applyAlignment="1">
      <alignment horizontal="left" vertical="center" wrapText="1"/>
    </xf>
    <xf numFmtId="164" fontId="2" fillId="0" borderId="24" xfId="0" applyNumberFormat="1" applyFont="1" applyFill="1" applyBorder="1" applyAlignment="1">
      <alignment horizontal="left" vertical="center" wrapText="1"/>
    </xf>
    <xf numFmtId="164" fontId="2" fillId="0" borderId="25" xfId="0" applyNumberFormat="1" applyFont="1" applyFill="1" applyBorder="1" applyAlignment="1">
      <alignment horizontal="left" vertical="center" wrapText="1"/>
    </xf>
    <xf numFmtId="164" fontId="2" fillId="0" borderId="20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164" fontId="2" fillId="0" borderId="21" xfId="0" applyNumberFormat="1" applyFont="1" applyFill="1" applyBorder="1" applyAlignment="1">
      <alignment vertical="center" wrapText="1"/>
    </xf>
    <xf numFmtId="164" fontId="2" fillId="0" borderId="26" xfId="0" applyNumberFormat="1" applyFont="1" applyFill="1" applyBorder="1" applyAlignment="1">
      <alignment horizontal="left" vertical="center" wrapText="1"/>
    </xf>
    <xf numFmtId="164" fontId="2" fillId="0" borderId="27" xfId="0" applyNumberFormat="1" applyFont="1" applyFill="1" applyBorder="1" applyAlignment="1">
      <alignment horizontal="left" vertical="center" wrapText="1"/>
    </xf>
    <xf numFmtId="164" fontId="2" fillId="0" borderId="28" xfId="0" applyNumberFormat="1" applyFont="1" applyFill="1" applyBorder="1" applyAlignment="1">
      <alignment horizontal="left" vertical="center" wrapText="1"/>
    </xf>
    <xf numFmtId="164" fontId="2" fillId="0" borderId="29" xfId="0" applyNumberFormat="1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164" fontId="2" fillId="0" borderId="31" xfId="0" applyNumberFormat="1" applyFont="1" applyFill="1" applyBorder="1" applyAlignment="1">
      <alignment horizontal="left" vertical="center" wrapText="1"/>
    </xf>
    <xf numFmtId="164" fontId="2" fillId="0" borderId="32" xfId="0" applyNumberFormat="1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164" fontId="2" fillId="0" borderId="34" xfId="0" applyNumberFormat="1" applyFont="1" applyFill="1" applyBorder="1" applyAlignment="1">
      <alignment horizontal="left" vertical="center" wrapText="1"/>
    </xf>
    <xf numFmtId="164" fontId="2" fillId="0" borderId="35" xfId="0" applyNumberFormat="1" applyFont="1" applyFill="1" applyBorder="1" applyAlignment="1">
      <alignment horizontal="left" vertical="center" wrapText="1"/>
    </xf>
    <xf numFmtId="164" fontId="6" fillId="0" borderId="35" xfId="0" applyNumberFormat="1" applyFont="1" applyFill="1" applyBorder="1" applyAlignment="1">
      <alignment horizontal="left" vertical="center" wrapText="1"/>
    </xf>
    <xf numFmtId="164" fontId="2" fillId="0" borderId="35" xfId="0" applyNumberFormat="1" applyFont="1" applyFill="1" applyBorder="1" applyAlignment="1">
      <alignment horizontal="center" vertical="center"/>
    </xf>
    <xf numFmtId="164" fontId="6" fillId="0" borderId="35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164" fontId="6" fillId="0" borderId="36" xfId="0" applyNumberFormat="1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center" vertical="center" wrapText="1"/>
    </xf>
    <xf numFmtId="164" fontId="2" fillId="0" borderId="33" xfId="0" applyNumberFormat="1" applyFont="1" applyFill="1" applyBorder="1" applyAlignment="1">
      <alignment horizontal="center" vertical="center"/>
    </xf>
    <xf numFmtId="164" fontId="2" fillId="0" borderId="31" xfId="0" applyNumberFormat="1" applyFont="1" applyFill="1" applyBorder="1" applyAlignment="1">
      <alignment vertical="center" wrapText="1"/>
    </xf>
    <xf numFmtId="164" fontId="6" fillId="0" borderId="37" xfId="0" applyNumberFormat="1" applyFont="1" applyFill="1" applyBorder="1" applyAlignment="1">
      <alignment horizontal="center" vertical="center"/>
    </xf>
    <xf numFmtId="164" fontId="6" fillId="0" borderId="32" xfId="0" applyNumberFormat="1" applyFont="1" applyFill="1" applyBorder="1" applyAlignment="1">
      <alignment horizontal="center" vertical="center"/>
    </xf>
    <xf numFmtId="164" fontId="2" fillId="0" borderId="16" xfId="0" applyNumberFormat="1" applyFont="1" applyFill="1" applyBorder="1" applyAlignment="1">
      <alignment horizontal="center" vertical="center"/>
    </xf>
    <xf numFmtId="3" fontId="2" fillId="0" borderId="16" xfId="0" applyNumberFormat="1" applyFont="1" applyFill="1" applyBorder="1" applyAlignment="1">
      <alignment horizontal="left" vertical="center" wrapText="1"/>
    </xf>
    <xf numFmtId="3" fontId="2" fillId="0" borderId="18" xfId="0" applyNumberFormat="1" applyFont="1" applyFill="1" applyBorder="1" applyAlignment="1">
      <alignment horizontal="left" vertical="center" wrapText="1"/>
    </xf>
    <xf numFmtId="3" fontId="2" fillId="0" borderId="15" xfId="0" applyNumberFormat="1" applyFont="1" applyFill="1" applyBorder="1" applyAlignment="1">
      <alignment horizontal="center" vertical="center" wrapText="1"/>
    </xf>
    <xf numFmtId="3" fontId="2" fillId="0" borderId="17" xfId="0" applyNumberFormat="1" applyFont="1" applyFill="1" applyBorder="1" applyAlignment="1">
      <alignment horizontal="center" vertical="center" wrapText="1"/>
    </xf>
    <xf numFmtId="3" fontId="2" fillId="0" borderId="38" xfId="0" applyNumberFormat="1" applyFont="1" applyFill="1" applyBorder="1" applyAlignment="1">
      <alignment horizontal="left" vertical="center" wrapText="1"/>
    </xf>
    <xf numFmtId="3" fontId="6" fillId="0" borderId="36" xfId="0" applyNumberFormat="1" applyFont="1" applyFill="1" applyBorder="1" applyAlignment="1">
      <alignment horizontal="left" vertical="center" wrapText="1"/>
    </xf>
    <xf numFmtId="3" fontId="2" fillId="0" borderId="17" xfId="0" applyNumberFormat="1" applyFont="1" applyFill="1" applyBorder="1" applyAlignment="1">
      <alignment horizontal="right" vertical="center" wrapText="1"/>
    </xf>
    <xf numFmtId="164" fontId="2" fillId="0" borderId="10" xfId="0" applyNumberFormat="1" applyFont="1" applyFill="1" applyBorder="1" applyAlignment="1">
      <alignment horizontal="center" vertical="center"/>
    </xf>
    <xf numFmtId="164" fontId="2" fillId="0" borderId="14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164" fontId="2" fillId="0" borderId="17" xfId="0" applyNumberFormat="1" applyFont="1" applyFill="1" applyBorder="1" applyAlignment="1">
      <alignment horizontal="right" vertical="center" wrapText="1"/>
    </xf>
    <xf numFmtId="164" fontId="2" fillId="0" borderId="19" xfId="0" applyNumberFormat="1" applyFont="1" applyFill="1" applyBorder="1" applyAlignment="1">
      <alignment horizontal="right" vertical="center" wrapText="1"/>
    </xf>
    <xf numFmtId="164" fontId="2" fillId="0" borderId="12" xfId="0" applyNumberFormat="1" applyFont="1" applyFill="1" applyBorder="1" applyAlignment="1">
      <alignment horizontal="right" vertical="center" wrapText="1"/>
    </xf>
    <xf numFmtId="164" fontId="2" fillId="0" borderId="15" xfId="0" applyNumberFormat="1" applyFont="1" applyFill="1" applyBorder="1" applyAlignment="1">
      <alignment horizontal="right" vertical="center" wrapText="1"/>
    </xf>
    <xf numFmtId="164" fontId="2" fillId="0" borderId="38" xfId="0" applyNumberFormat="1" applyFont="1" applyFill="1" applyBorder="1" applyAlignment="1">
      <alignment horizontal="right" vertical="center" wrapText="1"/>
    </xf>
    <xf numFmtId="164" fontId="2" fillId="0" borderId="18" xfId="0" applyNumberFormat="1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wrapText="1"/>
    </xf>
    <xf numFmtId="164" fontId="6" fillId="0" borderId="19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/>
    </xf>
    <xf numFmtId="164" fontId="2" fillId="0" borderId="37" xfId="0" applyNumberFormat="1" applyFont="1" applyFill="1" applyBorder="1" applyAlignment="1">
      <alignment vertical="center"/>
    </xf>
    <xf numFmtId="164" fontId="2" fillId="0" borderId="39" xfId="0" applyNumberFormat="1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164" fontId="6" fillId="0" borderId="16" xfId="0" applyNumberFormat="1" applyFont="1" applyFill="1" applyBorder="1" applyAlignment="1">
      <alignment vertical="center"/>
    </xf>
    <xf numFmtId="164" fontId="6" fillId="0" borderId="17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left" vertical="center" wrapText="1"/>
    </xf>
    <xf numFmtId="164" fontId="2" fillId="0" borderId="19" xfId="0" applyNumberFormat="1" applyFont="1" applyFill="1" applyBorder="1" applyAlignment="1">
      <alignment horizontal="center" vertical="center"/>
    </xf>
    <xf numFmtId="164" fontId="2" fillId="0" borderId="22" xfId="0" applyNumberFormat="1" applyFont="1" applyFill="1" applyBorder="1" applyAlignment="1">
      <alignment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/>
    </xf>
    <xf numFmtId="164" fontId="2" fillId="0" borderId="39" xfId="0" applyNumberFormat="1" applyFont="1" applyFill="1" applyBorder="1" applyAlignment="1">
      <alignment vertical="center"/>
    </xf>
    <xf numFmtId="0" fontId="2" fillId="0" borderId="16" xfId="0" applyNumberFormat="1" applyFont="1" applyFill="1" applyBorder="1" applyAlignment="1" quotePrefix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vertical="center" wrapText="1"/>
    </xf>
    <xf numFmtId="164" fontId="6" fillId="0" borderId="0" xfId="0" applyNumberFormat="1" applyFont="1" applyFill="1" applyBorder="1" applyAlignment="1">
      <alignment vertical="center" wrapText="1"/>
    </xf>
    <xf numFmtId="164" fontId="6" fillId="0" borderId="0" xfId="0" applyNumberFormat="1" applyFont="1" applyFill="1" applyBorder="1" applyAlignment="1">
      <alignment horizontal="left" vertical="center" wrapText="1"/>
    </xf>
    <xf numFmtId="164" fontId="14" fillId="0" borderId="0" xfId="0" applyNumberFormat="1" applyFont="1" applyFill="1" applyBorder="1" applyAlignment="1">
      <alignment vertical="center" wrapText="1"/>
    </xf>
    <xf numFmtId="164" fontId="14" fillId="0" borderId="0" xfId="0" applyNumberFormat="1" applyFont="1" applyFill="1" applyBorder="1" applyAlignment="1">
      <alignment horizontal="left" vertical="center" wrapText="1"/>
    </xf>
    <xf numFmtId="3" fontId="2" fillId="0" borderId="0" xfId="0" applyNumberFormat="1" applyFont="1" applyFill="1" applyBorder="1" applyAlignment="1">
      <alignment vertical="center" wrapText="1"/>
    </xf>
    <xf numFmtId="3" fontId="2" fillId="0" borderId="0" xfId="0" applyNumberFormat="1" applyFont="1" applyFill="1" applyBorder="1" applyAlignment="1">
      <alignment horizontal="left" vertical="center" wrapText="1"/>
    </xf>
    <xf numFmtId="164" fontId="6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7" fillId="0" borderId="15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vertical="center" wrapText="1"/>
    </xf>
    <xf numFmtId="3" fontId="2" fillId="0" borderId="16" xfId="0" applyNumberFormat="1" applyFont="1" applyFill="1" applyBorder="1" applyAlignment="1">
      <alignment horizontal="center" vertical="center"/>
    </xf>
    <xf numFmtId="3" fontId="2" fillId="0" borderId="12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164" fontId="2" fillId="0" borderId="33" xfId="0" applyNumberFormat="1" applyFont="1" applyFill="1" applyBorder="1" applyAlignment="1">
      <alignment vertical="center"/>
    </xf>
    <xf numFmtId="164" fontId="2" fillId="0" borderId="40" xfId="0" applyNumberFormat="1" applyFont="1" applyFill="1" applyBorder="1" applyAlignment="1">
      <alignment vertical="center"/>
    </xf>
    <xf numFmtId="164" fontId="2" fillId="0" borderId="40" xfId="0" applyNumberFormat="1" applyFont="1" applyFill="1" applyBorder="1" applyAlignment="1">
      <alignment vertical="center" wrapText="1"/>
    </xf>
    <xf numFmtId="164" fontId="2" fillId="0" borderId="14" xfId="0" applyNumberFormat="1" applyFont="1" applyFill="1" applyBorder="1" applyAlignment="1">
      <alignment vertical="center"/>
    </xf>
    <xf numFmtId="164" fontId="2" fillId="0" borderId="16" xfId="0" applyNumberFormat="1" applyFont="1" applyFill="1" applyBorder="1" applyAlignment="1">
      <alignment vertical="center" wrapText="1"/>
    </xf>
    <xf numFmtId="164" fontId="2" fillId="0" borderId="34" xfId="0" applyNumberFormat="1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/>
    </xf>
    <xf numFmtId="0" fontId="16" fillId="0" borderId="0" xfId="0" applyNumberFormat="1" applyFont="1" applyFill="1" applyBorder="1" applyAlignment="1" quotePrefix="1">
      <alignment horizontal="left" vertical="center"/>
    </xf>
    <xf numFmtId="0" fontId="2" fillId="0" borderId="0" xfId="0" applyNumberFormat="1" applyFont="1" applyFill="1" applyBorder="1" applyAlignment="1">
      <alignment horizontal="left" vertical="center"/>
    </xf>
    <xf numFmtId="0" fontId="16" fillId="0" borderId="41" xfId="0" applyFont="1" applyFill="1" applyBorder="1" applyAlignment="1" quotePrefix="1">
      <alignment vertical="center"/>
    </xf>
    <xf numFmtId="0" fontId="2" fillId="0" borderId="41" xfId="0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164" fontId="2" fillId="0" borderId="13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164" fontId="14" fillId="0" borderId="39" xfId="0" applyNumberFormat="1" applyFont="1" applyFill="1" applyBorder="1" applyAlignment="1">
      <alignment horizontal="center" vertical="center"/>
    </xf>
    <xf numFmtId="164" fontId="14" fillId="0" borderId="33" xfId="0" applyNumberFormat="1" applyFont="1" applyFill="1" applyBorder="1" applyAlignment="1">
      <alignment horizontal="center" vertical="center" wrapText="1"/>
    </xf>
    <xf numFmtId="164" fontId="14" fillId="0" borderId="42" xfId="0" applyNumberFormat="1" applyFont="1" applyFill="1" applyBorder="1" applyAlignment="1">
      <alignment horizontal="center" vertical="center"/>
    </xf>
    <xf numFmtId="164" fontId="14" fillId="0" borderId="34" xfId="0" applyNumberFormat="1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center" vertical="center"/>
    </xf>
    <xf numFmtId="164" fontId="2" fillId="0" borderId="33" xfId="0" applyNumberFormat="1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3" fontId="2" fillId="0" borderId="39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 wrapText="1"/>
    </xf>
    <xf numFmtId="3" fontId="2" fillId="0" borderId="39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11" fillId="0" borderId="43" xfId="0" applyFont="1" applyFill="1" applyBorder="1" applyAlignment="1">
      <alignment horizontal="center" vertical="center"/>
    </xf>
    <xf numFmtId="0" fontId="11" fillId="0" borderId="44" xfId="0" applyFont="1" applyFill="1" applyBorder="1" applyAlignment="1">
      <alignment horizontal="center" vertical="center"/>
    </xf>
    <xf numFmtId="164" fontId="6" fillId="0" borderId="33" xfId="0" applyNumberFormat="1" applyFont="1" applyFill="1" applyBorder="1" applyAlignment="1">
      <alignment horizontal="center" vertical="center"/>
    </xf>
    <xf numFmtId="164" fontId="6" fillId="0" borderId="21" xfId="0" applyNumberFormat="1" applyFont="1" applyFill="1" applyBorder="1" applyAlignment="1">
      <alignment horizontal="center" vertical="center"/>
    </xf>
    <xf numFmtId="164" fontId="6" fillId="0" borderId="25" xfId="0" applyNumberFormat="1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39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16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 shrinkToFit="1"/>
    </xf>
    <xf numFmtId="0" fontId="0" fillId="0" borderId="0" xfId="0" applyFill="1" applyBorder="1" applyAlignment="1">
      <alignment horizontal="center"/>
    </xf>
    <xf numFmtId="164" fontId="14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164" fontId="2" fillId="0" borderId="33" xfId="0" applyNumberFormat="1" applyFont="1" applyFill="1" applyBorder="1" applyAlignment="1">
      <alignment horizontal="center" vertical="center"/>
    </xf>
    <xf numFmtId="0" fontId="16" fillId="0" borderId="0" xfId="0" applyNumberFormat="1" applyFont="1" applyFill="1" applyBorder="1" applyAlignment="1" quotePrefix="1">
      <alignment horizontal="left" vertical="center"/>
    </xf>
    <xf numFmtId="0" fontId="2" fillId="0" borderId="0" xfId="0" applyNumberFormat="1" applyFont="1" applyFill="1" applyBorder="1" applyAlignment="1">
      <alignment horizontal="left" vertical="center"/>
    </xf>
    <xf numFmtId="0" fontId="9" fillId="0" borderId="36" xfId="0" applyFont="1" applyFill="1" applyBorder="1" applyAlignment="1">
      <alignment horizontal="center" vertical="center"/>
    </xf>
    <xf numFmtId="0" fontId="9" fillId="0" borderId="45" xfId="0" applyFont="1" applyFill="1" applyBorder="1" applyAlignment="1">
      <alignment horizontal="center" vertical="center"/>
    </xf>
    <xf numFmtId="0" fontId="9" fillId="0" borderId="49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/>
    </xf>
    <xf numFmtId="164" fontId="6" fillId="0" borderId="10" xfId="0" applyNumberFormat="1" applyFont="1" applyFill="1" applyBorder="1" applyAlignment="1">
      <alignment horizontal="center" vertical="center"/>
    </xf>
    <xf numFmtId="164" fontId="6" fillId="0" borderId="39" xfId="0" applyNumberFormat="1" applyFont="1" applyFill="1" applyBorder="1" applyAlignment="1">
      <alignment horizontal="center" vertical="center"/>
    </xf>
    <xf numFmtId="164" fontId="2" fillId="0" borderId="32" xfId="0" applyNumberFormat="1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/>
    </xf>
    <xf numFmtId="164" fontId="2" fillId="0" borderId="39" xfId="0" applyNumberFormat="1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 wrapText="1"/>
    </xf>
    <xf numFmtId="164" fontId="2" fillId="0" borderId="39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39" xfId="0" applyNumberFormat="1" applyFont="1" applyFill="1" applyBorder="1" applyAlignment="1">
      <alignment horizontal="center" vertical="center" wrapText="1"/>
    </xf>
    <xf numFmtId="164" fontId="2" fillId="0" borderId="37" xfId="0" applyNumberFormat="1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164" fontId="2" fillId="0" borderId="39" xfId="0" applyNumberFormat="1" applyFont="1" applyFill="1" applyBorder="1" applyAlignment="1">
      <alignment vertical="center"/>
    </xf>
    <xf numFmtId="164" fontId="2" fillId="0" borderId="37" xfId="0" applyNumberFormat="1" applyFont="1" applyFill="1" applyBorder="1" applyAlignment="1">
      <alignment vertical="center"/>
    </xf>
    <xf numFmtId="164" fontId="2" fillId="0" borderId="32" xfId="0" applyNumberFormat="1" applyFont="1" applyFill="1" applyBorder="1" applyAlignment="1">
      <alignment vertical="center"/>
    </xf>
    <xf numFmtId="164" fontId="2" fillId="0" borderId="10" xfId="0" applyNumberFormat="1" applyFont="1" applyFill="1" applyBorder="1" applyAlignment="1">
      <alignment vertical="center" wrapText="1"/>
    </xf>
    <xf numFmtId="0" fontId="2" fillId="0" borderId="32" xfId="0" applyFont="1" applyFill="1" applyBorder="1" applyAlignment="1">
      <alignment horizontal="center" vertical="center"/>
    </xf>
    <xf numFmtId="49" fontId="2" fillId="0" borderId="39" xfId="0" applyNumberFormat="1" applyFont="1" applyFill="1" applyBorder="1" applyAlignment="1">
      <alignment horizontal="center" vertical="center" wrapText="1" shrinkToFit="1"/>
    </xf>
    <xf numFmtId="49" fontId="2" fillId="0" borderId="37" xfId="0" applyNumberFormat="1" applyFont="1" applyFill="1" applyBorder="1" applyAlignment="1">
      <alignment horizontal="center" vertical="center" wrapText="1" shrinkToFit="1"/>
    </xf>
    <xf numFmtId="49" fontId="2" fillId="0" borderId="32" xfId="0" applyNumberFormat="1" applyFont="1" applyFill="1" applyBorder="1" applyAlignment="1">
      <alignment horizontal="center" vertical="center" wrapText="1" shrinkToFit="1"/>
    </xf>
    <xf numFmtId="49" fontId="2" fillId="0" borderId="37" xfId="0" applyNumberFormat="1" applyFont="1" applyFill="1" applyBorder="1" applyAlignment="1">
      <alignment horizontal="center" vertical="center"/>
    </xf>
    <xf numFmtId="49" fontId="2" fillId="0" borderId="32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 wrapText="1"/>
    </xf>
    <xf numFmtId="164" fontId="2" fillId="0" borderId="50" xfId="0" applyNumberFormat="1" applyFont="1" applyFill="1" applyBorder="1" applyAlignment="1">
      <alignment horizontal="center" vertical="center"/>
    </xf>
    <xf numFmtId="164" fontId="2" fillId="0" borderId="47" xfId="0" applyNumberFormat="1" applyFont="1" applyFill="1" applyBorder="1" applyAlignment="1">
      <alignment horizontal="center" vertical="center"/>
    </xf>
    <xf numFmtId="164" fontId="2" fillId="0" borderId="48" xfId="0" applyNumberFormat="1" applyFont="1" applyFill="1" applyBorder="1" applyAlignment="1">
      <alignment horizontal="center" vertical="center"/>
    </xf>
    <xf numFmtId="3" fontId="2" fillId="0" borderId="50" xfId="0" applyNumberFormat="1" applyFont="1" applyFill="1" applyBorder="1" applyAlignment="1">
      <alignment horizontal="center" vertical="center" wrapText="1"/>
    </xf>
    <xf numFmtId="3" fontId="2" fillId="0" borderId="47" xfId="0" applyNumberFormat="1" applyFont="1" applyFill="1" applyBorder="1" applyAlignment="1">
      <alignment horizontal="center" vertical="center" wrapText="1"/>
    </xf>
    <xf numFmtId="3" fontId="2" fillId="0" borderId="48" xfId="0" applyNumberFormat="1" applyFont="1" applyFill="1" applyBorder="1" applyAlignment="1">
      <alignment horizontal="center" vertical="center" wrapText="1"/>
    </xf>
    <xf numFmtId="164" fontId="2" fillId="0" borderId="50" xfId="0" applyNumberFormat="1" applyFont="1" applyFill="1" applyBorder="1" applyAlignment="1">
      <alignment horizontal="center" vertical="center" wrapText="1"/>
    </xf>
    <xf numFmtId="164" fontId="2" fillId="0" borderId="47" xfId="0" applyNumberFormat="1" applyFont="1" applyFill="1" applyBorder="1" applyAlignment="1">
      <alignment horizontal="center" vertical="center" wrapText="1"/>
    </xf>
    <xf numFmtId="164" fontId="2" fillId="0" borderId="48" xfId="0" applyNumberFormat="1" applyFont="1" applyFill="1" applyBorder="1" applyAlignment="1">
      <alignment horizontal="center" vertical="center" wrapText="1"/>
    </xf>
    <xf numFmtId="3" fontId="2" fillId="0" borderId="50" xfId="0" applyNumberFormat="1" applyFont="1" applyFill="1" applyBorder="1" applyAlignment="1" quotePrefix="1">
      <alignment horizontal="center" vertical="center" wrapText="1"/>
    </xf>
    <xf numFmtId="0" fontId="18" fillId="0" borderId="11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49" fontId="2" fillId="0" borderId="51" xfId="0" applyNumberFormat="1" applyFont="1" applyFill="1" applyBorder="1" applyAlignment="1">
      <alignment horizontal="center" vertical="center"/>
    </xf>
    <xf numFmtId="49" fontId="2" fillId="0" borderId="52" xfId="0" applyNumberFormat="1" applyFont="1" applyFill="1" applyBorder="1" applyAlignment="1">
      <alignment horizontal="center" vertical="center"/>
    </xf>
    <xf numFmtId="49" fontId="2" fillId="0" borderId="53" xfId="0" applyNumberFormat="1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164" fontId="2" fillId="0" borderId="13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164" fontId="2" fillId="0" borderId="33" xfId="0" applyNumberFormat="1" applyFont="1" applyFill="1" applyBorder="1" applyAlignment="1">
      <alignment vertical="center"/>
    </xf>
    <xf numFmtId="164" fontId="2" fillId="0" borderId="33" xfId="0" applyNumberFormat="1" applyFont="1" applyFill="1" applyBorder="1" applyAlignment="1">
      <alignment vertical="center" wrapText="1"/>
    </xf>
    <xf numFmtId="164" fontId="2" fillId="0" borderId="55" xfId="0" applyNumberFormat="1" applyFont="1" applyFill="1" applyBorder="1" applyAlignment="1">
      <alignment horizontal="center" vertical="center"/>
    </xf>
    <xf numFmtId="164" fontId="2" fillId="0" borderId="56" xfId="0" applyNumberFormat="1" applyFont="1" applyFill="1" applyBorder="1" applyAlignment="1">
      <alignment horizontal="center" vertical="center"/>
    </xf>
    <xf numFmtId="49" fontId="2" fillId="0" borderId="32" xfId="0" applyNumberFormat="1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2" fillId="0" borderId="59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center" vertical="center" wrapText="1"/>
    </xf>
    <xf numFmtId="49" fontId="2" fillId="0" borderId="61" xfId="0" applyNumberFormat="1" applyFont="1" applyFill="1" applyBorder="1" applyAlignment="1">
      <alignment horizontal="center" vertical="center" wrapText="1"/>
    </xf>
    <xf numFmtId="49" fontId="2" fillId="0" borderId="62" xfId="0" applyNumberFormat="1" applyFont="1" applyFill="1" applyBorder="1" applyAlignment="1">
      <alignment horizontal="center" vertical="center" wrapText="1"/>
    </xf>
    <xf numFmtId="49" fontId="2" fillId="0" borderId="63" xfId="0" applyNumberFormat="1" applyFont="1" applyFill="1" applyBorder="1" applyAlignment="1">
      <alignment horizontal="center" vertical="center" wrapText="1"/>
    </xf>
    <xf numFmtId="164" fontId="2" fillId="0" borderId="64" xfId="0" applyNumberFormat="1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horizontal="center" vertical="center" wrapText="1"/>
    </xf>
    <xf numFmtId="164" fontId="2" fillId="0" borderId="66" xfId="0" applyNumberFormat="1" applyFont="1" applyFill="1" applyBorder="1" applyAlignment="1">
      <alignment horizontal="center" vertical="center"/>
    </xf>
    <xf numFmtId="164" fontId="2" fillId="0" borderId="59" xfId="0" applyNumberFormat="1" applyFont="1" applyFill="1" applyBorder="1" applyAlignment="1">
      <alignment horizontal="center" vertical="center"/>
    </xf>
    <xf numFmtId="164" fontId="2" fillId="0" borderId="52" xfId="0" applyNumberFormat="1" applyFont="1" applyFill="1" applyBorder="1" applyAlignment="1">
      <alignment horizontal="center" vertical="center"/>
    </xf>
    <xf numFmtId="164" fontId="2" fillId="0" borderId="67" xfId="0" applyNumberFormat="1" applyFont="1" applyFill="1" applyBorder="1" applyAlignment="1">
      <alignment horizontal="center" vertical="center"/>
    </xf>
    <xf numFmtId="164" fontId="6" fillId="0" borderId="32" xfId="0" applyNumberFormat="1" applyFont="1" applyFill="1" applyBorder="1" applyAlignment="1">
      <alignment horizontal="center" vertical="center"/>
    </xf>
    <xf numFmtId="0" fontId="2" fillId="0" borderId="39" xfId="0" applyNumberFormat="1" applyFont="1" applyFill="1" applyBorder="1" applyAlignment="1" quotePrefix="1">
      <alignment horizontal="center" vertical="center"/>
    </xf>
    <xf numFmtId="0" fontId="2" fillId="0" borderId="37" xfId="0" applyNumberFormat="1" applyFont="1" applyFill="1" applyBorder="1" applyAlignment="1">
      <alignment horizontal="center" vertical="center"/>
    </xf>
    <xf numFmtId="0" fontId="2" fillId="0" borderId="32" xfId="0" applyNumberFormat="1" applyFont="1" applyFill="1" applyBorder="1" applyAlignment="1">
      <alignment horizontal="center" vertical="center"/>
    </xf>
    <xf numFmtId="164" fontId="2" fillId="0" borderId="37" xfId="0" applyNumberFormat="1" applyFont="1" applyFill="1" applyBorder="1" applyAlignment="1">
      <alignment horizontal="center" vertical="center" wrapText="1"/>
    </xf>
    <xf numFmtId="164" fontId="2" fillId="0" borderId="32" xfId="0" applyNumberFormat="1" applyFont="1" applyFill="1" applyBorder="1" applyAlignment="1">
      <alignment horizontal="center" vertical="center" wrapText="1"/>
    </xf>
    <xf numFmtId="164" fontId="2" fillId="0" borderId="39" xfId="0" applyNumberFormat="1" applyFont="1" applyFill="1" applyBorder="1" applyAlignment="1">
      <alignment vertical="center" wrapText="1"/>
    </xf>
    <xf numFmtId="164" fontId="2" fillId="0" borderId="37" xfId="0" applyNumberFormat="1" applyFont="1" applyFill="1" applyBorder="1" applyAlignment="1">
      <alignment vertical="center" wrapText="1"/>
    </xf>
    <xf numFmtId="164" fontId="2" fillId="0" borderId="32" xfId="0" applyNumberFormat="1" applyFont="1" applyFill="1" applyBorder="1" applyAlignment="1">
      <alignment vertical="center" wrapText="1"/>
    </xf>
    <xf numFmtId="164" fontId="2" fillId="0" borderId="68" xfId="0" applyNumberFormat="1" applyFont="1" applyFill="1" applyBorder="1" applyAlignment="1">
      <alignment horizontal="center" vertical="center" wrapText="1"/>
    </xf>
    <xf numFmtId="164" fontId="2" fillId="0" borderId="65" xfId="0" applyNumberFormat="1" applyFont="1" applyFill="1" applyBorder="1" applyAlignment="1">
      <alignment horizontal="center" vertical="center" wrapText="1"/>
    </xf>
    <xf numFmtId="164" fontId="2" fillId="0" borderId="69" xfId="0" applyNumberFormat="1" applyFont="1" applyFill="1" applyBorder="1" applyAlignment="1">
      <alignment horizontal="center" vertical="center" wrapText="1"/>
    </xf>
    <xf numFmtId="3" fontId="2" fillId="0" borderId="37" xfId="0" applyNumberFormat="1" applyFont="1" applyFill="1" applyBorder="1" applyAlignment="1">
      <alignment horizontal="center" vertical="center"/>
    </xf>
    <xf numFmtId="3" fontId="2" fillId="0" borderId="32" xfId="0" applyNumberFormat="1" applyFont="1" applyFill="1" applyBorder="1" applyAlignment="1">
      <alignment horizontal="center" vertical="center"/>
    </xf>
    <xf numFmtId="0" fontId="2" fillId="0" borderId="70" xfId="0" applyFont="1" applyFill="1" applyBorder="1" applyAlignment="1">
      <alignment horizontal="center" vertical="center" wrapText="1" shrinkToFit="1"/>
    </xf>
    <xf numFmtId="0" fontId="2" fillId="0" borderId="32" xfId="0" applyFont="1" applyFill="1" applyBorder="1" applyAlignment="1">
      <alignment horizontal="center" vertical="center" wrapText="1" shrinkToFit="1"/>
    </xf>
    <xf numFmtId="0" fontId="18" fillId="0" borderId="71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3" fontId="2" fillId="0" borderId="72" xfId="0" applyNumberFormat="1" applyFont="1" applyFill="1" applyBorder="1" applyAlignment="1">
      <alignment horizontal="center" vertical="center"/>
    </xf>
    <xf numFmtId="3" fontId="2" fillId="0" borderId="73" xfId="0" applyNumberFormat="1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 wrapText="1"/>
    </xf>
    <xf numFmtId="0" fontId="2" fillId="0" borderId="72" xfId="0" applyFont="1" applyFill="1" applyBorder="1" applyAlignment="1">
      <alignment horizontal="center" vertical="center" wrapText="1"/>
    </xf>
    <xf numFmtId="0" fontId="2" fillId="0" borderId="73" xfId="0" applyFont="1" applyFill="1" applyBorder="1" applyAlignment="1">
      <alignment horizontal="center" vertical="center" wrapText="1"/>
    </xf>
    <xf numFmtId="3" fontId="6" fillId="0" borderId="74" xfId="0" applyNumberFormat="1" applyFont="1" applyFill="1" applyBorder="1" applyAlignment="1">
      <alignment horizontal="center" vertical="center"/>
    </xf>
    <xf numFmtId="3" fontId="6" fillId="0" borderId="11" xfId="0" applyNumberFormat="1" applyFont="1" applyFill="1" applyBorder="1" applyAlignment="1">
      <alignment horizontal="center" vertical="center"/>
    </xf>
    <xf numFmtId="3" fontId="6" fillId="0" borderId="75" xfId="0" applyNumberFormat="1" applyFont="1" applyFill="1" applyBorder="1" applyAlignment="1">
      <alignment horizontal="center" vertical="center"/>
    </xf>
    <xf numFmtId="3" fontId="6" fillId="0" borderId="72" xfId="0" applyNumberFormat="1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/>
    </xf>
    <xf numFmtId="3" fontId="6" fillId="0" borderId="73" xfId="0" applyNumberFormat="1" applyFont="1" applyFill="1" applyBorder="1" applyAlignment="1">
      <alignment horizontal="center" vertical="center"/>
    </xf>
    <xf numFmtId="0" fontId="2" fillId="0" borderId="72" xfId="0" applyFont="1" applyFill="1" applyBorder="1" applyAlignment="1">
      <alignment horizontal="center" vertical="center"/>
    </xf>
    <xf numFmtId="0" fontId="2" fillId="0" borderId="73" xfId="0" applyFont="1" applyFill="1" applyBorder="1" applyAlignment="1">
      <alignment horizontal="center" vertical="center"/>
    </xf>
    <xf numFmtId="3" fontId="2" fillId="0" borderId="45" xfId="0" applyNumberFormat="1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>
      <alignment horizontal="center" vertical="center"/>
    </xf>
    <xf numFmtId="3" fontId="2" fillId="0" borderId="16" xfId="0" applyNumberFormat="1" applyFont="1" applyFill="1" applyBorder="1" applyAlignment="1">
      <alignment horizontal="center" vertical="center"/>
    </xf>
    <xf numFmtId="3" fontId="2" fillId="0" borderId="49" xfId="0" applyNumberFormat="1" applyFont="1" applyFill="1" applyBorder="1" applyAlignment="1">
      <alignment horizontal="center" vertical="center"/>
    </xf>
    <xf numFmtId="3" fontId="6" fillId="0" borderId="54" xfId="0" applyNumberFormat="1" applyFont="1" applyFill="1" applyBorder="1" applyAlignment="1">
      <alignment horizontal="center" vertical="center"/>
    </xf>
    <xf numFmtId="3" fontId="6" fillId="0" borderId="16" xfId="0" applyNumberFormat="1" applyFont="1" applyFill="1" applyBorder="1" applyAlignment="1">
      <alignment horizontal="center" vertical="center"/>
    </xf>
    <xf numFmtId="3" fontId="6" fillId="0" borderId="18" xfId="0" applyNumberFormat="1" applyFont="1" applyFill="1" applyBorder="1" applyAlignment="1">
      <alignment horizontal="center" vertical="center"/>
    </xf>
    <xf numFmtId="0" fontId="2" fillId="0" borderId="70" xfId="0" applyFont="1" applyFill="1" applyBorder="1" applyAlignment="1">
      <alignment horizontal="center" vertical="center" wrapText="1"/>
    </xf>
    <xf numFmtId="0" fontId="2" fillId="0" borderId="70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 wrapText="1" shrinkToFit="1"/>
    </xf>
    <xf numFmtId="49" fontId="2" fillId="0" borderId="33" xfId="0" applyNumberFormat="1" applyFont="1" applyFill="1" applyBorder="1" applyAlignment="1">
      <alignment horizontal="center" vertical="center"/>
    </xf>
    <xf numFmtId="3" fontId="2" fillId="0" borderId="33" xfId="0" applyNumberFormat="1" applyFont="1" applyFill="1" applyBorder="1" applyAlignment="1">
      <alignment horizontal="center" vertical="center"/>
    </xf>
    <xf numFmtId="3" fontId="2" fillId="0" borderId="13" xfId="0" applyNumberFormat="1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 wrapText="1" shrinkToFit="1"/>
    </xf>
    <xf numFmtId="49" fontId="2" fillId="0" borderId="72" xfId="0" applyNumberFormat="1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vertical="center"/>
    </xf>
    <xf numFmtId="0" fontId="6" fillId="0" borderId="35" xfId="0" applyFont="1" applyFill="1" applyBorder="1" applyAlignment="1">
      <alignment vertical="center"/>
    </xf>
    <xf numFmtId="164" fontId="2" fillId="0" borderId="72" xfId="0" applyNumberFormat="1" applyFont="1" applyFill="1" applyBorder="1" applyAlignment="1">
      <alignment horizontal="center" vertical="center"/>
    </xf>
    <xf numFmtId="164" fontId="2" fillId="0" borderId="73" xfId="0" applyNumberFormat="1" applyFont="1" applyFill="1" applyBorder="1" applyAlignment="1">
      <alignment horizontal="center" vertical="center"/>
    </xf>
    <xf numFmtId="164" fontId="6" fillId="0" borderId="74" xfId="0" applyNumberFormat="1" applyFont="1" applyFill="1" applyBorder="1" applyAlignment="1">
      <alignment horizontal="center" vertical="center"/>
    </xf>
    <xf numFmtId="164" fontId="6" fillId="0" borderId="11" xfId="0" applyNumberFormat="1" applyFont="1" applyFill="1" applyBorder="1" applyAlignment="1">
      <alignment horizontal="center" vertical="center"/>
    </xf>
    <xf numFmtId="164" fontId="6" fillId="0" borderId="75" xfId="0" applyNumberFormat="1" applyFont="1" applyFill="1" applyBorder="1" applyAlignment="1">
      <alignment horizontal="center" vertical="center"/>
    </xf>
    <xf numFmtId="164" fontId="2" fillId="0" borderId="11" xfId="0" applyNumberFormat="1" applyFont="1" applyFill="1" applyBorder="1" applyAlignment="1">
      <alignment horizontal="center" vertical="center" wrapText="1"/>
    </xf>
    <xf numFmtId="164" fontId="2" fillId="0" borderId="14" xfId="0" applyNumberFormat="1" applyFont="1" applyFill="1" applyBorder="1" applyAlignment="1">
      <alignment horizontal="center" vertical="center" wrapText="1"/>
    </xf>
    <xf numFmtId="0" fontId="2" fillId="0" borderId="76" xfId="0" applyFont="1" applyFill="1" applyBorder="1" applyAlignment="1">
      <alignment horizontal="center" vertical="center"/>
    </xf>
    <xf numFmtId="0" fontId="2" fillId="0" borderId="62" xfId="0" applyFont="1" applyFill="1" applyBorder="1" applyAlignment="1">
      <alignment horizontal="center" vertical="center"/>
    </xf>
    <xf numFmtId="0" fontId="2" fillId="0" borderId="77" xfId="0" applyFont="1" applyFill="1" applyBorder="1" applyAlignment="1">
      <alignment horizontal="center" vertical="center"/>
    </xf>
    <xf numFmtId="49" fontId="2" fillId="0" borderId="73" xfId="0" applyNumberFormat="1" applyFont="1" applyFill="1" applyBorder="1" applyAlignment="1">
      <alignment horizontal="center" vertical="center"/>
    </xf>
    <xf numFmtId="164" fontId="2" fillId="0" borderId="11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164" fontId="6" fillId="0" borderId="37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5"/>
  <sheetViews>
    <sheetView tabSelected="1" view="pageBreakPreview" zoomScale="75" zoomScaleNormal="75" zoomScaleSheetLayoutView="75" zoomScalePageLayoutView="0" workbookViewId="0" topLeftCell="A1">
      <pane xSplit="5" ySplit="8" topLeftCell="H97" activePane="bottomRight" state="frozen"/>
      <selection pane="topLeft" activeCell="A1" sqref="A1"/>
      <selection pane="topRight" activeCell="F1" sqref="F1"/>
      <selection pane="bottomLeft" activeCell="A9" sqref="A9"/>
      <selection pane="bottomRight" activeCell="E109" sqref="E109"/>
    </sheetView>
  </sheetViews>
  <sheetFormatPr defaultColWidth="9.140625" defaultRowHeight="12.75"/>
  <cols>
    <col min="1" max="1" width="3.8515625" style="1" customWidth="1"/>
    <col min="2" max="2" width="14.00390625" style="1" customWidth="1"/>
    <col min="3" max="3" width="15.28125" style="1" customWidth="1"/>
    <col min="4" max="4" width="13.140625" style="1" customWidth="1"/>
    <col min="5" max="5" width="76.7109375" style="1" customWidth="1"/>
    <col min="6" max="6" width="17.7109375" style="1" customWidth="1"/>
    <col min="7" max="7" width="16.28125" style="1" customWidth="1"/>
    <col min="8" max="8" width="17.8515625" style="1" customWidth="1"/>
    <col min="9" max="9" width="18.421875" style="1" customWidth="1"/>
    <col min="10" max="10" width="6.421875" style="1" customWidth="1"/>
    <col min="11" max="11" width="18.57421875" style="1" customWidth="1"/>
    <col min="12" max="12" width="17.8515625" style="1" customWidth="1"/>
    <col min="13" max="13" width="23.7109375" style="1" customWidth="1"/>
    <col min="14" max="14" width="49.57421875" style="1" customWidth="1"/>
    <col min="15" max="15" width="9.140625" style="1" customWidth="1"/>
    <col min="16" max="16" width="13.7109375" style="1" customWidth="1"/>
    <col min="17" max="17" width="24.421875" style="1" customWidth="1"/>
    <col min="18" max="16384" width="9.140625" style="1" customWidth="1"/>
  </cols>
  <sheetData>
    <row r="1" spans="9:13" ht="15.75">
      <c r="I1" s="341" t="s">
        <v>92</v>
      </c>
      <c r="J1" s="341"/>
      <c r="K1" s="341"/>
      <c r="L1" s="341"/>
      <c r="M1" s="341"/>
    </row>
    <row r="2" spans="1:13" ht="27.75" customHeight="1">
      <c r="A2" s="342" t="s">
        <v>82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</row>
    <row r="3" spans="1:13" ht="16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3"/>
    </row>
    <row r="4" spans="1:13" ht="19.5" customHeight="1">
      <c r="A4" s="334" t="s">
        <v>0</v>
      </c>
      <c r="B4" s="334" t="s">
        <v>1</v>
      </c>
      <c r="C4" s="334" t="s">
        <v>2</v>
      </c>
      <c r="D4" s="334" t="s">
        <v>3</v>
      </c>
      <c r="E4" s="336" t="s">
        <v>4</v>
      </c>
      <c r="F4" s="336" t="s">
        <v>5</v>
      </c>
      <c r="G4" s="336" t="s">
        <v>6</v>
      </c>
      <c r="H4" s="336"/>
      <c r="I4" s="336"/>
      <c r="J4" s="336"/>
      <c r="K4" s="336"/>
      <c r="L4" s="336"/>
      <c r="M4" s="336" t="s">
        <v>72</v>
      </c>
    </row>
    <row r="5" spans="1:13" ht="19.5" customHeight="1">
      <c r="A5" s="334"/>
      <c r="B5" s="334"/>
      <c r="C5" s="334"/>
      <c r="D5" s="334"/>
      <c r="E5" s="336"/>
      <c r="F5" s="336"/>
      <c r="G5" s="336" t="s">
        <v>39</v>
      </c>
      <c r="H5" s="338" t="s">
        <v>7</v>
      </c>
      <c r="I5" s="338"/>
      <c r="J5" s="336"/>
      <c r="K5" s="336"/>
      <c r="L5" s="336"/>
      <c r="M5" s="336"/>
    </row>
    <row r="6" spans="1:13" ht="29.25" customHeight="1">
      <c r="A6" s="334"/>
      <c r="B6" s="334"/>
      <c r="C6" s="334"/>
      <c r="D6" s="334"/>
      <c r="E6" s="336"/>
      <c r="F6" s="336"/>
      <c r="G6" s="337"/>
      <c r="H6" s="339" t="s">
        <v>8</v>
      </c>
      <c r="I6" s="339" t="s">
        <v>63</v>
      </c>
      <c r="J6" s="340" t="s">
        <v>9</v>
      </c>
      <c r="K6" s="336"/>
      <c r="L6" s="336" t="s">
        <v>10</v>
      </c>
      <c r="M6" s="336"/>
    </row>
    <row r="7" spans="1:13" ht="19.5" customHeight="1">
      <c r="A7" s="334"/>
      <c r="B7" s="334"/>
      <c r="C7" s="334"/>
      <c r="D7" s="334"/>
      <c r="E7" s="336"/>
      <c r="F7" s="336"/>
      <c r="G7" s="337"/>
      <c r="H7" s="339"/>
      <c r="I7" s="339"/>
      <c r="J7" s="340"/>
      <c r="K7" s="336"/>
      <c r="L7" s="336"/>
      <c r="M7" s="336"/>
    </row>
    <row r="8" spans="1:13" ht="17.25" customHeight="1">
      <c r="A8" s="334"/>
      <c r="B8" s="334"/>
      <c r="C8" s="334"/>
      <c r="D8" s="334"/>
      <c r="E8" s="336"/>
      <c r="F8" s="336"/>
      <c r="G8" s="337"/>
      <c r="H8" s="339"/>
      <c r="I8" s="339"/>
      <c r="J8" s="340"/>
      <c r="K8" s="336"/>
      <c r="L8" s="336"/>
      <c r="M8" s="336"/>
    </row>
    <row r="9" spans="1:13" ht="16.5" customHeight="1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125">
        <v>8</v>
      </c>
      <c r="I9" s="126"/>
      <c r="J9" s="333">
        <v>10</v>
      </c>
      <c r="K9" s="333"/>
      <c r="L9" s="4">
        <v>11</v>
      </c>
      <c r="M9" s="4">
        <v>12</v>
      </c>
    </row>
    <row r="10" spans="1:13" ht="16.5" customHeight="1">
      <c r="A10" s="4"/>
      <c r="B10" s="4"/>
      <c r="C10" s="234" t="s">
        <v>54</v>
      </c>
      <c r="D10" s="211"/>
      <c r="E10" s="212"/>
      <c r="F10" s="6"/>
      <c r="G10" s="7"/>
      <c r="H10" s="7"/>
      <c r="I10" s="7"/>
      <c r="J10" s="7"/>
      <c r="K10" s="7"/>
      <c r="L10" s="7"/>
      <c r="M10" s="8"/>
    </row>
    <row r="11" spans="1:13" ht="33" customHeight="1">
      <c r="A11" s="5" t="s">
        <v>68</v>
      </c>
      <c r="B11" s="334" t="s">
        <v>69</v>
      </c>
      <c r="C11" s="334"/>
      <c r="D11" s="334"/>
      <c r="E11" s="334"/>
      <c r="F11" s="6"/>
      <c r="G11" s="7"/>
      <c r="H11" s="7"/>
      <c r="I11" s="7"/>
      <c r="J11" s="335"/>
      <c r="K11" s="335"/>
      <c r="L11" s="7"/>
      <c r="M11" s="119"/>
    </row>
    <row r="12" spans="1:13" ht="17.25" customHeight="1">
      <c r="A12" s="169">
        <v>1</v>
      </c>
      <c r="B12" s="169">
        <v>600</v>
      </c>
      <c r="C12" s="169">
        <v>60014</v>
      </c>
      <c r="D12" s="170" t="s">
        <v>70</v>
      </c>
      <c r="E12" s="159" t="s">
        <v>71</v>
      </c>
      <c r="F12" s="202">
        <f>6701897+20850</f>
        <v>6722747</v>
      </c>
      <c r="G12" s="202">
        <f>H12+I12+I13+K12+K13+K14+L12</f>
        <v>1262510</v>
      </c>
      <c r="H12" s="202">
        <f>186249+20850</f>
        <v>207099</v>
      </c>
      <c r="I12" s="105"/>
      <c r="J12" s="10"/>
      <c r="K12" s="11"/>
      <c r="L12" s="322">
        <v>1055411</v>
      </c>
      <c r="M12" s="151" t="s">
        <v>65</v>
      </c>
    </row>
    <row r="13" spans="1:13" ht="15.75" customHeight="1">
      <c r="A13" s="169"/>
      <c r="B13" s="169"/>
      <c r="C13" s="169"/>
      <c r="D13" s="170"/>
      <c r="E13" s="159"/>
      <c r="F13" s="202"/>
      <c r="G13" s="202"/>
      <c r="H13" s="202"/>
      <c r="I13" s="332"/>
      <c r="J13" s="106"/>
      <c r="K13" s="13"/>
      <c r="L13" s="322"/>
      <c r="M13" s="151"/>
    </row>
    <row r="14" spans="1:13" ht="18.75" customHeight="1">
      <c r="A14" s="169"/>
      <c r="B14" s="169"/>
      <c r="C14" s="169"/>
      <c r="D14" s="170"/>
      <c r="E14" s="159"/>
      <c r="F14" s="202"/>
      <c r="G14" s="202"/>
      <c r="H14" s="202"/>
      <c r="I14" s="266"/>
      <c r="J14" s="14"/>
      <c r="K14" s="15"/>
      <c r="L14" s="322"/>
      <c r="M14" s="151"/>
    </row>
    <row r="15" spans="1:13" ht="33" customHeight="1">
      <c r="A15" s="5" t="s">
        <v>16</v>
      </c>
      <c r="B15" s="329" t="s">
        <v>17</v>
      </c>
      <c r="C15" s="330"/>
      <c r="D15" s="330"/>
      <c r="E15" s="331"/>
      <c r="F15" s="20"/>
      <c r="G15" s="21"/>
      <c r="H15" s="21"/>
      <c r="I15" s="21"/>
      <c r="J15" s="22"/>
      <c r="K15" s="22"/>
      <c r="L15" s="21"/>
      <c r="M15" s="120"/>
    </row>
    <row r="16" spans="1:13" ht="15" customHeight="1">
      <c r="A16" s="169">
        <v>2</v>
      </c>
      <c r="B16" s="169">
        <v>600</v>
      </c>
      <c r="C16" s="169">
        <v>60014</v>
      </c>
      <c r="D16" s="170" t="s">
        <v>36</v>
      </c>
      <c r="E16" s="159" t="s">
        <v>77</v>
      </c>
      <c r="F16" s="202">
        <v>7915338</v>
      </c>
      <c r="G16" s="202">
        <f>H16+I16+K16+K17+K18+L16</f>
        <v>7905338</v>
      </c>
      <c r="H16" s="202"/>
      <c r="I16" s="202">
        <v>1909443</v>
      </c>
      <c r="J16" s="10" t="s">
        <v>11</v>
      </c>
      <c r="K16" s="11"/>
      <c r="L16" s="322">
        <v>4086452</v>
      </c>
      <c r="M16" s="151" t="s">
        <v>65</v>
      </c>
    </row>
    <row r="17" spans="1:13" ht="15.75">
      <c r="A17" s="169"/>
      <c r="B17" s="169"/>
      <c r="C17" s="169"/>
      <c r="D17" s="170"/>
      <c r="E17" s="159"/>
      <c r="F17" s="202"/>
      <c r="G17" s="202"/>
      <c r="H17" s="202"/>
      <c r="I17" s="202"/>
      <c r="J17" s="12" t="s">
        <v>13</v>
      </c>
      <c r="K17" s="84">
        <v>1909443</v>
      </c>
      <c r="L17" s="322"/>
      <c r="M17" s="151"/>
    </row>
    <row r="18" spans="1:13" ht="15.75">
      <c r="A18" s="169"/>
      <c r="B18" s="169"/>
      <c r="C18" s="169"/>
      <c r="D18" s="170"/>
      <c r="E18" s="159"/>
      <c r="F18" s="202"/>
      <c r="G18" s="202"/>
      <c r="H18" s="202"/>
      <c r="I18" s="202"/>
      <c r="J18" s="14" t="s">
        <v>14</v>
      </c>
      <c r="K18" s="85"/>
      <c r="L18" s="322"/>
      <c r="M18" s="151"/>
    </row>
    <row r="19" spans="1:13" ht="28.5" customHeight="1">
      <c r="A19" s="5" t="s">
        <v>19</v>
      </c>
      <c r="B19" s="329" t="s">
        <v>20</v>
      </c>
      <c r="C19" s="330"/>
      <c r="D19" s="330"/>
      <c r="E19" s="331"/>
      <c r="F19" s="20"/>
      <c r="G19" s="21"/>
      <c r="H19" s="21"/>
      <c r="I19" s="21"/>
      <c r="J19" s="22"/>
      <c r="K19" s="86"/>
      <c r="L19" s="21"/>
      <c r="M19" s="120"/>
    </row>
    <row r="20" spans="1:13" ht="15" customHeight="1">
      <c r="A20" s="169">
        <v>3</v>
      </c>
      <c r="B20" s="169">
        <v>600</v>
      </c>
      <c r="C20" s="169">
        <v>60014</v>
      </c>
      <c r="D20" s="170" t="s">
        <v>36</v>
      </c>
      <c r="E20" s="159" t="s">
        <v>78</v>
      </c>
      <c r="F20" s="202">
        <f>8244665+352499</f>
        <v>8597164</v>
      </c>
      <c r="G20" s="328">
        <f>H20+I20+K20+K21+K22+L20+I21</f>
        <v>1911483</v>
      </c>
      <c r="H20" s="202">
        <f>733848-500000+26438</f>
        <v>260286</v>
      </c>
      <c r="I20" s="203"/>
      <c r="J20" s="10" t="s">
        <v>11</v>
      </c>
      <c r="K20" s="87"/>
      <c r="L20" s="328">
        <f>1325136+299624</f>
        <v>1624760</v>
      </c>
      <c r="M20" s="151" t="s">
        <v>65</v>
      </c>
    </row>
    <row r="21" spans="1:13" ht="15.75">
      <c r="A21" s="169"/>
      <c r="B21" s="169"/>
      <c r="C21" s="169"/>
      <c r="D21" s="170"/>
      <c r="E21" s="159"/>
      <c r="F21" s="202"/>
      <c r="G21" s="328"/>
      <c r="H21" s="202"/>
      <c r="I21" s="208"/>
      <c r="J21" s="12" t="s">
        <v>13</v>
      </c>
      <c r="K21" s="84">
        <v>26437</v>
      </c>
      <c r="L21" s="328"/>
      <c r="M21" s="151"/>
    </row>
    <row r="22" spans="1:13" ht="15.75">
      <c r="A22" s="169"/>
      <c r="B22" s="169"/>
      <c r="C22" s="169"/>
      <c r="D22" s="170"/>
      <c r="E22" s="159"/>
      <c r="F22" s="202"/>
      <c r="G22" s="328"/>
      <c r="H22" s="202"/>
      <c r="I22" s="201"/>
      <c r="J22" s="14" t="s">
        <v>14</v>
      </c>
      <c r="K22" s="85"/>
      <c r="L22" s="328"/>
      <c r="M22" s="151"/>
    </row>
    <row r="23" spans="1:13" ht="15" customHeight="1">
      <c r="A23" s="169">
        <v>4</v>
      </c>
      <c r="B23" s="169">
        <v>600</v>
      </c>
      <c r="C23" s="169">
        <v>60014</v>
      </c>
      <c r="D23" s="170" t="s">
        <v>18</v>
      </c>
      <c r="E23" s="159" t="s">
        <v>79</v>
      </c>
      <c r="F23" s="202">
        <v>3870000</v>
      </c>
      <c r="G23" s="202">
        <f>H23+I23+K23+K24+K25+L23</f>
        <v>3870000</v>
      </c>
      <c r="H23" s="202"/>
      <c r="I23" s="202">
        <v>985100</v>
      </c>
      <c r="J23" s="10" t="s">
        <v>11</v>
      </c>
      <c r="K23" s="87">
        <v>1899800</v>
      </c>
      <c r="L23" s="322"/>
      <c r="M23" s="151" t="s">
        <v>65</v>
      </c>
    </row>
    <row r="24" spans="1:13" ht="15.75">
      <c r="A24" s="169"/>
      <c r="B24" s="169"/>
      <c r="C24" s="169"/>
      <c r="D24" s="170"/>
      <c r="E24" s="159"/>
      <c r="F24" s="202"/>
      <c r="G24" s="202"/>
      <c r="H24" s="202"/>
      <c r="I24" s="202"/>
      <c r="J24" s="12" t="s">
        <v>13</v>
      </c>
      <c r="K24" s="84">
        <v>985100</v>
      </c>
      <c r="L24" s="322"/>
      <c r="M24" s="151"/>
    </row>
    <row r="25" spans="1:13" ht="15.75">
      <c r="A25" s="169"/>
      <c r="B25" s="169"/>
      <c r="C25" s="169"/>
      <c r="D25" s="170"/>
      <c r="E25" s="159"/>
      <c r="F25" s="202"/>
      <c r="G25" s="202"/>
      <c r="H25" s="202"/>
      <c r="I25" s="202"/>
      <c r="J25" s="14" t="s">
        <v>14</v>
      </c>
      <c r="K25" s="85"/>
      <c r="L25" s="322"/>
      <c r="M25" s="151"/>
    </row>
    <row r="26" spans="1:13" ht="15" customHeight="1">
      <c r="A26" s="169">
        <v>5</v>
      </c>
      <c r="B26" s="169">
        <v>600</v>
      </c>
      <c r="C26" s="169">
        <v>60014</v>
      </c>
      <c r="D26" s="170" t="s">
        <v>15</v>
      </c>
      <c r="E26" s="159" t="s">
        <v>67</v>
      </c>
      <c r="F26" s="202">
        <v>4040000</v>
      </c>
      <c r="G26" s="328">
        <f>H26+I26+K26+K27+K28+L26+I27</f>
        <v>1208500</v>
      </c>
      <c r="H26" s="202"/>
      <c r="I26" s="202">
        <v>1208500</v>
      </c>
      <c r="J26" s="10"/>
      <c r="K26" s="87"/>
      <c r="L26" s="322"/>
      <c r="M26" s="151" t="s">
        <v>65</v>
      </c>
    </row>
    <row r="27" spans="1:14" ht="15.75">
      <c r="A27" s="169"/>
      <c r="B27" s="169"/>
      <c r="C27" s="169"/>
      <c r="D27" s="170"/>
      <c r="E27" s="159"/>
      <c r="F27" s="202"/>
      <c r="G27" s="328"/>
      <c r="H27" s="202"/>
      <c r="I27" s="202"/>
      <c r="J27" s="12"/>
      <c r="K27" s="84"/>
      <c r="L27" s="322"/>
      <c r="M27" s="151"/>
      <c r="N27" s="38"/>
    </row>
    <row r="28" spans="1:14" ht="45.75" customHeight="1">
      <c r="A28" s="166"/>
      <c r="B28" s="166"/>
      <c r="C28" s="166"/>
      <c r="D28" s="171"/>
      <c r="E28" s="160"/>
      <c r="F28" s="203"/>
      <c r="G28" s="328"/>
      <c r="H28" s="203"/>
      <c r="I28" s="203"/>
      <c r="J28" s="14"/>
      <c r="K28" s="84"/>
      <c r="L28" s="323"/>
      <c r="M28" s="151"/>
      <c r="N28" s="38"/>
    </row>
    <row r="29" spans="1:14" s="28" customFormat="1" ht="15" customHeight="1">
      <c r="A29" s="324">
        <v>6</v>
      </c>
      <c r="B29" s="295">
        <v>600</v>
      </c>
      <c r="C29" s="295">
        <v>60014</v>
      </c>
      <c r="D29" s="314" t="s">
        <v>15</v>
      </c>
      <c r="E29" s="287" t="s">
        <v>40</v>
      </c>
      <c r="F29" s="317">
        <v>2582000</v>
      </c>
      <c r="G29" s="328">
        <f>H29+I29+K29+K30+K31+L29+I30</f>
        <v>645000</v>
      </c>
      <c r="H29" s="317"/>
      <c r="I29" s="317">
        <v>645000</v>
      </c>
      <c r="J29" s="10"/>
      <c r="K29" s="88"/>
      <c r="L29" s="319"/>
      <c r="M29" s="151" t="s">
        <v>65</v>
      </c>
      <c r="N29" s="104"/>
    </row>
    <row r="30" spans="1:14" s="28" customFormat="1" ht="15.75">
      <c r="A30" s="325"/>
      <c r="B30" s="169"/>
      <c r="C30" s="169"/>
      <c r="D30" s="170"/>
      <c r="E30" s="159"/>
      <c r="F30" s="202"/>
      <c r="G30" s="328"/>
      <c r="H30" s="202"/>
      <c r="I30" s="202"/>
      <c r="J30" s="12"/>
      <c r="K30" s="84"/>
      <c r="L30" s="320"/>
      <c r="M30" s="151"/>
      <c r="N30" s="104"/>
    </row>
    <row r="31" spans="1:14" s="28" customFormat="1" ht="15.75">
      <c r="A31" s="326"/>
      <c r="B31" s="296"/>
      <c r="C31" s="296"/>
      <c r="D31" s="327"/>
      <c r="E31" s="288"/>
      <c r="F31" s="318"/>
      <c r="G31" s="328"/>
      <c r="H31" s="318"/>
      <c r="I31" s="318"/>
      <c r="J31" s="14"/>
      <c r="K31" s="66"/>
      <c r="L31" s="321"/>
      <c r="M31" s="151"/>
      <c r="N31" s="104"/>
    </row>
    <row r="32" spans="1:14" s="28" customFormat="1" ht="27" customHeight="1">
      <c r="A32" s="127" t="s">
        <v>37</v>
      </c>
      <c r="B32" s="315" t="s">
        <v>38</v>
      </c>
      <c r="C32" s="316"/>
      <c r="D32" s="316"/>
      <c r="E32" s="316"/>
      <c r="F32" s="63"/>
      <c r="G32" s="63"/>
      <c r="H32" s="63"/>
      <c r="I32" s="63"/>
      <c r="J32" s="61"/>
      <c r="K32" s="62"/>
      <c r="L32" s="64"/>
      <c r="M32" s="103"/>
      <c r="N32" s="104"/>
    </row>
    <row r="33" spans="1:14" s="28" customFormat="1" ht="15" customHeight="1">
      <c r="A33" s="166">
        <v>7</v>
      </c>
      <c r="B33" s="295">
        <v>600</v>
      </c>
      <c r="C33" s="280">
        <v>60014</v>
      </c>
      <c r="D33" s="314" t="s">
        <v>18</v>
      </c>
      <c r="E33" s="287" t="s">
        <v>45</v>
      </c>
      <c r="F33" s="284">
        <v>80000</v>
      </c>
      <c r="G33" s="155">
        <v>80000</v>
      </c>
      <c r="H33" s="155">
        <v>80000</v>
      </c>
      <c r="I33" s="284"/>
      <c r="J33" s="16"/>
      <c r="K33" s="77"/>
      <c r="L33" s="289"/>
      <c r="M33" s="151" t="s">
        <v>12</v>
      </c>
      <c r="N33" s="104"/>
    </row>
    <row r="34" spans="1:14" s="28" customFormat="1" ht="31.5" customHeight="1">
      <c r="A34" s="167"/>
      <c r="B34" s="166"/>
      <c r="C34" s="313"/>
      <c r="D34" s="171"/>
      <c r="E34" s="160"/>
      <c r="F34" s="156"/>
      <c r="G34" s="155"/>
      <c r="H34" s="155"/>
      <c r="I34" s="285"/>
      <c r="J34" s="74"/>
      <c r="K34" s="78"/>
      <c r="L34" s="291"/>
      <c r="M34" s="151"/>
      <c r="N34" s="104"/>
    </row>
    <row r="35" spans="1:14" s="28" customFormat="1" ht="17.25" customHeight="1">
      <c r="A35" s="235">
        <v>8</v>
      </c>
      <c r="B35" s="235">
        <v>600</v>
      </c>
      <c r="C35" s="309">
        <v>60014</v>
      </c>
      <c r="D35" s="310" t="s">
        <v>18</v>
      </c>
      <c r="E35" s="151" t="s">
        <v>46</v>
      </c>
      <c r="F35" s="311">
        <v>80000</v>
      </c>
      <c r="G35" s="312">
        <v>80000</v>
      </c>
      <c r="H35" s="155">
        <v>80000</v>
      </c>
      <c r="I35" s="284"/>
      <c r="J35" s="16"/>
      <c r="K35" s="77"/>
      <c r="L35" s="289"/>
      <c r="M35" s="151" t="s">
        <v>12</v>
      </c>
      <c r="N35" s="33"/>
    </row>
    <row r="36" spans="1:14" s="28" customFormat="1" ht="30" customHeight="1">
      <c r="A36" s="235"/>
      <c r="B36" s="235"/>
      <c r="C36" s="309"/>
      <c r="D36" s="310"/>
      <c r="E36" s="151"/>
      <c r="F36" s="311"/>
      <c r="G36" s="312"/>
      <c r="H36" s="155"/>
      <c r="I36" s="285"/>
      <c r="J36" s="74"/>
      <c r="K36" s="78"/>
      <c r="L36" s="291"/>
      <c r="M36" s="151"/>
      <c r="N36" s="33"/>
    </row>
    <row r="37" spans="1:13" ht="28.5" customHeight="1">
      <c r="A37" s="306" t="s">
        <v>55</v>
      </c>
      <c r="B37" s="307"/>
      <c r="C37" s="307"/>
      <c r="D37" s="307"/>
      <c r="E37" s="308"/>
      <c r="F37" s="121"/>
      <c r="G37" s="122"/>
      <c r="H37" s="122"/>
      <c r="I37" s="108"/>
      <c r="J37" s="115"/>
      <c r="K37" s="123"/>
      <c r="L37" s="123"/>
      <c r="M37" s="124"/>
    </row>
    <row r="38" spans="1:14" s="28" customFormat="1" ht="17.25" customHeight="1">
      <c r="A38" s="305">
        <v>9</v>
      </c>
      <c r="B38" s="166">
        <v>600</v>
      </c>
      <c r="C38" s="166">
        <v>60014</v>
      </c>
      <c r="D38" s="171" t="s">
        <v>18</v>
      </c>
      <c r="E38" s="304" t="s">
        <v>48</v>
      </c>
      <c r="F38" s="156">
        <f>G38</f>
        <v>200000</v>
      </c>
      <c r="G38" s="156">
        <f>H38+I38+I39+K38+K39+K40+L38</f>
        <v>200000</v>
      </c>
      <c r="H38" s="156">
        <v>100000</v>
      </c>
      <c r="I38" s="156"/>
      <c r="J38" s="16" t="s">
        <v>11</v>
      </c>
      <c r="K38" s="17"/>
      <c r="L38" s="301"/>
      <c r="M38" s="151" t="s">
        <v>12</v>
      </c>
      <c r="N38" s="33"/>
    </row>
    <row r="39" spans="1:14" s="28" customFormat="1" ht="15.75">
      <c r="A39" s="167"/>
      <c r="B39" s="167"/>
      <c r="C39" s="167"/>
      <c r="D39" s="221"/>
      <c r="E39" s="209"/>
      <c r="F39" s="278"/>
      <c r="G39" s="278"/>
      <c r="H39" s="278"/>
      <c r="I39" s="278"/>
      <c r="J39" s="73" t="s">
        <v>13</v>
      </c>
      <c r="K39" s="18">
        <v>100000</v>
      </c>
      <c r="L39" s="302"/>
      <c r="M39" s="151"/>
      <c r="N39" s="33"/>
    </row>
    <row r="40" spans="1:14" s="28" customFormat="1" ht="15.75">
      <c r="A40" s="217"/>
      <c r="B40" s="217"/>
      <c r="C40" s="217"/>
      <c r="D40" s="222"/>
      <c r="E40" s="210"/>
      <c r="F40" s="279"/>
      <c r="G40" s="279"/>
      <c r="H40" s="279"/>
      <c r="I40" s="279"/>
      <c r="J40" s="74" t="s">
        <v>14</v>
      </c>
      <c r="K40" s="19"/>
      <c r="L40" s="303"/>
      <c r="M40" s="151"/>
      <c r="N40" s="33"/>
    </row>
    <row r="41" spans="1:13" ht="17.25" customHeight="1">
      <c r="A41" s="166">
        <v>10</v>
      </c>
      <c r="B41" s="166">
        <v>600</v>
      </c>
      <c r="C41" s="166">
        <v>60014</v>
      </c>
      <c r="D41" s="171" t="s">
        <v>18</v>
      </c>
      <c r="E41" s="160" t="s">
        <v>49</v>
      </c>
      <c r="F41" s="156">
        <f>G41</f>
        <v>200000</v>
      </c>
      <c r="G41" s="156">
        <f>H41+I41+I42+K41+K42+K43+L41</f>
        <v>200000</v>
      </c>
      <c r="H41" s="156">
        <v>100000</v>
      </c>
      <c r="I41" s="156"/>
      <c r="J41" s="16" t="s">
        <v>11</v>
      </c>
      <c r="K41" s="17"/>
      <c r="L41" s="298"/>
      <c r="M41" s="151" t="s">
        <v>12</v>
      </c>
    </row>
    <row r="42" spans="1:13" ht="25.5" customHeight="1">
      <c r="A42" s="167"/>
      <c r="B42" s="167"/>
      <c r="C42" s="167"/>
      <c r="D42" s="221"/>
      <c r="E42" s="209"/>
      <c r="F42" s="278"/>
      <c r="G42" s="278"/>
      <c r="H42" s="278"/>
      <c r="I42" s="278"/>
      <c r="J42" s="73" t="s">
        <v>13</v>
      </c>
      <c r="K42" s="18">
        <v>100000</v>
      </c>
      <c r="L42" s="299"/>
      <c r="M42" s="151"/>
    </row>
    <row r="43" spans="1:13" ht="25.5" customHeight="1">
      <c r="A43" s="217"/>
      <c r="B43" s="217"/>
      <c r="C43" s="217"/>
      <c r="D43" s="222"/>
      <c r="E43" s="286"/>
      <c r="F43" s="297"/>
      <c r="G43" s="279"/>
      <c r="H43" s="297"/>
      <c r="I43" s="297"/>
      <c r="J43" s="74" t="s">
        <v>14</v>
      </c>
      <c r="K43" s="19"/>
      <c r="L43" s="300"/>
      <c r="M43" s="151"/>
    </row>
    <row r="44" spans="1:14" s="28" customFormat="1" ht="15" customHeight="1">
      <c r="A44" s="166">
        <v>11</v>
      </c>
      <c r="B44" s="295">
        <v>600</v>
      </c>
      <c r="C44" s="160">
        <v>60014</v>
      </c>
      <c r="D44" s="170" t="s">
        <v>18</v>
      </c>
      <c r="E44" s="287" t="s">
        <v>50</v>
      </c>
      <c r="F44" s="155">
        <f>G44</f>
        <v>200000</v>
      </c>
      <c r="G44" s="155">
        <f>H44+I44+I45+K44+K45+K46+L44</f>
        <v>200000</v>
      </c>
      <c r="H44" s="155">
        <v>100000</v>
      </c>
      <c r="I44" s="155"/>
      <c r="J44" s="16" t="s">
        <v>11</v>
      </c>
      <c r="K44" s="17"/>
      <c r="L44" s="289"/>
      <c r="M44" s="151" t="s">
        <v>12</v>
      </c>
      <c r="N44" s="33"/>
    </row>
    <row r="45" spans="1:14" s="28" customFormat="1" ht="15.75">
      <c r="A45" s="167"/>
      <c r="B45" s="169"/>
      <c r="C45" s="209"/>
      <c r="D45" s="170"/>
      <c r="E45" s="159"/>
      <c r="F45" s="155"/>
      <c r="G45" s="155"/>
      <c r="H45" s="155"/>
      <c r="I45" s="155"/>
      <c r="J45" s="73" t="s">
        <v>13</v>
      </c>
      <c r="K45" s="18">
        <v>100000</v>
      </c>
      <c r="L45" s="290"/>
      <c r="M45" s="151"/>
      <c r="N45" s="33"/>
    </row>
    <row r="46" spans="1:14" s="28" customFormat="1" ht="15.75">
      <c r="A46" s="217"/>
      <c r="B46" s="296"/>
      <c r="C46" s="210"/>
      <c r="D46" s="171"/>
      <c r="E46" s="288"/>
      <c r="F46" s="155"/>
      <c r="G46" s="155"/>
      <c r="H46" s="155"/>
      <c r="I46" s="155"/>
      <c r="J46" s="74" t="s">
        <v>14</v>
      </c>
      <c r="K46" s="19"/>
      <c r="L46" s="291"/>
      <c r="M46" s="151"/>
      <c r="N46" s="33"/>
    </row>
    <row r="47" spans="1:14" s="28" customFormat="1" ht="15" customHeight="1">
      <c r="A47" s="166">
        <v>12</v>
      </c>
      <c r="B47" s="169">
        <v>600</v>
      </c>
      <c r="C47" s="160">
        <v>60014</v>
      </c>
      <c r="D47" s="170" t="s">
        <v>18</v>
      </c>
      <c r="E47" s="287" t="s">
        <v>51</v>
      </c>
      <c r="F47" s="284">
        <f>G47</f>
        <v>200000</v>
      </c>
      <c r="G47" s="155">
        <f>H47+I47+I48+K47+K48+K49+L47</f>
        <v>200000</v>
      </c>
      <c r="H47" s="284">
        <v>100000</v>
      </c>
      <c r="I47" s="284"/>
      <c r="J47" s="16" t="s">
        <v>11</v>
      </c>
      <c r="K47" s="77"/>
      <c r="L47" s="292"/>
      <c r="M47" s="210" t="s">
        <v>12</v>
      </c>
      <c r="N47" s="33"/>
    </row>
    <row r="48" spans="1:14" s="28" customFormat="1" ht="15.75">
      <c r="A48" s="167"/>
      <c r="B48" s="169"/>
      <c r="C48" s="209"/>
      <c r="D48" s="170"/>
      <c r="E48" s="159"/>
      <c r="F48" s="155"/>
      <c r="G48" s="155"/>
      <c r="H48" s="155"/>
      <c r="I48" s="155"/>
      <c r="J48" s="73" t="s">
        <v>13</v>
      </c>
      <c r="K48" s="79">
        <v>100000</v>
      </c>
      <c r="L48" s="293"/>
      <c r="M48" s="159"/>
      <c r="N48" s="33"/>
    </row>
    <row r="49" spans="1:14" s="28" customFormat="1" ht="15.75">
      <c r="A49" s="217"/>
      <c r="B49" s="169"/>
      <c r="C49" s="210"/>
      <c r="D49" s="170"/>
      <c r="E49" s="288"/>
      <c r="F49" s="285"/>
      <c r="G49" s="155"/>
      <c r="H49" s="285"/>
      <c r="I49" s="285"/>
      <c r="J49" s="74" t="s">
        <v>14</v>
      </c>
      <c r="K49" s="78"/>
      <c r="L49" s="294"/>
      <c r="M49" s="160"/>
      <c r="N49" s="33"/>
    </row>
    <row r="50" spans="1:13" ht="15" customHeight="1">
      <c r="A50" s="166">
        <v>13</v>
      </c>
      <c r="B50" s="169">
        <v>600</v>
      </c>
      <c r="C50" s="280">
        <v>60014</v>
      </c>
      <c r="D50" s="170" t="s">
        <v>18</v>
      </c>
      <c r="E50" s="160" t="s">
        <v>52</v>
      </c>
      <c r="F50" s="155">
        <v>60000</v>
      </c>
      <c r="G50" s="155">
        <v>60000</v>
      </c>
      <c r="H50" s="155">
        <v>60000</v>
      </c>
      <c r="I50" s="155"/>
      <c r="J50" s="16"/>
      <c r="K50" s="75"/>
      <c r="L50" s="157"/>
      <c r="M50" s="159" t="s">
        <v>12</v>
      </c>
    </row>
    <row r="51" spans="1:13" ht="28.5" customHeight="1">
      <c r="A51" s="217"/>
      <c r="B51" s="166"/>
      <c r="C51" s="281"/>
      <c r="D51" s="171"/>
      <c r="E51" s="286"/>
      <c r="F51" s="156"/>
      <c r="G51" s="155"/>
      <c r="H51" s="155"/>
      <c r="I51" s="156"/>
      <c r="J51" s="74"/>
      <c r="K51" s="76"/>
      <c r="L51" s="158"/>
      <c r="M51" s="160"/>
    </row>
    <row r="52" spans="1:13" ht="15" customHeight="1">
      <c r="A52" s="166">
        <v>14</v>
      </c>
      <c r="B52" s="169">
        <v>600</v>
      </c>
      <c r="C52" s="169">
        <v>60014</v>
      </c>
      <c r="D52" s="170" t="s">
        <v>18</v>
      </c>
      <c r="E52" s="159" t="s">
        <v>76</v>
      </c>
      <c r="F52" s="155">
        <f>G52</f>
        <v>100000</v>
      </c>
      <c r="G52" s="155">
        <f>H52+I52+K52+K54+L52+K53</f>
        <v>100000</v>
      </c>
      <c r="H52" s="155">
        <v>50000</v>
      </c>
      <c r="I52" s="155"/>
      <c r="J52" s="16" t="s">
        <v>11</v>
      </c>
      <c r="K52" s="75"/>
      <c r="L52" s="157"/>
      <c r="M52" s="159" t="s">
        <v>12</v>
      </c>
    </row>
    <row r="53" spans="1:13" ht="15.75">
      <c r="A53" s="167"/>
      <c r="B53" s="169"/>
      <c r="C53" s="169"/>
      <c r="D53" s="170"/>
      <c r="E53" s="159"/>
      <c r="F53" s="155"/>
      <c r="G53" s="155"/>
      <c r="H53" s="155"/>
      <c r="I53" s="155"/>
      <c r="J53" s="73" t="s">
        <v>13</v>
      </c>
      <c r="K53" s="79">
        <v>50000</v>
      </c>
      <c r="L53" s="157"/>
      <c r="M53" s="159"/>
    </row>
    <row r="54" spans="1:13" ht="15.75">
      <c r="A54" s="168"/>
      <c r="B54" s="169"/>
      <c r="C54" s="169"/>
      <c r="D54" s="171"/>
      <c r="E54" s="160"/>
      <c r="F54" s="156"/>
      <c r="G54" s="155"/>
      <c r="H54" s="156"/>
      <c r="I54" s="156"/>
      <c r="J54" s="74" t="s">
        <v>14</v>
      </c>
      <c r="K54" s="76"/>
      <c r="L54" s="158"/>
      <c r="M54" s="160"/>
    </row>
    <row r="55" spans="1:13" ht="15" customHeight="1">
      <c r="A55" s="166">
        <v>15</v>
      </c>
      <c r="B55" s="169">
        <v>600</v>
      </c>
      <c r="C55" s="169">
        <v>60014</v>
      </c>
      <c r="D55" s="170" t="s">
        <v>18</v>
      </c>
      <c r="E55" s="159" t="s">
        <v>89</v>
      </c>
      <c r="F55" s="155">
        <v>50000</v>
      </c>
      <c r="G55" s="155">
        <f>H55+I55+K55+K57+L55+K56</f>
        <v>50000</v>
      </c>
      <c r="H55" s="155">
        <v>50000</v>
      </c>
      <c r="I55" s="155"/>
      <c r="J55" s="16"/>
      <c r="K55" s="75"/>
      <c r="L55" s="157"/>
      <c r="M55" s="159" t="s">
        <v>12</v>
      </c>
    </row>
    <row r="56" spans="1:13" ht="15.75">
      <c r="A56" s="167"/>
      <c r="B56" s="169"/>
      <c r="C56" s="169"/>
      <c r="D56" s="170"/>
      <c r="E56" s="159"/>
      <c r="F56" s="155"/>
      <c r="G56" s="155"/>
      <c r="H56" s="155"/>
      <c r="I56" s="155"/>
      <c r="J56" s="73"/>
      <c r="K56" s="79"/>
      <c r="L56" s="157"/>
      <c r="M56" s="159"/>
    </row>
    <row r="57" spans="1:13" ht="15.75">
      <c r="A57" s="168"/>
      <c r="B57" s="169"/>
      <c r="C57" s="169"/>
      <c r="D57" s="171"/>
      <c r="E57" s="160"/>
      <c r="F57" s="156"/>
      <c r="G57" s="155"/>
      <c r="H57" s="156"/>
      <c r="I57" s="156"/>
      <c r="J57" s="74"/>
      <c r="K57" s="76"/>
      <c r="L57" s="158"/>
      <c r="M57" s="160"/>
    </row>
    <row r="58" spans="1:14" s="34" customFormat="1" ht="18" customHeight="1">
      <c r="A58" s="198" t="s">
        <v>21</v>
      </c>
      <c r="B58" s="198"/>
      <c r="C58" s="198"/>
      <c r="D58" s="198"/>
      <c r="E58" s="198"/>
      <c r="F58" s="163">
        <f>SUM(F12:F57)</f>
        <v>34897249</v>
      </c>
      <c r="G58" s="163">
        <f>SUM(G12:G57)</f>
        <v>17972831</v>
      </c>
      <c r="H58" s="163">
        <f>SUM(H12:H57)</f>
        <v>1187385</v>
      </c>
      <c r="I58" s="163">
        <f>SUM(I12:I57)</f>
        <v>4748043</v>
      </c>
      <c r="J58" s="161"/>
      <c r="K58" s="164">
        <f>SUM(K12:K57)</f>
        <v>5270780</v>
      </c>
      <c r="L58" s="163">
        <f>SUM(L12:L57)</f>
        <v>6766623</v>
      </c>
      <c r="M58" s="150"/>
      <c r="N58" s="1"/>
    </row>
    <row r="59" spans="1:14" s="28" customFormat="1" ht="19.5" customHeight="1">
      <c r="A59" s="198"/>
      <c r="B59" s="198"/>
      <c r="C59" s="198"/>
      <c r="D59" s="198"/>
      <c r="E59" s="198"/>
      <c r="F59" s="163"/>
      <c r="G59" s="163"/>
      <c r="H59" s="163"/>
      <c r="I59" s="163"/>
      <c r="J59" s="162"/>
      <c r="K59" s="165"/>
      <c r="L59" s="163"/>
      <c r="M59" s="151"/>
      <c r="N59" s="33"/>
    </row>
    <row r="60" spans="1:14" s="28" customFormat="1" ht="19.5" customHeight="1">
      <c r="A60" s="96"/>
      <c r="B60" s="96"/>
      <c r="C60" s="282" t="s">
        <v>58</v>
      </c>
      <c r="D60" s="282"/>
      <c r="E60" s="282"/>
      <c r="F60" s="97"/>
      <c r="G60" s="91"/>
      <c r="H60" s="70"/>
      <c r="I60" s="71"/>
      <c r="J60" s="98"/>
      <c r="K60" s="99"/>
      <c r="L60" s="71"/>
      <c r="M60" s="90"/>
      <c r="N60" s="33"/>
    </row>
    <row r="61" spans="1:13" ht="39.75" customHeight="1">
      <c r="A61" s="5" t="s">
        <v>16</v>
      </c>
      <c r="B61" s="283" t="s">
        <v>61</v>
      </c>
      <c r="C61" s="283"/>
      <c r="D61" s="283"/>
      <c r="E61" s="283"/>
      <c r="F61" s="132"/>
      <c r="G61" s="130"/>
      <c r="H61" s="130"/>
      <c r="I61" s="130"/>
      <c r="J61" s="131"/>
      <c r="K61" s="131"/>
      <c r="L61" s="130"/>
      <c r="M61" s="23"/>
    </row>
    <row r="62" spans="1:13" ht="39.75" customHeight="1">
      <c r="A62" s="5">
        <v>16</v>
      </c>
      <c r="B62" s="9">
        <v>750</v>
      </c>
      <c r="C62" s="9">
        <v>75020</v>
      </c>
      <c r="D62" s="9">
        <v>6050</v>
      </c>
      <c r="E62" s="135" t="s">
        <v>81</v>
      </c>
      <c r="F62" s="129">
        <v>500000</v>
      </c>
      <c r="G62" s="129">
        <f>H62+I62+K62+L62</f>
        <v>500000</v>
      </c>
      <c r="H62" s="129"/>
      <c r="I62" s="129">
        <v>500000</v>
      </c>
      <c r="J62" s="69"/>
      <c r="K62" s="134"/>
      <c r="L62" s="129"/>
      <c r="M62" s="23" t="s">
        <v>73</v>
      </c>
    </row>
    <row r="63" spans="1:13" s="33" customFormat="1" ht="15" customHeight="1">
      <c r="A63" s="169">
        <v>17</v>
      </c>
      <c r="B63" s="169">
        <v>750</v>
      </c>
      <c r="C63" s="169">
        <v>75020</v>
      </c>
      <c r="D63" s="206" t="s">
        <v>36</v>
      </c>
      <c r="E63" s="159" t="s">
        <v>56</v>
      </c>
      <c r="F63" s="201">
        <v>955992</v>
      </c>
      <c r="G63" s="271">
        <f>H63+I63+K63+K64+K65+L63</f>
        <v>893823</v>
      </c>
      <c r="H63" s="278">
        <f>134823-5000</f>
        <v>129823</v>
      </c>
      <c r="I63" s="266"/>
      <c r="J63" s="133"/>
      <c r="K63" s="13"/>
      <c r="L63" s="201">
        <v>764000</v>
      </c>
      <c r="M63" s="159" t="s">
        <v>73</v>
      </c>
    </row>
    <row r="64" spans="1:13" s="33" customFormat="1" ht="15.75">
      <c r="A64" s="169"/>
      <c r="B64" s="169"/>
      <c r="C64" s="169"/>
      <c r="D64" s="206"/>
      <c r="E64" s="159"/>
      <c r="F64" s="202"/>
      <c r="G64" s="204"/>
      <c r="H64" s="278"/>
      <c r="I64" s="199"/>
      <c r="J64" s="12"/>
      <c r="K64" s="24"/>
      <c r="L64" s="202"/>
      <c r="M64" s="159"/>
    </row>
    <row r="65" spans="1:13" s="33" customFormat="1" ht="15.75">
      <c r="A65" s="169"/>
      <c r="B65" s="169"/>
      <c r="C65" s="169"/>
      <c r="D65" s="206"/>
      <c r="E65" s="159"/>
      <c r="F65" s="202"/>
      <c r="G65" s="204"/>
      <c r="H65" s="279"/>
      <c r="I65" s="199"/>
      <c r="J65" s="14"/>
      <c r="K65" s="25"/>
      <c r="L65" s="202"/>
      <c r="M65" s="159"/>
    </row>
    <row r="66" spans="1:14" s="34" customFormat="1" ht="20.25" customHeight="1">
      <c r="A66" s="166">
        <v>18</v>
      </c>
      <c r="B66" s="166">
        <v>801</v>
      </c>
      <c r="C66" s="166">
        <v>80130</v>
      </c>
      <c r="D66" s="171" t="s">
        <v>36</v>
      </c>
      <c r="E66" s="160" t="s">
        <v>53</v>
      </c>
      <c r="F66" s="267" t="s">
        <v>86</v>
      </c>
      <c r="G66" s="205">
        <f>H66+I66+K66+K67+K68+L66</f>
        <v>2929080</v>
      </c>
      <c r="H66" s="272"/>
      <c r="I66" s="275">
        <f>381913</f>
        <v>381913</v>
      </c>
      <c r="J66" s="40"/>
      <c r="K66" s="41"/>
      <c r="L66" s="263">
        <f>2547167</f>
        <v>2547167</v>
      </c>
      <c r="M66" s="160" t="s">
        <v>65</v>
      </c>
      <c r="N66" s="259"/>
    </row>
    <row r="67" spans="1:14" s="34" customFormat="1" ht="20.25" customHeight="1">
      <c r="A67" s="167"/>
      <c r="B67" s="167"/>
      <c r="C67" s="167"/>
      <c r="D67" s="221"/>
      <c r="E67" s="209"/>
      <c r="F67" s="268"/>
      <c r="G67" s="270"/>
      <c r="H67" s="273"/>
      <c r="I67" s="276"/>
      <c r="J67" s="42"/>
      <c r="K67" s="43"/>
      <c r="L67" s="264"/>
      <c r="M67" s="209"/>
      <c r="N67" s="259"/>
    </row>
    <row r="68" spans="1:14" s="34" customFormat="1" ht="18.75" customHeight="1">
      <c r="A68" s="217"/>
      <c r="B68" s="217"/>
      <c r="C68" s="217"/>
      <c r="D68" s="222"/>
      <c r="E68" s="210"/>
      <c r="F68" s="269"/>
      <c r="G68" s="271"/>
      <c r="H68" s="274"/>
      <c r="I68" s="277"/>
      <c r="J68" s="44"/>
      <c r="K68" s="45"/>
      <c r="L68" s="265"/>
      <c r="M68" s="210"/>
      <c r="N68" s="259"/>
    </row>
    <row r="69" spans="1:13" s="33" customFormat="1" ht="13.5" customHeight="1">
      <c r="A69" s="186">
        <v>19</v>
      </c>
      <c r="B69" s="188">
        <v>851</v>
      </c>
      <c r="C69" s="188">
        <v>85111</v>
      </c>
      <c r="D69" s="237" t="s">
        <v>36</v>
      </c>
      <c r="E69" s="261" t="s">
        <v>34</v>
      </c>
      <c r="F69" s="225">
        <v>112348980</v>
      </c>
      <c r="G69" s="225">
        <f>G73+G76</f>
        <v>10849995</v>
      </c>
      <c r="H69" s="225">
        <f>H73+H76</f>
        <v>0</v>
      </c>
      <c r="I69" s="225">
        <f>I73+I76</f>
        <v>1614932</v>
      </c>
      <c r="J69" s="40"/>
      <c r="K69" s="50"/>
      <c r="L69" s="224">
        <f>L73+L76</f>
        <v>9235063</v>
      </c>
      <c r="M69" s="252" t="s">
        <v>22</v>
      </c>
    </row>
    <row r="70" spans="1:13" s="33" customFormat="1" ht="15.75">
      <c r="A70" s="187"/>
      <c r="B70" s="235"/>
      <c r="C70" s="235"/>
      <c r="D70" s="237"/>
      <c r="E70" s="261"/>
      <c r="F70" s="225"/>
      <c r="G70" s="225"/>
      <c r="H70" s="225"/>
      <c r="I70" s="225"/>
      <c r="J70" s="42"/>
      <c r="K70" s="43"/>
      <c r="L70" s="225"/>
      <c r="M70" s="253"/>
    </row>
    <row r="71" spans="1:13" s="33" customFormat="1" ht="15.75">
      <c r="A71" s="187"/>
      <c r="B71" s="235"/>
      <c r="C71" s="235"/>
      <c r="D71" s="237"/>
      <c r="E71" s="261"/>
      <c r="F71" s="225"/>
      <c r="G71" s="225"/>
      <c r="H71" s="225"/>
      <c r="I71" s="225"/>
      <c r="J71" s="42"/>
      <c r="K71" s="43"/>
      <c r="L71" s="225"/>
      <c r="M71" s="253"/>
    </row>
    <row r="72" spans="1:13" s="33" customFormat="1" ht="15.75">
      <c r="A72" s="187"/>
      <c r="B72" s="235"/>
      <c r="C72" s="235"/>
      <c r="D72" s="237"/>
      <c r="E72" s="55" t="s">
        <v>35</v>
      </c>
      <c r="F72" s="262"/>
      <c r="G72" s="262"/>
      <c r="H72" s="262"/>
      <c r="I72" s="262"/>
      <c r="J72" s="51"/>
      <c r="K72" s="52"/>
      <c r="L72" s="262"/>
      <c r="M72" s="254"/>
    </row>
    <row r="73" spans="1:13" s="33" customFormat="1" ht="15.75">
      <c r="A73" s="187"/>
      <c r="B73" s="235"/>
      <c r="C73" s="235"/>
      <c r="D73" s="255" t="s">
        <v>36</v>
      </c>
      <c r="E73" s="250" t="s">
        <v>32</v>
      </c>
      <c r="F73" s="248">
        <v>6944936</v>
      </c>
      <c r="G73" s="248">
        <f>H73+I73+K73+K74+K75+L73</f>
        <v>6933834</v>
      </c>
      <c r="H73" s="248"/>
      <c r="I73" s="248">
        <v>1036398</v>
      </c>
      <c r="J73" s="53"/>
      <c r="K73" s="54"/>
      <c r="L73" s="248">
        <v>5897436</v>
      </c>
      <c r="M73" s="159" t="s">
        <v>65</v>
      </c>
    </row>
    <row r="74" spans="1:13" s="33" customFormat="1" ht="15.75">
      <c r="A74" s="187"/>
      <c r="B74" s="235"/>
      <c r="C74" s="235"/>
      <c r="D74" s="256"/>
      <c r="E74" s="250"/>
      <c r="F74" s="248"/>
      <c r="G74" s="248"/>
      <c r="H74" s="248"/>
      <c r="I74" s="248"/>
      <c r="J74" s="42"/>
      <c r="K74" s="43"/>
      <c r="L74" s="248"/>
      <c r="M74" s="159"/>
    </row>
    <row r="75" spans="1:13" s="33" customFormat="1" ht="15.75">
      <c r="A75" s="187"/>
      <c r="B75" s="235"/>
      <c r="C75" s="235"/>
      <c r="D75" s="257"/>
      <c r="E75" s="250"/>
      <c r="F75" s="258"/>
      <c r="G75" s="258"/>
      <c r="H75" s="258"/>
      <c r="I75" s="258"/>
      <c r="J75" s="51"/>
      <c r="K75" s="52"/>
      <c r="L75" s="248"/>
      <c r="M75" s="159"/>
    </row>
    <row r="76" spans="1:13" s="33" customFormat="1" ht="15.75">
      <c r="A76" s="187"/>
      <c r="B76" s="235"/>
      <c r="C76" s="235"/>
      <c r="D76" s="249" t="s">
        <v>36</v>
      </c>
      <c r="E76" s="250" t="s">
        <v>33</v>
      </c>
      <c r="F76" s="247">
        <f>G76+10000</f>
        <v>3926161</v>
      </c>
      <c r="G76" s="247">
        <f>I76+L76+H76</f>
        <v>3916161</v>
      </c>
      <c r="H76" s="247"/>
      <c r="I76" s="247">
        <f>578994-460</f>
        <v>578534</v>
      </c>
      <c r="J76" s="53"/>
      <c r="K76" s="54"/>
      <c r="L76" s="248">
        <v>3337627</v>
      </c>
      <c r="M76" s="159" t="s">
        <v>65</v>
      </c>
    </row>
    <row r="77" spans="1:13" s="33" customFormat="1" ht="15.75">
      <c r="A77" s="187"/>
      <c r="B77" s="235"/>
      <c r="C77" s="235"/>
      <c r="D77" s="206"/>
      <c r="E77" s="250"/>
      <c r="F77" s="192"/>
      <c r="G77" s="192"/>
      <c r="H77" s="192"/>
      <c r="I77" s="192"/>
      <c r="J77" s="42"/>
      <c r="K77" s="43"/>
      <c r="L77" s="248"/>
      <c r="M77" s="159"/>
    </row>
    <row r="78" spans="1:13" s="33" customFormat="1" ht="15.75">
      <c r="A78" s="188"/>
      <c r="B78" s="260"/>
      <c r="C78" s="260"/>
      <c r="D78" s="206"/>
      <c r="E78" s="251"/>
      <c r="F78" s="192"/>
      <c r="G78" s="192"/>
      <c r="H78" s="192"/>
      <c r="I78" s="192"/>
      <c r="J78" s="44"/>
      <c r="K78" s="45"/>
      <c r="L78" s="247"/>
      <c r="M78" s="159"/>
    </row>
    <row r="79" spans="1:13" s="33" customFormat="1" ht="15" customHeight="1">
      <c r="A79" s="217">
        <v>20</v>
      </c>
      <c r="B79" s="166">
        <v>854</v>
      </c>
      <c r="C79" s="166">
        <v>85417</v>
      </c>
      <c r="D79" s="206" t="s">
        <v>36</v>
      </c>
      <c r="E79" s="243" t="s">
        <v>60</v>
      </c>
      <c r="F79" s="245">
        <f>G79+12015+22500</f>
        <v>1292260</v>
      </c>
      <c r="G79" s="246">
        <f>H79+I79+K79+K80+K81+L79</f>
        <v>1257745</v>
      </c>
      <c r="H79" s="245"/>
      <c r="I79" s="192">
        <v>160479</v>
      </c>
      <c r="J79" s="46"/>
      <c r="K79" s="41"/>
      <c r="L79" s="242">
        <v>1097266</v>
      </c>
      <c r="M79" s="159" t="s">
        <v>65</v>
      </c>
    </row>
    <row r="80" spans="1:13" s="33" customFormat="1" ht="15.75">
      <c r="A80" s="169"/>
      <c r="B80" s="167"/>
      <c r="C80" s="167"/>
      <c r="D80" s="206"/>
      <c r="E80" s="240"/>
      <c r="F80" s="245"/>
      <c r="G80" s="246"/>
      <c r="H80" s="245"/>
      <c r="I80" s="192"/>
      <c r="J80" s="42"/>
      <c r="K80" s="43"/>
      <c r="L80" s="242"/>
      <c r="M80" s="159"/>
    </row>
    <row r="81" spans="1:13" s="33" customFormat="1" ht="19.5" customHeight="1">
      <c r="A81" s="169"/>
      <c r="B81" s="217"/>
      <c r="C81" s="217"/>
      <c r="D81" s="206"/>
      <c r="E81" s="244"/>
      <c r="F81" s="245"/>
      <c r="G81" s="246"/>
      <c r="H81" s="245"/>
      <c r="I81" s="192"/>
      <c r="J81" s="44"/>
      <c r="K81" s="45"/>
      <c r="L81" s="242"/>
      <c r="M81" s="159"/>
    </row>
    <row r="82" spans="1:13" ht="19.5">
      <c r="A82" s="93"/>
      <c r="B82" s="93"/>
      <c r="C82" s="234" t="s">
        <v>62</v>
      </c>
      <c r="D82" s="211"/>
      <c r="E82" s="212"/>
      <c r="F82" s="57"/>
      <c r="G82" s="57"/>
      <c r="H82" s="57"/>
      <c r="I82" s="89"/>
      <c r="J82" s="100"/>
      <c r="K82" s="100"/>
      <c r="L82" s="101"/>
      <c r="M82" s="9"/>
    </row>
    <row r="83" spans="1:14" s="33" customFormat="1" ht="15" customHeight="1">
      <c r="A83" s="169">
        <v>21</v>
      </c>
      <c r="B83" s="235">
        <v>801</v>
      </c>
      <c r="C83" s="235">
        <v>80130</v>
      </c>
      <c r="D83" s="236" t="s">
        <v>18</v>
      </c>
      <c r="E83" s="239" t="s">
        <v>57</v>
      </c>
      <c r="F83" s="224">
        <f>1426477.63+30000</f>
        <v>1456477.63</v>
      </c>
      <c r="G83" s="227">
        <v>1339534</v>
      </c>
      <c r="H83" s="230"/>
      <c r="I83" s="233" t="s">
        <v>83</v>
      </c>
      <c r="J83" s="40"/>
      <c r="K83" s="41"/>
      <c r="L83" s="202"/>
      <c r="M83" s="159" t="s">
        <v>65</v>
      </c>
      <c r="N83" s="223"/>
    </row>
    <row r="84" spans="1:14" s="33" customFormat="1" ht="15.75">
      <c r="A84" s="169"/>
      <c r="B84" s="235"/>
      <c r="C84" s="235"/>
      <c r="D84" s="237"/>
      <c r="E84" s="240"/>
      <c r="F84" s="225"/>
      <c r="G84" s="228"/>
      <c r="H84" s="231"/>
      <c r="I84" s="228"/>
      <c r="J84" s="42"/>
      <c r="K84" s="43"/>
      <c r="L84" s="202"/>
      <c r="M84" s="159"/>
      <c r="N84" s="223"/>
    </row>
    <row r="85" spans="1:14" s="33" customFormat="1" ht="37.5" customHeight="1">
      <c r="A85" s="169"/>
      <c r="B85" s="235"/>
      <c r="C85" s="235"/>
      <c r="D85" s="238"/>
      <c r="E85" s="241"/>
      <c r="F85" s="226"/>
      <c r="G85" s="229"/>
      <c r="H85" s="232"/>
      <c r="I85" s="229"/>
      <c r="J85" s="44"/>
      <c r="K85" s="45"/>
      <c r="L85" s="202"/>
      <c r="M85" s="159"/>
      <c r="N85" s="223"/>
    </row>
    <row r="86" spans="1:13" ht="15.75" customHeight="1">
      <c r="A86" s="169">
        <v>22</v>
      </c>
      <c r="B86" s="169">
        <v>801</v>
      </c>
      <c r="C86" s="169">
        <v>80130</v>
      </c>
      <c r="D86" s="170" t="s">
        <v>18</v>
      </c>
      <c r="E86" s="159" t="s">
        <v>43</v>
      </c>
      <c r="F86" s="202">
        <f>G86</f>
        <v>450000</v>
      </c>
      <c r="G86" s="204">
        <f>H86+I86+K86+K87+K88+L86</f>
        <v>450000</v>
      </c>
      <c r="H86" s="202"/>
      <c r="I86" s="202">
        <v>250000</v>
      </c>
      <c r="J86" s="40" t="s">
        <v>11</v>
      </c>
      <c r="K86" s="11">
        <v>200000</v>
      </c>
      <c r="L86" s="202"/>
      <c r="M86" s="159" t="s">
        <v>65</v>
      </c>
    </row>
    <row r="87" spans="1:13" ht="15.75">
      <c r="A87" s="169"/>
      <c r="B87" s="169"/>
      <c r="C87" s="169"/>
      <c r="D87" s="170"/>
      <c r="E87" s="159"/>
      <c r="F87" s="202"/>
      <c r="G87" s="204"/>
      <c r="H87" s="202"/>
      <c r="I87" s="202"/>
      <c r="J87" s="42" t="s">
        <v>13</v>
      </c>
      <c r="K87" s="24"/>
      <c r="L87" s="202"/>
      <c r="M87" s="159"/>
    </row>
    <row r="88" spans="1:13" ht="15.75">
      <c r="A88" s="169"/>
      <c r="B88" s="169"/>
      <c r="C88" s="169"/>
      <c r="D88" s="170"/>
      <c r="E88" s="159"/>
      <c r="F88" s="202"/>
      <c r="G88" s="204"/>
      <c r="H88" s="202"/>
      <c r="I88" s="202"/>
      <c r="J88" s="44" t="s">
        <v>14</v>
      </c>
      <c r="K88" s="25"/>
      <c r="L88" s="202"/>
      <c r="M88" s="159"/>
    </row>
    <row r="89" spans="1:13" s="33" customFormat="1" ht="15" customHeight="1">
      <c r="A89" s="169">
        <v>23</v>
      </c>
      <c r="B89" s="169">
        <v>801</v>
      </c>
      <c r="C89" s="166">
        <v>80130</v>
      </c>
      <c r="D89" s="171" t="s">
        <v>18</v>
      </c>
      <c r="E89" s="159" t="s">
        <v>47</v>
      </c>
      <c r="F89" s="202">
        <f>G89</f>
        <v>450000</v>
      </c>
      <c r="G89" s="204">
        <f>H89+I89+K89+K90+K91+L89</f>
        <v>450000</v>
      </c>
      <c r="H89" s="202"/>
      <c r="I89" s="202">
        <v>250000</v>
      </c>
      <c r="J89" s="40" t="s">
        <v>11</v>
      </c>
      <c r="K89" s="11">
        <v>200000</v>
      </c>
      <c r="L89" s="202"/>
      <c r="M89" s="159" t="s">
        <v>65</v>
      </c>
    </row>
    <row r="90" spans="1:13" s="33" customFormat="1" ht="15.75">
      <c r="A90" s="169"/>
      <c r="B90" s="169"/>
      <c r="C90" s="167"/>
      <c r="D90" s="221"/>
      <c r="E90" s="159"/>
      <c r="F90" s="202"/>
      <c r="G90" s="204"/>
      <c r="H90" s="202"/>
      <c r="I90" s="202"/>
      <c r="J90" s="42" t="s">
        <v>13</v>
      </c>
      <c r="K90" s="24"/>
      <c r="L90" s="202"/>
      <c r="M90" s="159"/>
    </row>
    <row r="91" spans="1:13" s="33" customFormat="1" ht="15.75">
      <c r="A91" s="169"/>
      <c r="B91" s="169"/>
      <c r="C91" s="217"/>
      <c r="D91" s="222"/>
      <c r="E91" s="159"/>
      <c r="F91" s="202"/>
      <c r="G91" s="204"/>
      <c r="H91" s="202"/>
      <c r="I91" s="202"/>
      <c r="J91" s="44" t="s">
        <v>14</v>
      </c>
      <c r="K91" s="25"/>
      <c r="L91" s="202"/>
      <c r="M91" s="159"/>
    </row>
    <row r="92" spans="1:13" ht="15.75">
      <c r="A92" s="166">
        <v>24</v>
      </c>
      <c r="B92" s="166">
        <v>900</v>
      </c>
      <c r="C92" s="166">
        <v>90019</v>
      </c>
      <c r="D92" s="218" t="s">
        <v>18</v>
      </c>
      <c r="E92" s="159" t="s">
        <v>42</v>
      </c>
      <c r="F92" s="213">
        <v>77000</v>
      </c>
      <c r="G92" s="216">
        <v>77000</v>
      </c>
      <c r="H92" s="216">
        <v>77000</v>
      </c>
      <c r="I92" s="203"/>
      <c r="J92" s="12"/>
      <c r="K92" s="24"/>
      <c r="L92" s="203"/>
      <c r="M92" s="160" t="s">
        <v>65</v>
      </c>
    </row>
    <row r="93" spans="1:13" ht="15.75">
      <c r="A93" s="167"/>
      <c r="B93" s="167"/>
      <c r="C93" s="167"/>
      <c r="D93" s="219"/>
      <c r="E93" s="159"/>
      <c r="F93" s="214"/>
      <c r="G93" s="216"/>
      <c r="H93" s="216"/>
      <c r="I93" s="208"/>
      <c r="J93" s="12"/>
      <c r="K93" s="24"/>
      <c r="L93" s="208"/>
      <c r="M93" s="209"/>
    </row>
    <row r="94" spans="1:13" ht="15.75">
      <c r="A94" s="217"/>
      <c r="B94" s="217"/>
      <c r="C94" s="217"/>
      <c r="D94" s="220"/>
      <c r="E94" s="159"/>
      <c r="F94" s="215"/>
      <c r="G94" s="216"/>
      <c r="H94" s="216"/>
      <c r="I94" s="201"/>
      <c r="J94" s="12"/>
      <c r="K94" s="24"/>
      <c r="L94" s="208"/>
      <c r="M94" s="210"/>
    </row>
    <row r="95" spans="1:13" ht="19.5">
      <c r="A95" s="128"/>
      <c r="B95" s="82"/>
      <c r="C95" s="211" t="s">
        <v>59</v>
      </c>
      <c r="D95" s="211"/>
      <c r="E95" s="212"/>
      <c r="F95" s="94"/>
      <c r="G95" s="95"/>
      <c r="H95" s="95"/>
      <c r="I95" s="72"/>
      <c r="J95" s="56"/>
      <c r="K95" s="61"/>
      <c r="L95" s="68"/>
      <c r="M95" s="92"/>
    </row>
    <row r="96" spans="1:13" s="33" customFormat="1" ht="15" customHeight="1">
      <c r="A96" s="169">
        <v>25</v>
      </c>
      <c r="B96" s="169">
        <v>801</v>
      </c>
      <c r="C96" s="169">
        <v>80120</v>
      </c>
      <c r="D96" s="206" t="s">
        <v>18</v>
      </c>
      <c r="E96" s="159" t="s">
        <v>80</v>
      </c>
      <c r="F96" s="202">
        <v>120000</v>
      </c>
      <c r="G96" s="204">
        <f>H96+I96+K96+K97+K98+L96</f>
        <v>120000</v>
      </c>
      <c r="H96" s="204">
        <v>60000</v>
      </c>
      <c r="I96" s="199"/>
      <c r="J96" s="102" t="s">
        <v>11</v>
      </c>
      <c r="K96" s="13"/>
      <c r="L96" s="201"/>
      <c r="M96" s="159" t="s">
        <v>65</v>
      </c>
    </row>
    <row r="97" spans="1:13" s="33" customFormat="1" ht="15.75">
      <c r="A97" s="169"/>
      <c r="B97" s="169"/>
      <c r="C97" s="169"/>
      <c r="D97" s="206"/>
      <c r="E97" s="159"/>
      <c r="F97" s="202"/>
      <c r="G97" s="204"/>
      <c r="H97" s="204"/>
      <c r="I97" s="199"/>
      <c r="J97" s="42" t="s">
        <v>13</v>
      </c>
      <c r="K97" s="24">
        <v>60000</v>
      </c>
      <c r="L97" s="202"/>
      <c r="M97" s="159"/>
    </row>
    <row r="98" spans="1:13" s="33" customFormat="1" ht="33" customHeight="1">
      <c r="A98" s="166"/>
      <c r="B98" s="166"/>
      <c r="C98" s="166"/>
      <c r="D98" s="207"/>
      <c r="E98" s="160"/>
      <c r="F98" s="203"/>
      <c r="G98" s="205"/>
      <c r="H98" s="205"/>
      <c r="I98" s="200"/>
      <c r="J98" s="42" t="s">
        <v>14</v>
      </c>
      <c r="K98" s="24"/>
      <c r="L98" s="203"/>
      <c r="M98" s="160"/>
    </row>
    <row r="99" spans="1:13" ht="12.75" customHeight="1">
      <c r="A99" s="198" t="s">
        <v>23</v>
      </c>
      <c r="B99" s="198"/>
      <c r="C99" s="198"/>
      <c r="D99" s="198"/>
      <c r="E99" s="198"/>
      <c r="F99" s="163">
        <f>SUM(F58:F65)+SUM(F73:F98)+2997316</f>
        <v>54067391.629999995</v>
      </c>
      <c r="G99" s="163">
        <f>SUM(G58:G98)-G69</f>
        <v>36840008</v>
      </c>
      <c r="H99" s="163">
        <f>SUM(H58:H98)-H73-H76</f>
        <v>1454208</v>
      </c>
      <c r="I99" s="163">
        <f>SUM(I58:I98)-I69+1339534</f>
        <v>9244901</v>
      </c>
      <c r="J99" s="163"/>
      <c r="K99" s="163">
        <f>SUM(K58:K98)</f>
        <v>5730780</v>
      </c>
      <c r="L99" s="163">
        <f>SUM(L58:L98)-L69</f>
        <v>20410119</v>
      </c>
      <c r="M99" s="192" t="s">
        <v>24</v>
      </c>
    </row>
    <row r="100" spans="1:13" ht="28.5" customHeight="1">
      <c r="A100" s="198"/>
      <c r="B100" s="198"/>
      <c r="C100" s="198"/>
      <c r="D100" s="198"/>
      <c r="E100" s="198"/>
      <c r="F100" s="163"/>
      <c r="G100" s="163"/>
      <c r="H100" s="163"/>
      <c r="I100" s="163"/>
      <c r="J100" s="163"/>
      <c r="K100" s="163"/>
      <c r="L100" s="163"/>
      <c r="M100" s="192"/>
    </row>
    <row r="101" spans="1:13" ht="28.5" customHeight="1">
      <c r="A101" s="139" t="s">
        <v>87</v>
      </c>
      <c r="B101" s="140"/>
      <c r="C101" s="140"/>
      <c r="D101" s="140"/>
      <c r="E101" s="140"/>
      <c r="F101" s="97"/>
      <c r="G101" s="97"/>
      <c r="H101" s="97"/>
      <c r="I101" s="97"/>
      <c r="J101" s="97"/>
      <c r="K101" s="97"/>
      <c r="L101" s="97"/>
      <c r="M101" s="136"/>
    </row>
    <row r="102" spans="1:13" ht="28.5" customHeight="1">
      <c r="A102" s="193" t="s">
        <v>84</v>
      </c>
      <c r="B102" s="194"/>
      <c r="C102" s="194"/>
      <c r="D102" s="194"/>
      <c r="E102" s="194"/>
      <c r="F102" s="116"/>
      <c r="G102" s="116"/>
      <c r="H102" s="116"/>
      <c r="I102" s="116"/>
      <c r="J102" s="110"/>
      <c r="K102" s="116"/>
      <c r="L102" s="116"/>
      <c r="M102" s="136"/>
    </row>
    <row r="103" spans="1:13" ht="28.5" customHeight="1">
      <c r="A103" s="137"/>
      <c r="B103" s="138"/>
      <c r="C103" s="138"/>
      <c r="D103" s="138"/>
      <c r="E103" s="138"/>
      <c r="F103" s="116"/>
      <c r="G103" s="116"/>
      <c r="H103" s="116"/>
      <c r="I103" s="116"/>
      <c r="J103" s="110"/>
      <c r="K103" s="116"/>
      <c r="L103" s="116"/>
      <c r="M103" s="136"/>
    </row>
    <row r="104" spans="1:13" ht="28.5" customHeight="1">
      <c r="A104" s="195" t="s">
        <v>66</v>
      </c>
      <c r="B104" s="196"/>
      <c r="C104" s="196"/>
      <c r="D104" s="196"/>
      <c r="E104" s="196"/>
      <c r="F104" s="196"/>
      <c r="G104" s="196"/>
      <c r="H104" s="196"/>
      <c r="I104" s="196"/>
      <c r="J104" s="196"/>
      <c r="K104" s="196"/>
      <c r="L104" s="196"/>
      <c r="M104" s="197"/>
    </row>
    <row r="105" spans="1:13" ht="34.5" customHeight="1">
      <c r="A105" s="59">
        <v>1</v>
      </c>
      <c r="B105" s="59">
        <v>600</v>
      </c>
      <c r="C105" s="59">
        <v>60014</v>
      </c>
      <c r="D105" s="59">
        <v>6060</v>
      </c>
      <c r="E105" s="67" t="s">
        <v>44</v>
      </c>
      <c r="F105" s="68">
        <v>35000</v>
      </c>
      <c r="G105" s="68">
        <f>H105+I105+K105+L105</f>
        <v>35000</v>
      </c>
      <c r="H105" s="68">
        <v>35000</v>
      </c>
      <c r="I105" s="59"/>
      <c r="J105" s="69"/>
      <c r="K105" s="60"/>
      <c r="L105" s="58"/>
      <c r="M105" s="59" t="s">
        <v>12</v>
      </c>
    </row>
    <row r="106" spans="1:13" ht="34.5" customHeight="1">
      <c r="A106" s="59">
        <v>2</v>
      </c>
      <c r="B106" s="59">
        <v>750</v>
      </c>
      <c r="C106" s="59">
        <v>75020</v>
      </c>
      <c r="D106" s="59">
        <v>6060</v>
      </c>
      <c r="E106" s="67" t="s">
        <v>64</v>
      </c>
      <c r="F106" s="68">
        <f>G106</f>
        <v>142000</v>
      </c>
      <c r="G106" s="68">
        <f>H106</f>
        <v>142000</v>
      </c>
      <c r="H106" s="68">
        <f>50000+21000+6000+36600+12000+6000+10400</f>
        <v>142000</v>
      </c>
      <c r="I106" s="59"/>
      <c r="J106" s="69"/>
      <c r="K106" s="60"/>
      <c r="L106" s="59"/>
      <c r="M106" s="59" t="s">
        <v>65</v>
      </c>
    </row>
    <row r="107" spans="1:13" ht="34.5" customHeight="1">
      <c r="A107" s="59">
        <v>3</v>
      </c>
      <c r="B107" s="59">
        <v>750</v>
      </c>
      <c r="C107" s="59">
        <v>75020</v>
      </c>
      <c r="D107" s="59">
        <v>6060</v>
      </c>
      <c r="E107" s="67" t="s">
        <v>75</v>
      </c>
      <c r="F107" s="68">
        <v>8000</v>
      </c>
      <c r="G107" s="68">
        <f>H107+I107+K107+L107</f>
        <v>8000</v>
      </c>
      <c r="H107" s="68">
        <v>8000</v>
      </c>
      <c r="I107" s="59"/>
      <c r="J107" s="56"/>
      <c r="K107" s="60"/>
      <c r="L107" s="83"/>
      <c r="M107" s="59" t="s">
        <v>65</v>
      </c>
    </row>
    <row r="108" spans="1:14" s="28" customFormat="1" ht="39" customHeight="1">
      <c r="A108" s="5">
        <v>4</v>
      </c>
      <c r="B108" s="5">
        <v>700</v>
      </c>
      <c r="C108" s="5">
        <v>70005</v>
      </c>
      <c r="D108" s="141" t="s">
        <v>88</v>
      </c>
      <c r="E108" s="9" t="s">
        <v>85</v>
      </c>
      <c r="F108" s="80">
        <v>456000</v>
      </c>
      <c r="G108" s="142">
        <v>456000</v>
      </c>
      <c r="H108" s="80">
        <v>456000</v>
      </c>
      <c r="I108" s="145"/>
      <c r="J108" s="147"/>
      <c r="K108" s="148"/>
      <c r="L108" s="146"/>
      <c r="M108" s="143" t="s">
        <v>65</v>
      </c>
      <c r="N108" s="144"/>
    </row>
    <row r="109" spans="1:13" ht="34.5" customHeight="1">
      <c r="A109" s="59">
        <v>5</v>
      </c>
      <c r="B109" s="59">
        <v>801</v>
      </c>
      <c r="C109" s="59">
        <v>80130</v>
      </c>
      <c r="D109" s="59">
        <v>6060</v>
      </c>
      <c r="E109" s="67" t="s">
        <v>90</v>
      </c>
      <c r="F109" s="68">
        <v>8570</v>
      </c>
      <c r="G109" s="68">
        <f>H109+I109+K109+L109</f>
        <v>8570</v>
      </c>
      <c r="H109" s="68">
        <v>8570</v>
      </c>
      <c r="I109" s="59"/>
      <c r="J109" s="56"/>
      <c r="K109" s="60"/>
      <c r="L109" s="83"/>
      <c r="M109" s="59" t="s">
        <v>91</v>
      </c>
    </row>
    <row r="110" spans="1:13" ht="34.5" customHeight="1">
      <c r="A110" s="5">
        <v>6</v>
      </c>
      <c r="B110" s="5">
        <v>852</v>
      </c>
      <c r="C110" s="5">
        <v>85218</v>
      </c>
      <c r="D110" s="5">
        <v>6060</v>
      </c>
      <c r="E110" s="9" t="s">
        <v>74</v>
      </c>
      <c r="F110" s="80">
        <v>4500</v>
      </c>
      <c r="G110" s="68">
        <v>4500</v>
      </c>
      <c r="H110" s="80">
        <v>4500</v>
      </c>
      <c r="I110" s="5"/>
      <c r="J110" s="81"/>
      <c r="K110" s="26"/>
      <c r="L110" s="93"/>
      <c r="M110" s="5" t="s">
        <v>41</v>
      </c>
    </row>
    <row r="111" spans="1:13" ht="28.5" customHeight="1">
      <c r="A111" s="189" t="s">
        <v>25</v>
      </c>
      <c r="B111" s="189"/>
      <c r="C111" s="189"/>
      <c r="D111" s="189"/>
      <c r="E111" s="189"/>
      <c r="F111" s="29">
        <f>SUM(F105:F110)</f>
        <v>654070</v>
      </c>
      <c r="G111" s="29">
        <f>SUM(G105:G110)</f>
        <v>654070</v>
      </c>
      <c r="H111" s="29">
        <f>SUM(H105:H110)</f>
        <v>654070</v>
      </c>
      <c r="I111" s="29">
        <f>SUM(I106:I110)</f>
        <v>0</v>
      </c>
      <c r="J111" s="30"/>
      <c r="K111" s="31">
        <f>SUM(K106:K110)</f>
        <v>0</v>
      </c>
      <c r="L111" s="29">
        <f>SUM(L106:L110)</f>
        <v>0</v>
      </c>
      <c r="M111" s="27" t="s">
        <v>24</v>
      </c>
    </row>
    <row r="112" spans="1:13" ht="23.25" customHeight="1">
      <c r="A112" s="189" t="s">
        <v>26</v>
      </c>
      <c r="B112" s="189"/>
      <c r="C112" s="189"/>
      <c r="D112" s="189"/>
      <c r="E112" s="189"/>
      <c r="F112" s="29">
        <f>300000+200000</f>
        <v>500000</v>
      </c>
      <c r="G112" s="29">
        <f>300000+200000</f>
        <v>500000</v>
      </c>
      <c r="H112" s="29">
        <f>200000+100000+200000</f>
        <v>500000</v>
      </c>
      <c r="I112" s="29"/>
      <c r="J112" s="35"/>
      <c r="K112" s="31"/>
      <c r="L112" s="31"/>
      <c r="M112" s="32" t="s">
        <v>22</v>
      </c>
    </row>
    <row r="113" spans="1:13" ht="23.25" customHeight="1">
      <c r="A113" s="149"/>
      <c r="B113" s="152" t="s">
        <v>93</v>
      </c>
      <c r="C113" s="153"/>
      <c r="D113" s="153"/>
      <c r="E113" s="154"/>
      <c r="F113" s="29">
        <v>260000</v>
      </c>
      <c r="G113" s="29">
        <v>260000</v>
      </c>
      <c r="H113" s="29">
        <v>260000</v>
      </c>
      <c r="I113" s="29"/>
      <c r="J113" s="35"/>
      <c r="K113" s="31"/>
      <c r="L113" s="31"/>
      <c r="M113" s="32" t="s">
        <v>22</v>
      </c>
    </row>
    <row r="114" spans="1:13" ht="30" customHeight="1">
      <c r="A114" s="189" t="s">
        <v>27</v>
      </c>
      <c r="B114" s="189"/>
      <c r="C114" s="189"/>
      <c r="D114" s="189"/>
      <c r="E114" s="189"/>
      <c r="F114" s="29">
        <f>F99+F112+F111+F113</f>
        <v>55481461.629999995</v>
      </c>
      <c r="G114" s="29">
        <f>G99+G112+G111+G113</f>
        <v>38254078</v>
      </c>
      <c r="H114" s="29">
        <f>H99+H112+H111+H113</f>
        <v>2868278</v>
      </c>
      <c r="I114" s="29">
        <f>I99+I112+I111</f>
        <v>9244901</v>
      </c>
      <c r="J114" s="35"/>
      <c r="K114" s="31">
        <f>K99+K112+K111</f>
        <v>5730780</v>
      </c>
      <c r="L114" s="31">
        <f>L99+L112+L111</f>
        <v>20410119</v>
      </c>
      <c r="M114" s="5" t="s">
        <v>24</v>
      </c>
    </row>
    <row r="115" spans="1:13" ht="15.75">
      <c r="A115" s="36" t="s">
        <v>28</v>
      </c>
      <c r="B115" s="36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</row>
    <row r="116" spans="1:13" ht="15.75">
      <c r="A116" s="36" t="s">
        <v>29</v>
      </c>
      <c r="B116" s="36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 t="s">
        <v>30</v>
      </c>
    </row>
    <row r="117" spans="1:13" ht="15.75">
      <c r="A117" s="190" t="s">
        <v>31</v>
      </c>
      <c r="B117" s="190"/>
      <c r="C117" s="190"/>
      <c r="D117" s="190"/>
      <c r="E117" s="190"/>
      <c r="F117" s="190"/>
      <c r="G117" s="190"/>
      <c r="H117" s="190"/>
      <c r="I117" s="36"/>
      <c r="J117" s="36"/>
      <c r="K117" s="36"/>
      <c r="L117" s="36"/>
      <c r="M117" s="36"/>
    </row>
    <row r="118" spans="1:13" ht="16.5">
      <c r="A118" s="191"/>
      <c r="B118" s="191"/>
      <c r="C118" s="191"/>
      <c r="D118" s="191"/>
      <c r="E118" s="191"/>
      <c r="F118" s="47"/>
      <c r="G118" s="47"/>
      <c r="H118" s="47"/>
      <c r="I118" s="36"/>
      <c r="J118" s="36"/>
      <c r="K118" s="36"/>
      <c r="L118" s="36"/>
      <c r="M118" s="36"/>
    </row>
    <row r="119" spans="1:13" ht="20.25">
      <c r="A119" s="185"/>
      <c r="B119" s="185"/>
      <c r="C119" s="185"/>
      <c r="D119" s="185"/>
      <c r="E119" s="185"/>
      <c r="F119" s="185"/>
      <c r="G119" s="185"/>
      <c r="H119" s="185"/>
      <c r="I119" s="185"/>
      <c r="J119" s="185"/>
      <c r="K119" s="185"/>
      <c r="L119" s="185"/>
      <c r="M119" s="185"/>
    </row>
    <row r="120" spans="1:13" ht="15" customHeight="1">
      <c r="A120" s="176"/>
      <c r="B120" s="176"/>
      <c r="C120" s="176"/>
      <c r="D120" s="183"/>
      <c r="E120" s="179"/>
      <c r="F120" s="175"/>
      <c r="G120" s="175"/>
      <c r="H120" s="175"/>
      <c r="I120" s="175"/>
      <c r="J120" s="109"/>
      <c r="K120" s="109"/>
      <c r="L120" s="175"/>
      <c r="M120" s="179"/>
    </row>
    <row r="121" spans="1:13" ht="15.75">
      <c r="A121" s="176"/>
      <c r="B121" s="176"/>
      <c r="C121" s="176"/>
      <c r="D121" s="183"/>
      <c r="E121" s="179"/>
      <c r="F121" s="175"/>
      <c r="G121" s="175"/>
      <c r="H121" s="175"/>
      <c r="I121" s="175"/>
      <c r="J121" s="100"/>
      <c r="K121" s="109"/>
      <c r="L121" s="175"/>
      <c r="M121" s="179"/>
    </row>
    <row r="122" spans="1:13" ht="15.75">
      <c r="A122" s="176"/>
      <c r="B122" s="176"/>
      <c r="C122" s="176"/>
      <c r="D122" s="183"/>
      <c r="E122" s="179"/>
      <c r="F122" s="175"/>
      <c r="G122" s="175"/>
      <c r="H122" s="175"/>
      <c r="I122" s="175"/>
      <c r="J122" s="100"/>
      <c r="K122" s="109"/>
      <c r="L122" s="175"/>
      <c r="M122" s="179"/>
    </row>
    <row r="123" spans="1:13" s="33" customFormat="1" ht="15" customHeight="1">
      <c r="A123" s="176"/>
      <c r="B123" s="176"/>
      <c r="C123" s="176"/>
      <c r="D123" s="183"/>
      <c r="E123" s="179"/>
      <c r="F123" s="175"/>
      <c r="G123" s="175"/>
      <c r="H123" s="175"/>
      <c r="I123" s="174"/>
      <c r="J123" s="110"/>
      <c r="K123" s="110"/>
      <c r="L123" s="174"/>
      <c r="M123" s="179"/>
    </row>
    <row r="124" spans="1:13" s="33" customFormat="1" ht="15.75">
      <c r="A124" s="176"/>
      <c r="B124" s="176"/>
      <c r="C124" s="176"/>
      <c r="D124" s="183"/>
      <c r="E124" s="179"/>
      <c r="F124" s="175"/>
      <c r="G124" s="175"/>
      <c r="H124" s="175"/>
      <c r="I124" s="174"/>
      <c r="J124" s="111"/>
      <c r="K124" s="110"/>
      <c r="L124" s="174"/>
      <c r="M124" s="179"/>
    </row>
    <row r="125" spans="1:13" s="33" customFormat="1" ht="15.75">
      <c r="A125" s="176"/>
      <c r="B125" s="176"/>
      <c r="C125" s="176"/>
      <c r="D125" s="183"/>
      <c r="E125" s="179"/>
      <c r="F125" s="175"/>
      <c r="G125" s="175"/>
      <c r="H125" s="175"/>
      <c r="I125" s="174"/>
      <c r="J125" s="111"/>
      <c r="K125" s="110"/>
      <c r="L125" s="174"/>
      <c r="M125" s="179"/>
    </row>
    <row r="126" spans="1:14" s="34" customFormat="1" ht="15" customHeight="1">
      <c r="A126" s="176"/>
      <c r="B126" s="176"/>
      <c r="C126" s="176"/>
      <c r="D126" s="183"/>
      <c r="E126" s="179"/>
      <c r="F126" s="175"/>
      <c r="G126" s="175"/>
      <c r="H126" s="175"/>
      <c r="I126" s="184"/>
      <c r="J126" s="112"/>
      <c r="K126" s="112"/>
      <c r="L126" s="184"/>
      <c r="M126" s="179"/>
      <c r="N126" s="1"/>
    </row>
    <row r="127" spans="1:14" s="48" customFormat="1" ht="15.75">
      <c r="A127" s="176"/>
      <c r="B127" s="176"/>
      <c r="C127" s="176"/>
      <c r="D127" s="183"/>
      <c r="E127" s="179"/>
      <c r="F127" s="175"/>
      <c r="G127" s="175"/>
      <c r="H127" s="175"/>
      <c r="I127" s="184"/>
      <c r="J127" s="113"/>
      <c r="K127" s="112"/>
      <c r="L127" s="184"/>
      <c r="M127" s="179"/>
      <c r="N127" s="37"/>
    </row>
    <row r="128" spans="1:14" s="49" customFormat="1" ht="15.75">
      <c r="A128" s="176"/>
      <c r="B128" s="176"/>
      <c r="C128" s="176"/>
      <c r="D128" s="183"/>
      <c r="E128" s="179"/>
      <c r="F128" s="175"/>
      <c r="G128" s="175"/>
      <c r="H128" s="175"/>
      <c r="I128" s="184"/>
      <c r="J128" s="113"/>
      <c r="K128" s="112"/>
      <c r="L128" s="184"/>
      <c r="M128" s="179"/>
      <c r="N128" s="38"/>
    </row>
    <row r="129" spans="1:13" s="33" customFormat="1" ht="15" customHeight="1">
      <c r="A129" s="176"/>
      <c r="B129" s="176"/>
      <c r="C129" s="176"/>
      <c r="D129" s="183"/>
      <c r="E129" s="179"/>
      <c r="F129" s="175"/>
      <c r="G129" s="175"/>
      <c r="H129" s="175"/>
      <c r="I129" s="175"/>
      <c r="J129" s="109"/>
      <c r="K129" s="109"/>
      <c r="L129" s="175"/>
      <c r="M129" s="179"/>
    </row>
    <row r="130" spans="1:13" s="33" customFormat="1" ht="15.75">
      <c r="A130" s="176"/>
      <c r="B130" s="176"/>
      <c r="C130" s="176"/>
      <c r="D130" s="183"/>
      <c r="E130" s="179"/>
      <c r="F130" s="175"/>
      <c r="G130" s="175"/>
      <c r="H130" s="175"/>
      <c r="I130" s="175"/>
      <c r="J130" s="100"/>
      <c r="K130" s="100"/>
      <c r="L130" s="175"/>
      <c r="M130" s="179"/>
    </row>
    <row r="131" spans="1:13" s="33" customFormat="1" ht="15.75" customHeight="1">
      <c r="A131" s="176"/>
      <c r="B131" s="176"/>
      <c r="C131" s="176"/>
      <c r="D131" s="183"/>
      <c r="E131" s="179"/>
      <c r="F131" s="175"/>
      <c r="G131" s="175"/>
      <c r="H131" s="175"/>
      <c r="I131" s="175"/>
      <c r="J131" s="100"/>
      <c r="K131" s="100"/>
      <c r="L131" s="175"/>
      <c r="M131" s="179"/>
    </row>
    <row r="132" spans="1:17" ht="16.5" customHeight="1">
      <c r="A132" s="176"/>
      <c r="B132" s="176"/>
      <c r="C132" s="176"/>
      <c r="D132" s="183"/>
      <c r="E132" s="179"/>
      <c r="F132" s="175"/>
      <c r="G132" s="175"/>
      <c r="H132" s="173"/>
      <c r="I132" s="175"/>
      <c r="J132" s="109"/>
      <c r="K132" s="82"/>
      <c r="L132" s="176"/>
      <c r="M132" s="179"/>
      <c r="N132" s="117"/>
      <c r="O132" s="118"/>
      <c r="P132" s="118"/>
      <c r="Q132" s="118"/>
    </row>
    <row r="133" spans="1:17" ht="15.75">
      <c r="A133" s="176"/>
      <c r="B133" s="176"/>
      <c r="C133" s="176"/>
      <c r="D133" s="183"/>
      <c r="E133" s="179"/>
      <c r="F133" s="175"/>
      <c r="G133" s="175"/>
      <c r="H133" s="173"/>
      <c r="I133" s="175"/>
      <c r="J133" s="100"/>
      <c r="K133" s="108"/>
      <c r="L133" s="176"/>
      <c r="M133" s="179"/>
      <c r="N133" s="117"/>
      <c r="O133" s="118"/>
      <c r="P133" s="118"/>
      <c r="Q133" s="118"/>
    </row>
    <row r="134" spans="1:17" ht="15.75">
      <c r="A134" s="176"/>
      <c r="B134" s="176"/>
      <c r="C134" s="176"/>
      <c r="D134" s="183"/>
      <c r="E134" s="179"/>
      <c r="F134" s="175"/>
      <c r="G134" s="175"/>
      <c r="H134" s="173"/>
      <c r="I134" s="175"/>
      <c r="J134" s="100"/>
      <c r="K134" s="100"/>
      <c r="L134" s="176"/>
      <c r="M134" s="179"/>
      <c r="N134" s="117"/>
      <c r="O134" s="118"/>
      <c r="P134" s="118"/>
      <c r="Q134" s="118"/>
    </row>
    <row r="135" spans="1:17" s="65" customFormat="1" ht="15.75">
      <c r="A135" s="176"/>
      <c r="B135" s="176"/>
      <c r="C135" s="176"/>
      <c r="D135" s="183"/>
      <c r="E135" s="179"/>
      <c r="F135" s="175"/>
      <c r="G135" s="175"/>
      <c r="H135" s="173"/>
      <c r="I135" s="175"/>
      <c r="J135" s="109"/>
      <c r="K135" s="100"/>
      <c r="L135" s="176"/>
      <c r="M135" s="179"/>
      <c r="N135" s="117"/>
      <c r="O135" s="118"/>
      <c r="P135" s="118"/>
      <c r="Q135" s="118"/>
    </row>
    <row r="136" spans="1:17" s="65" customFormat="1" ht="15.75">
      <c r="A136" s="176"/>
      <c r="B136" s="176"/>
      <c r="C136" s="176"/>
      <c r="D136" s="183"/>
      <c r="E136" s="179"/>
      <c r="F136" s="175"/>
      <c r="G136" s="175"/>
      <c r="H136" s="173"/>
      <c r="I136" s="175"/>
      <c r="J136" s="100"/>
      <c r="K136" s="100"/>
      <c r="L136" s="176"/>
      <c r="M136" s="179"/>
      <c r="N136" s="117"/>
      <c r="O136" s="118"/>
      <c r="P136" s="118"/>
      <c r="Q136" s="118"/>
    </row>
    <row r="137" spans="1:17" s="65" customFormat="1" ht="15.75">
      <c r="A137" s="176"/>
      <c r="B137" s="176"/>
      <c r="C137" s="176"/>
      <c r="D137" s="183"/>
      <c r="E137" s="179"/>
      <c r="F137" s="175"/>
      <c r="G137" s="175"/>
      <c r="H137" s="173"/>
      <c r="I137" s="175"/>
      <c r="J137" s="100"/>
      <c r="K137" s="100"/>
      <c r="L137" s="176"/>
      <c r="M137" s="179"/>
      <c r="N137" s="117"/>
      <c r="O137" s="118"/>
      <c r="P137" s="118"/>
      <c r="Q137" s="118"/>
    </row>
    <row r="138" spans="1:17" ht="15.75">
      <c r="A138" s="176"/>
      <c r="B138" s="176"/>
      <c r="C138" s="182"/>
      <c r="D138" s="183"/>
      <c r="E138" s="179"/>
      <c r="F138" s="173"/>
      <c r="G138" s="173"/>
      <c r="H138" s="173"/>
      <c r="I138" s="173"/>
      <c r="J138" s="114"/>
      <c r="K138" s="108"/>
      <c r="L138" s="173"/>
      <c r="M138" s="179"/>
      <c r="N138" s="117"/>
      <c r="O138" s="118"/>
      <c r="P138" s="118"/>
      <c r="Q138" s="118"/>
    </row>
    <row r="139" spans="1:17" ht="15.75">
      <c r="A139" s="176"/>
      <c r="B139" s="176"/>
      <c r="C139" s="182"/>
      <c r="D139" s="183"/>
      <c r="E139" s="179"/>
      <c r="F139" s="173"/>
      <c r="G139" s="173"/>
      <c r="H139" s="173"/>
      <c r="I139" s="173"/>
      <c r="J139" s="115"/>
      <c r="K139" s="108"/>
      <c r="L139" s="173"/>
      <c r="M139" s="179"/>
      <c r="N139" s="117"/>
      <c r="O139" s="118"/>
      <c r="P139" s="118"/>
      <c r="Q139" s="118"/>
    </row>
    <row r="140" spans="1:17" ht="15.75">
      <c r="A140" s="176"/>
      <c r="B140" s="176"/>
      <c r="C140" s="182"/>
      <c r="D140" s="183"/>
      <c r="E140" s="179"/>
      <c r="F140" s="173"/>
      <c r="G140" s="173"/>
      <c r="H140" s="173"/>
      <c r="I140" s="173"/>
      <c r="J140" s="115"/>
      <c r="K140" s="115"/>
      <c r="L140" s="173"/>
      <c r="M140" s="179"/>
      <c r="N140" s="117"/>
      <c r="O140" s="118"/>
      <c r="P140" s="118"/>
      <c r="Q140" s="118"/>
    </row>
    <row r="141" spans="1:17" ht="15.75">
      <c r="A141" s="176"/>
      <c r="B141" s="176"/>
      <c r="C141" s="176"/>
      <c r="D141" s="183"/>
      <c r="E141" s="179"/>
      <c r="F141" s="173"/>
      <c r="G141" s="173"/>
      <c r="H141" s="173"/>
      <c r="I141" s="173"/>
      <c r="J141" s="114"/>
      <c r="K141" s="108"/>
      <c r="L141" s="173"/>
      <c r="M141" s="179"/>
      <c r="N141" s="117"/>
      <c r="O141" s="118"/>
      <c r="P141" s="118"/>
      <c r="Q141" s="118"/>
    </row>
    <row r="142" spans="1:17" ht="15.75">
      <c r="A142" s="176"/>
      <c r="B142" s="176"/>
      <c r="C142" s="176"/>
      <c r="D142" s="183"/>
      <c r="E142" s="179"/>
      <c r="F142" s="173"/>
      <c r="G142" s="173"/>
      <c r="H142" s="173"/>
      <c r="I142" s="173"/>
      <c r="J142" s="115"/>
      <c r="K142" s="108"/>
      <c r="L142" s="173"/>
      <c r="M142" s="179"/>
      <c r="N142" s="117"/>
      <c r="O142" s="118"/>
      <c r="P142" s="118"/>
      <c r="Q142" s="118"/>
    </row>
    <row r="143" spans="1:17" ht="15.75">
      <c r="A143" s="176"/>
      <c r="B143" s="176"/>
      <c r="C143" s="176"/>
      <c r="D143" s="183"/>
      <c r="E143" s="179"/>
      <c r="F143" s="173"/>
      <c r="G143" s="173"/>
      <c r="H143" s="173"/>
      <c r="I143" s="173"/>
      <c r="J143" s="115"/>
      <c r="K143" s="115"/>
      <c r="L143" s="173"/>
      <c r="M143" s="179"/>
      <c r="N143" s="117"/>
      <c r="O143" s="118"/>
      <c r="P143" s="118"/>
      <c r="Q143" s="118"/>
    </row>
    <row r="144" spans="1:17" ht="15.75" customHeight="1">
      <c r="A144" s="176"/>
      <c r="B144" s="176"/>
      <c r="C144" s="176"/>
      <c r="D144" s="183"/>
      <c r="E144" s="176"/>
      <c r="F144" s="173"/>
      <c r="G144" s="173"/>
      <c r="H144" s="173"/>
      <c r="I144" s="173"/>
      <c r="J144" s="114"/>
      <c r="K144" s="108"/>
      <c r="L144" s="173"/>
      <c r="M144" s="179"/>
      <c r="N144" s="117"/>
      <c r="O144" s="118"/>
      <c r="P144" s="118"/>
      <c r="Q144" s="118"/>
    </row>
    <row r="145" spans="1:17" ht="15.75">
      <c r="A145" s="176"/>
      <c r="B145" s="176"/>
      <c r="C145" s="176"/>
      <c r="D145" s="183"/>
      <c r="E145" s="176"/>
      <c r="F145" s="173"/>
      <c r="G145" s="173"/>
      <c r="H145" s="173"/>
      <c r="I145" s="173"/>
      <c r="J145" s="115"/>
      <c r="K145" s="108"/>
      <c r="L145" s="173"/>
      <c r="M145" s="179"/>
      <c r="N145" s="117"/>
      <c r="O145" s="118"/>
      <c r="P145" s="118"/>
      <c r="Q145" s="118"/>
    </row>
    <row r="146" spans="1:17" ht="15.75">
      <c r="A146" s="176"/>
      <c r="B146" s="176"/>
      <c r="C146" s="176"/>
      <c r="D146" s="183"/>
      <c r="E146" s="176"/>
      <c r="F146" s="173"/>
      <c r="G146" s="173"/>
      <c r="H146" s="173"/>
      <c r="I146" s="173"/>
      <c r="J146" s="115"/>
      <c r="K146" s="115"/>
      <c r="L146" s="173"/>
      <c r="M146" s="179"/>
      <c r="N146" s="117"/>
      <c r="O146" s="118"/>
      <c r="P146" s="118"/>
      <c r="Q146" s="118"/>
    </row>
    <row r="147" spans="1:17" ht="15.75" customHeight="1">
      <c r="A147" s="176"/>
      <c r="B147" s="176"/>
      <c r="C147" s="176"/>
      <c r="D147" s="183"/>
      <c r="E147" s="176"/>
      <c r="F147" s="173"/>
      <c r="G147" s="173"/>
      <c r="H147" s="173"/>
      <c r="I147" s="173"/>
      <c r="J147" s="114"/>
      <c r="K147" s="108"/>
      <c r="L147" s="173"/>
      <c r="M147" s="179"/>
      <c r="N147" s="117"/>
      <c r="O147" s="118"/>
      <c r="P147" s="118"/>
      <c r="Q147" s="118"/>
    </row>
    <row r="148" spans="1:17" ht="15.75">
      <c r="A148" s="176"/>
      <c r="B148" s="176"/>
      <c r="C148" s="176"/>
      <c r="D148" s="183"/>
      <c r="E148" s="176"/>
      <c r="F148" s="173"/>
      <c r="G148" s="173"/>
      <c r="H148" s="173"/>
      <c r="I148" s="173"/>
      <c r="J148" s="115"/>
      <c r="K148" s="108"/>
      <c r="L148" s="173"/>
      <c r="M148" s="179"/>
      <c r="N148" s="117"/>
      <c r="O148" s="118"/>
      <c r="P148" s="118"/>
      <c r="Q148" s="118"/>
    </row>
    <row r="149" spans="1:17" ht="15.75">
      <c r="A149" s="176"/>
      <c r="B149" s="176"/>
      <c r="C149" s="176"/>
      <c r="D149" s="183"/>
      <c r="E149" s="176"/>
      <c r="F149" s="173"/>
      <c r="G149" s="173"/>
      <c r="H149" s="173"/>
      <c r="I149" s="173"/>
      <c r="J149" s="115"/>
      <c r="K149" s="115"/>
      <c r="L149" s="173"/>
      <c r="M149" s="179"/>
      <c r="N149" s="117"/>
      <c r="O149" s="118"/>
      <c r="P149" s="118"/>
      <c r="Q149" s="118"/>
    </row>
    <row r="150" spans="1:13" s="38" customFormat="1" ht="15" customHeight="1">
      <c r="A150" s="176"/>
      <c r="B150" s="176"/>
      <c r="C150" s="176"/>
      <c r="D150" s="183"/>
      <c r="E150" s="179"/>
      <c r="F150" s="173"/>
      <c r="G150" s="173"/>
      <c r="H150" s="173"/>
      <c r="I150" s="173"/>
      <c r="J150" s="114"/>
      <c r="K150" s="114"/>
      <c r="L150" s="173"/>
      <c r="M150" s="179"/>
    </row>
    <row r="151" spans="1:13" s="38" customFormat="1" ht="18" customHeight="1">
      <c r="A151" s="176"/>
      <c r="B151" s="176"/>
      <c r="C151" s="176"/>
      <c r="D151" s="183"/>
      <c r="E151" s="179"/>
      <c r="F151" s="173"/>
      <c r="G151" s="173"/>
      <c r="H151" s="173"/>
      <c r="I151" s="173"/>
      <c r="J151" s="115"/>
      <c r="K151" s="114"/>
      <c r="L151" s="173"/>
      <c r="M151" s="179"/>
    </row>
    <row r="152" spans="1:16" s="38" customFormat="1" ht="18" customHeight="1">
      <c r="A152" s="176"/>
      <c r="B152" s="176"/>
      <c r="C152" s="176"/>
      <c r="D152" s="183"/>
      <c r="E152" s="179"/>
      <c r="F152" s="173"/>
      <c r="G152" s="173"/>
      <c r="H152" s="173"/>
      <c r="I152" s="173"/>
      <c r="J152" s="115"/>
      <c r="K152" s="114"/>
      <c r="L152" s="173"/>
      <c r="M152" s="179"/>
      <c r="P152" s="39"/>
    </row>
    <row r="153" spans="1:17" ht="15.75" customHeight="1">
      <c r="A153" s="176"/>
      <c r="B153" s="176"/>
      <c r="C153" s="176"/>
      <c r="D153" s="183"/>
      <c r="E153" s="176"/>
      <c r="F153" s="173"/>
      <c r="G153" s="173"/>
      <c r="H153" s="173"/>
      <c r="I153" s="173"/>
      <c r="J153" s="114"/>
      <c r="K153" s="108"/>
      <c r="L153" s="173"/>
      <c r="M153" s="179"/>
      <c r="N153" s="117"/>
      <c r="O153" s="118"/>
      <c r="P153" s="118"/>
      <c r="Q153" s="118"/>
    </row>
    <row r="154" spans="1:17" ht="15.75">
      <c r="A154" s="176"/>
      <c r="B154" s="176"/>
      <c r="C154" s="176"/>
      <c r="D154" s="183"/>
      <c r="E154" s="176"/>
      <c r="F154" s="173"/>
      <c r="G154" s="173"/>
      <c r="H154" s="173"/>
      <c r="I154" s="173"/>
      <c r="J154" s="115"/>
      <c r="K154" s="108"/>
      <c r="L154" s="173"/>
      <c r="M154" s="179"/>
      <c r="N154" s="117"/>
      <c r="O154" s="118"/>
      <c r="P154" s="118"/>
      <c r="Q154" s="118"/>
    </row>
    <row r="155" spans="1:17" ht="15.75">
      <c r="A155" s="176"/>
      <c r="B155" s="176"/>
      <c r="C155" s="176"/>
      <c r="D155" s="183"/>
      <c r="E155" s="176"/>
      <c r="F155" s="173"/>
      <c r="G155" s="173"/>
      <c r="H155" s="173"/>
      <c r="I155" s="173"/>
      <c r="J155" s="115"/>
      <c r="K155" s="115"/>
      <c r="L155" s="173"/>
      <c r="M155" s="179"/>
      <c r="N155" s="117"/>
      <c r="O155" s="118"/>
      <c r="P155" s="118"/>
      <c r="Q155" s="118"/>
    </row>
    <row r="156" spans="1:13" s="38" customFormat="1" ht="15" customHeight="1">
      <c r="A156" s="176"/>
      <c r="B156" s="176"/>
      <c r="C156" s="176"/>
      <c r="D156" s="183"/>
      <c r="E156" s="179"/>
      <c r="F156" s="173"/>
      <c r="G156" s="173"/>
      <c r="H156" s="173"/>
      <c r="I156" s="173"/>
      <c r="J156" s="114"/>
      <c r="K156" s="114"/>
      <c r="L156" s="173"/>
      <c r="M156" s="179"/>
    </row>
    <row r="157" spans="1:13" s="38" customFormat="1" ht="18" customHeight="1">
      <c r="A157" s="176"/>
      <c r="B157" s="176"/>
      <c r="C157" s="176"/>
      <c r="D157" s="183"/>
      <c r="E157" s="179"/>
      <c r="F157" s="173"/>
      <c r="G157" s="173"/>
      <c r="H157" s="173"/>
      <c r="I157" s="173"/>
      <c r="J157" s="115"/>
      <c r="K157" s="114"/>
      <c r="L157" s="173"/>
      <c r="M157" s="179"/>
    </row>
    <row r="158" spans="1:16" s="38" customFormat="1" ht="18" customHeight="1">
      <c r="A158" s="176"/>
      <c r="B158" s="176"/>
      <c r="C158" s="176"/>
      <c r="D158" s="183"/>
      <c r="E158" s="179"/>
      <c r="F158" s="173"/>
      <c r="G158" s="173"/>
      <c r="H158" s="173"/>
      <c r="I158" s="173"/>
      <c r="J158" s="115"/>
      <c r="K158" s="114"/>
      <c r="L158" s="173"/>
      <c r="M158" s="179"/>
      <c r="P158" s="39"/>
    </row>
    <row r="159" spans="1:16" s="38" customFormat="1" ht="15" customHeight="1">
      <c r="A159" s="176"/>
      <c r="B159" s="176"/>
      <c r="C159" s="176"/>
      <c r="D159" s="183"/>
      <c r="E159" s="179"/>
      <c r="F159" s="173"/>
      <c r="G159" s="173"/>
      <c r="H159" s="173"/>
      <c r="I159" s="173"/>
      <c r="J159" s="114"/>
      <c r="K159" s="114"/>
      <c r="L159" s="173"/>
      <c r="M159" s="179"/>
      <c r="P159" s="39"/>
    </row>
    <row r="160" spans="1:13" s="38" customFormat="1" ht="15.75">
      <c r="A160" s="176"/>
      <c r="B160" s="176"/>
      <c r="C160" s="176"/>
      <c r="D160" s="183"/>
      <c r="E160" s="179"/>
      <c r="F160" s="173"/>
      <c r="G160" s="173"/>
      <c r="H160" s="173"/>
      <c r="I160" s="173"/>
      <c r="J160" s="115"/>
      <c r="K160" s="114"/>
      <c r="L160" s="173"/>
      <c r="M160" s="179"/>
    </row>
    <row r="161" spans="1:13" ht="15.75">
      <c r="A161" s="176"/>
      <c r="B161" s="176"/>
      <c r="C161" s="176"/>
      <c r="D161" s="183"/>
      <c r="E161" s="179"/>
      <c r="F161" s="173"/>
      <c r="G161" s="173"/>
      <c r="H161" s="173"/>
      <c r="I161" s="173"/>
      <c r="J161" s="115"/>
      <c r="K161" s="114"/>
      <c r="L161" s="173"/>
      <c r="M161" s="179"/>
    </row>
    <row r="162" spans="1:13" ht="15" customHeight="1">
      <c r="A162" s="176"/>
      <c r="B162" s="176"/>
      <c r="C162" s="182"/>
      <c r="D162" s="183"/>
      <c r="E162" s="179"/>
      <c r="F162" s="175"/>
      <c r="G162" s="175"/>
      <c r="H162" s="175"/>
      <c r="I162" s="175"/>
      <c r="J162" s="109"/>
      <c r="K162" s="109"/>
      <c r="L162" s="175"/>
      <c r="M162" s="179"/>
    </row>
    <row r="163" spans="1:13" ht="15.75">
      <c r="A163" s="176"/>
      <c r="B163" s="176"/>
      <c r="C163" s="182"/>
      <c r="D163" s="183"/>
      <c r="E163" s="179"/>
      <c r="F163" s="175"/>
      <c r="G163" s="175"/>
      <c r="H163" s="175"/>
      <c r="I163" s="175"/>
      <c r="J163" s="100"/>
      <c r="K163" s="109"/>
      <c r="L163" s="175"/>
      <c r="M163" s="179"/>
    </row>
    <row r="164" spans="1:13" ht="15.75">
      <c r="A164" s="176"/>
      <c r="B164" s="176"/>
      <c r="C164" s="182"/>
      <c r="D164" s="183"/>
      <c r="E164" s="179"/>
      <c r="F164" s="175"/>
      <c r="G164" s="175"/>
      <c r="H164" s="175"/>
      <c r="I164" s="175"/>
      <c r="J164" s="100"/>
      <c r="K164" s="109"/>
      <c r="L164" s="175"/>
      <c r="M164" s="179"/>
    </row>
    <row r="165" spans="1:13" s="33" customFormat="1" ht="15" customHeight="1">
      <c r="A165" s="176"/>
      <c r="B165" s="176"/>
      <c r="C165" s="176"/>
      <c r="D165" s="178"/>
      <c r="E165" s="179"/>
      <c r="F165" s="175"/>
      <c r="G165" s="181"/>
      <c r="H165" s="173"/>
      <c r="I165" s="174"/>
      <c r="J165" s="109"/>
      <c r="K165" s="109"/>
      <c r="L165" s="175"/>
      <c r="M165" s="179"/>
    </row>
    <row r="166" spans="1:13" s="33" customFormat="1" ht="15.75">
      <c r="A166" s="176"/>
      <c r="B166" s="176"/>
      <c r="C166" s="176"/>
      <c r="D166" s="178"/>
      <c r="E166" s="179"/>
      <c r="F166" s="175"/>
      <c r="G166" s="181"/>
      <c r="H166" s="173"/>
      <c r="I166" s="174"/>
      <c r="J166" s="100"/>
      <c r="K166" s="100"/>
      <c r="L166" s="175"/>
      <c r="M166" s="179"/>
    </row>
    <row r="167" spans="1:13" s="33" customFormat="1" ht="15.75">
      <c r="A167" s="176"/>
      <c r="B167" s="176"/>
      <c r="C167" s="176"/>
      <c r="D167" s="178"/>
      <c r="E167" s="179"/>
      <c r="F167" s="175"/>
      <c r="G167" s="181"/>
      <c r="H167" s="173"/>
      <c r="I167" s="174"/>
      <c r="J167" s="100"/>
      <c r="K167" s="100"/>
      <c r="L167" s="175"/>
      <c r="M167" s="179"/>
    </row>
    <row r="168" spans="1:13" s="33" customFormat="1" ht="15" customHeight="1">
      <c r="A168" s="176"/>
      <c r="B168" s="176"/>
      <c r="C168" s="176"/>
      <c r="D168" s="178"/>
      <c r="E168" s="179"/>
      <c r="F168" s="175"/>
      <c r="G168" s="175"/>
      <c r="H168" s="173"/>
      <c r="I168" s="174"/>
      <c r="J168" s="109"/>
      <c r="K168" s="109"/>
      <c r="L168" s="175"/>
      <c r="M168" s="179"/>
    </row>
    <row r="169" spans="1:13" s="33" customFormat="1" ht="15.75">
      <c r="A169" s="176"/>
      <c r="B169" s="176"/>
      <c r="C169" s="177"/>
      <c r="D169" s="178"/>
      <c r="E169" s="179"/>
      <c r="F169" s="175"/>
      <c r="G169" s="175"/>
      <c r="H169" s="173"/>
      <c r="I169" s="174"/>
      <c r="J169" s="100"/>
      <c r="K169" s="100"/>
      <c r="L169" s="175"/>
      <c r="M169" s="179"/>
    </row>
    <row r="170" spans="1:13" s="33" customFormat="1" ht="15.75">
      <c r="A170" s="176"/>
      <c r="B170" s="176"/>
      <c r="C170" s="177"/>
      <c r="D170" s="178"/>
      <c r="E170" s="179"/>
      <c r="F170" s="175"/>
      <c r="G170" s="175"/>
      <c r="H170" s="173"/>
      <c r="I170" s="174"/>
      <c r="J170" s="100"/>
      <c r="K170" s="100"/>
      <c r="L170" s="175"/>
      <c r="M170" s="179"/>
    </row>
    <row r="171" spans="1:13" s="33" customFormat="1" ht="15" customHeight="1">
      <c r="A171" s="176"/>
      <c r="B171" s="176"/>
      <c r="C171" s="179"/>
      <c r="D171" s="178"/>
      <c r="E171" s="179"/>
      <c r="F171" s="175"/>
      <c r="G171" s="175"/>
      <c r="H171" s="173"/>
      <c r="I171" s="174"/>
      <c r="J171" s="109"/>
      <c r="K171" s="109"/>
      <c r="L171" s="175"/>
      <c r="M171" s="179"/>
    </row>
    <row r="172" spans="1:13" s="33" customFormat="1" ht="15.75">
      <c r="A172" s="176"/>
      <c r="B172" s="176"/>
      <c r="C172" s="180"/>
      <c r="D172" s="178"/>
      <c r="E172" s="179"/>
      <c r="F172" s="175"/>
      <c r="G172" s="175"/>
      <c r="H172" s="173"/>
      <c r="I172" s="174"/>
      <c r="J172" s="100"/>
      <c r="K172" s="100"/>
      <c r="L172" s="175"/>
      <c r="M172" s="179"/>
    </row>
    <row r="173" spans="1:13" s="33" customFormat="1" ht="15.75">
      <c r="A173" s="176"/>
      <c r="B173" s="176"/>
      <c r="C173" s="180"/>
      <c r="D173" s="178"/>
      <c r="E173" s="179"/>
      <c r="F173" s="175"/>
      <c r="G173" s="175"/>
      <c r="H173" s="173"/>
      <c r="I173" s="174"/>
      <c r="J173" s="100"/>
      <c r="K173" s="100"/>
      <c r="L173" s="175"/>
      <c r="M173" s="179"/>
    </row>
    <row r="174" spans="1:13" s="33" customFormat="1" ht="15" customHeight="1">
      <c r="A174" s="176"/>
      <c r="B174" s="176"/>
      <c r="C174" s="179"/>
      <c r="D174" s="178"/>
      <c r="E174" s="179"/>
      <c r="F174" s="175"/>
      <c r="G174" s="175"/>
      <c r="H174" s="173"/>
      <c r="I174" s="174"/>
      <c r="J174" s="109"/>
      <c r="K174" s="109"/>
      <c r="L174" s="175"/>
      <c r="M174" s="179"/>
    </row>
    <row r="175" spans="1:13" s="33" customFormat="1" ht="15.75">
      <c r="A175" s="176"/>
      <c r="B175" s="176"/>
      <c r="C175" s="180"/>
      <c r="D175" s="178"/>
      <c r="E175" s="179"/>
      <c r="F175" s="175"/>
      <c r="G175" s="175"/>
      <c r="H175" s="173"/>
      <c r="I175" s="174"/>
      <c r="J175" s="100"/>
      <c r="K175" s="100"/>
      <c r="L175" s="175"/>
      <c r="M175" s="179"/>
    </row>
    <row r="176" spans="1:13" s="33" customFormat="1" ht="46.5" customHeight="1">
      <c r="A176" s="176"/>
      <c r="B176" s="176"/>
      <c r="C176" s="180"/>
      <c r="D176" s="178"/>
      <c r="E176" s="179"/>
      <c r="F176" s="175"/>
      <c r="G176" s="175"/>
      <c r="H176" s="173"/>
      <c r="I176" s="174"/>
      <c r="J176" s="100"/>
      <c r="K176" s="100"/>
      <c r="L176" s="175"/>
      <c r="M176" s="179"/>
    </row>
    <row r="177" spans="1:13" s="33" customFormat="1" ht="15" customHeight="1">
      <c r="A177" s="176"/>
      <c r="B177" s="176"/>
      <c r="C177" s="179"/>
      <c r="D177" s="178"/>
      <c r="E177" s="179"/>
      <c r="F177" s="175"/>
      <c r="G177" s="175"/>
      <c r="H177" s="173"/>
      <c r="I177" s="174"/>
      <c r="J177" s="109"/>
      <c r="K177" s="109"/>
      <c r="L177" s="175"/>
      <c r="M177" s="179"/>
    </row>
    <row r="178" spans="1:13" s="33" customFormat="1" ht="15.75">
      <c r="A178" s="176"/>
      <c r="B178" s="176"/>
      <c r="C178" s="180"/>
      <c r="D178" s="178"/>
      <c r="E178" s="179"/>
      <c r="F178" s="175"/>
      <c r="G178" s="175"/>
      <c r="H178" s="173"/>
      <c r="I178" s="174"/>
      <c r="J178" s="100"/>
      <c r="K178" s="100"/>
      <c r="L178" s="175"/>
      <c r="M178" s="179"/>
    </row>
    <row r="179" spans="1:13" s="33" customFormat="1" ht="15.75">
      <c r="A179" s="176"/>
      <c r="B179" s="176"/>
      <c r="C179" s="180"/>
      <c r="D179" s="178"/>
      <c r="E179" s="179"/>
      <c r="F179" s="175"/>
      <c r="G179" s="175"/>
      <c r="H179" s="173"/>
      <c r="I179" s="174"/>
      <c r="J179" s="100"/>
      <c r="K179" s="100"/>
      <c r="L179" s="175"/>
      <c r="M179" s="179"/>
    </row>
    <row r="180" spans="1:13" s="33" customFormat="1" ht="15" customHeight="1">
      <c r="A180" s="176"/>
      <c r="B180" s="176"/>
      <c r="C180" s="176"/>
      <c r="D180" s="178"/>
      <c r="E180" s="179"/>
      <c r="F180" s="175"/>
      <c r="G180" s="175"/>
      <c r="H180" s="173"/>
      <c r="I180" s="174"/>
      <c r="J180" s="109"/>
      <c r="K180" s="109"/>
      <c r="L180" s="175"/>
      <c r="M180" s="179"/>
    </row>
    <row r="181" spans="1:13" s="33" customFormat="1" ht="15.75">
      <c r="A181" s="176"/>
      <c r="B181" s="176"/>
      <c r="C181" s="177"/>
      <c r="D181" s="178"/>
      <c r="E181" s="179"/>
      <c r="F181" s="175"/>
      <c r="G181" s="175"/>
      <c r="H181" s="173"/>
      <c r="I181" s="174"/>
      <c r="J181" s="100"/>
      <c r="K181" s="100"/>
      <c r="L181" s="175"/>
      <c r="M181" s="179"/>
    </row>
    <row r="182" spans="1:13" s="33" customFormat="1" ht="15.75">
      <c r="A182" s="176"/>
      <c r="B182" s="176"/>
      <c r="C182" s="177"/>
      <c r="D182" s="178"/>
      <c r="E182" s="179"/>
      <c r="F182" s="175"/>
      <c r="G182" s="175"/>
      <c r="H182" s="173"/>
      <c r="I182" s="174"/>
      <c r="J182" s="100"/>
      <c r="K182" s="100"/>
      <c r="L182" s="175"/>
      <c r="M182" s="179"/>
    </row>
    <row r="183" spans="1:13" s="33" customFormat="1" ht="15" customHeight="1">
      <c r="A183" s="176"/>
      <c r="B183" s="176"/>
      <c r="C183" s="176"/>
      <c r="D183" s="178"/>
      <c r="E183" s="176"/>
      <c r="F183" s="175"/>
      <c r="G183" s="175"/>
      <c r="H183" s="173"/>
      <c r="I183" s="174"/>
      <c r="J183" s="109"/>
      <c r="K183" s="109"/>
      <c r="L183" s="175"/>
      <c r="M183" s="179"/>
    </row>
    <row r="184" spans="1:13" s="33" customFormat="1" ht="11.25" customHeight="1">
      <c r="A184" s="176"/>
      <c r="B184" s="176"/>
      <c r="C184" s="177"/>
      <c r="D184" s="178"/>
      <c r="E184" s="176"/>
      <c r="F184" s="175"/>
      <c r="G184" s="175"/>
      <c r="H184" s="173"/>
      <c r="I184" s="174"/>
      <c r="J184" s="100"/>
      <c r="K184" s="100"/>
      <c r="L184" s="175"/>
      <c r="M184" s="179"/>
    </row>
    <row r="185" spans="1:13" s="33" customFormat="1" ht="15" customHeight="1">
      <c r="A185" s="176"/>
      <c r="B185" s="176"/>
      <c r="C185" s="176"/>
      <c r="D185" s="178"/>
      <c r="E185" s="176"/>
      <c r="F185" s="175"/>
      <c r="G185" s="175"/>
      <c r="H185" s="173"/>
      <c r="I185" s="174"/>
      <c r="J185" s="109"/>
      <c r="K185" s="109"/>
      <c r="L185" s="175"/>
      <c r="M185" s="179"/>
    </row>
    <row r="186" spans="1:13" s="33" customFormat="1" ht="11.25" customHeight="1">
      <c r="A186" s="176"/>
      <c r="B186" s="176"/>
      <c r="C186" s="177"/>
      <c r="D186" s="178"/>
      <c r="E186" s="176"/>
      <c r="F186" s="175"/>
      <c r="G186" s="175"/>
      <c r="H186" s="173"/>
      <c r="I186" s="174"/>
      <c r="J186" s="100"/>
      <c r="K186" s="100"/>
      <c r="L186" s="175"/>
      <c r="M186" s="179"/>
    </row>
    <row r="187" spans="1:13" s="33" customFormat="1" ht="15" customHeight="1">
      <c r="A187" s="176"/>
      <c r="B187" s="176"/>
      <c r="C187" s="176"/>
      <c r="D187" s="178"/>
      <c r="E187" s="179"/>
      <c r="F187" s="175"/>
      <c r="G187" s="175"/>
      <c r="H187" s="173"/>
      <c r="I187" s="174"/>
      <c r="J187" s="109"/>
      <c r="K187" s="109"/>
      <c r="L187" s="175"/>
      <c r="M187" s="179"/>
    </row>
    <row r="188" spans="1:13" s="33" customFormat="1" ht="15.75">
      <c r="A188" s="176"/>
      <c r="B188" s="176"/>
      <c r="C188" s="177"/>
      <c r="D188" s="178"/>
      <c r="E188" s="179"/>
      <c r="F188" s="175"/>
      <c r="G188" s="175"/>
      <c r="H188" s="173"/>
      <c r="I188" s="174"/>
      <c r="J188" s="100"/>
      <c r="K188" s="100"/>
      <c r="L188" s="175"/>
      <c r="M188" s="179"/>
    </row>
    <row r="189" spans="1:13" s="33" customFormat="1" ht="15" customHeight="1">
      <c r="A189" s="176"/>
      <c r="B189" s="176"/>
      <c r="C189" s="176"/>
      <c r="D189" s="178"/>
      <c r="E189" s="179"/>
      <c r="F189" s="175"/>
      <c r="G189" s="175"/>
      <c r="H189" s="173"/>
      <c r="I189" s="174"/>
      <c r="J189" s="109"/>
      <c r="K189" s="109"/>
      <c r="L189" s="175"/>
      <c r="M189" s="179"/>
    </row>
    <row r="190" spans="1:13" s="33" customFormat="1" ht="15.75">
      <c r="A190" s="176"/>
      <c r="B190" s="176"/>
      <c r="C190" s="177"/>
      <c r="D190" s="178"/>
      <c r="E190" s="179"/>
      <c r="F190" s="175"/>
      <c r="G190" s="175"/>
      <c r="H190" s="173"/>
      <c r="I190" s="174"/>
      <c r="J190" s="100"/>
      <c r="K190" s="100"/>
      <c r="L190" s="175"/>
      <c r="M190" s="179"/>
    </row>
    <row r="191" spans="1:13" s="33" customFormat="1" ht="27" customHeight="1">
      <c r="A191" s="176"/>
      <c r="B191" s="176"/>
      <c r="C191" s="177"/>
      <c r="D191" s="178"/>
      <c r="E191" s="179"/>
      <c r="F191" s="175"/>
      <c r="G191" s="175"/>
      <c r="H191" s="173"/>
      <c r="I191" s="174"/>
      <c r="J191" s="100"/>
      <c r="K191" s="100"/>
      <c r="L191" s="175"/>
      <c r="M191" s="179"/>
    </row>
    <row r="192" spans="1:13" s="33" customFormat="1" ht="15" customHeight="1">
      <c r="A192" s="176"/>
      <c r="B192" s="176"/>
      <c r="C192" s="179"/>
      <c r="D192" s="178"/>
      <c r="E192" s="179"/>
      <c r="F192" s="175"/>
      <c r="G192" s="175"/>
      <c r="H192" s="173"/>
      <c r="I192" s="174"/>
      <c r="J192" s="109"/>
      <c r="K192" s="109"/>
      <c r="L192" s="175"/>
      <c r="M192" s="179"/>
    </row>
    <row r="193" spans="1:13" s="33" customFormat="1" ht="15.75">
      <c r="A193" s="176"/>
      <c r="B193" s="176"/>
      <c r="C193" s="177"/>
      <c r="D193" s="178"/>
      <c r="E193" s="179"/>
      <c r="F193" s="175"/>
      <c r="G193" s="175"/>
      <c r="H193" s="173"/>
      <c r="I193" s="174"/>
      <c r="J193" s="100"/>
      <c r="K193" s="100"/>
      <c r="L193" s="175"/>
      <c r="M193" s="179"/>
    </row>
    <row r="194" spans="1:13" s="33" customFormat="1" ht="33.75" customHeight="1">
      <c r="A194" s="176"/>
      <c r="B194" s="176"/>
      <c r="C194" s="177"/>
      <c r="D194" s="178"/>
      <c r="E194" s="179"/>
      <c r="F194" s="175"/>
      <c r="G194" s="175"/>
      <c r="H194" s="173"/>
      <c r="I194" s="174"/>
      <c r="J194" s="100"/>
      <c r="K194" s="100"/>
      <c r="L194" s="175"/>
      <c r="M194" s="179"/>
    </row>
    <row r="195" spans="1:13" s="33" customFormat="1" ht="15" customHeight="1">
      <c r="A195" s="176"/>
      <c r="B195" s="176"/>
      <c r="C195" s="176"/>
      <c r="D195" s="178"/>
      <c r="E195" s="179"/>
      <c r="F195" s="175"/>
      <c r="G195" s="175"/>
      <c r="H195" s="173"/>
      <c r="I195" s="174"/>
      <c r="J195" s="109"/>
      <c r="K195" s="109"/>
      <c r="L195" s="175"/>
      <c r="M195" s="179"/>
    </row>
    <row r="196" spans="1:13" s="33" customFormat="1" ht="15.75">
      <c r="A196" s="176"/>
      <c r="B196" s="176"/>
      <c r="C196" s="177"/>
      <c r="D196" s="178"/>
      <c r="E196" s="179"/>
      <c r="F196" s="175"/>
      <c r="G196" s="175"/>
      <c r="H196" s="173"/>
      <c r="I196" s="174"/>
      <c r="J196" s="100"/>
      <c r="K196" s="100"/>
      <c r="L196" s="175"/>
      <c r="M196" s="179"/>
    </row>
    <row r="197" spans="1:13" s="33" customFormat="1" ht="30" customHeight="1">
      <c r="A197" s="176"/>
      <c r="B197" s="176"/>
      <c r="C197" s="177"/>
      <c r="D197" s="178"/>
      <c r="E197" s="179"/>
      <c r="F197" s="175"/>
      <c r="G197" s="175"/>
      <c r="H197" s="173"/>
      <c r="I197" s="174"/>
      <c r="J197" s="100"/>
      <c r="K197" s="100"/>
      <c r="L197" s="175"/>
      <c r="M197" s="179"/>
    </row>
    <row r="198" spans="1:13" s="33" customFormat="1" ht="15" customHeight="1">
      <c r="A198" s="176"/>
      <c r="B198" s="176"/>
      <c r="C198" s="179"/>
      <c r="D198" s="178"/>
      <c r="E198" s="179"/>
      <c r="F198" s="175"/>
      <c r="G198" s="175"/>
      <c r="H198" s="173"/>
      <c r="I198" s="174"/>
      <c r="J198" s="109"/>
      <c r="K198" s="109"/>
      <c r="L198" s="175"/>
      <c r="M198" s="179"/>
    </row>
    <row r="199" spans="1:13" s="33" customFormat="1" ht="15.75">
      <c r="A199" s="176"/>
      <c r="B199" s="176"/>
      <c r="C199" s="180"/>
      <c r="D199" s="178"/>
      <c r="E199" s="179"/>
      <c r="F199" s="175"/>
      <c r="G199" s="175"/>
      <c r="H199" s="173"/>
      <c r="I199" s="174"/>
      <c r="J199" s="100"/>
      <c r="K199" s="100"/>
      <c r="L199" s="175"/>
      <c r="M199" s="179"/>
    </row>
    <row r="200" spans="1:13" s="33" customFormat="1" ht="48.75" customHeight="1">
      <c r="A200" s="176"/>
      <c r="B200" s="176"/>
      <c r="C200" s="180"/>
      <c r="D200" s="178"/>
      <c r="E200" s="179"/>
      <c r="F200" s="175"/>
      <c r="G200" s="175"/>
      <c r="H200" s="173"/>
      <c r="I200" s="174"/>
      <c r="J200" s="100"/>
      <c r="K200" s="100"/>
      <c r="L200" s="175"/>
      <c r="M200" s="179"/>
    </row>
    <row r="201" spans="1:13" s="33" customFormat="1" ht="15" customHeight="1">
      <c r="A201" s="176"/>
      <c r="B201" s="176"/>
      <c r="C201" s="176"/>
      <c r="D201" s="178"/>
      <c r="E201" s="179"/>
      <c r="F201" s="175"/>
      <c r="G201" s="175"/>
      <c r="H201" s="173"/>
      <c r="I201" s="174"/>
      <c r="J201" s="109"/>
      <c r="K201" s="109"/>
      <c r="L201" s="175"/>
      <c r="M201" s="179"/>
    </row>
    <row r="202" spans="1:13" s="33" customFormat="1" ht="15.75">
      <c r="A202" s="176"/>
      <c r="B202" s="176"/>
      <c r="C202" s="177"/>
      <c r="D202" s="178"/>
      <c r="E202" s="179"/>
      <c r="F202" s="175"/>
      <c r="G202" s="175"/>
      <c r="H202" s="173"/>
      <c r="I202" s="174"/>
      <c r="J202" s="100"/>
      <c r="K202" s="100"/>
      <c r="L202" s="175"/>
      <c r="M202" s="179"/>
    </row>
    <row r="203" spans="1:13" s="33" customFormat="1" ht="15.75">
      <c r="A203" s="176"/>
      <c r="B203" s="176"/>
      <c r="C203" s="177"/>
      <c r="D203" s="178"/>
      <c r="E203" s="179"/>
      <c r="F203" s="175"/>
      <c r="G203" s="175"/>
      <c r="H203" s="173"/>
      <c r="I203" s="174"/>
      <c r="J203" s="100"/>
      <c r="K203" s="100"/>
      <c r="L203" s="175"/>
      <c r="M203" s="179"/>
    </row>
    <row r="204" spans="1:13" s="33" customFormat="1" ht="15" customHeight="1">
      <c r="A204" s="176"/>
      <c r="B204" s="176"/>
      <c r="C204" s="176"/>
      <c r="D204" s="178"/>
      <c r="E204" s="179"/>
      <c r="F204" s="175"/>
      <c r="G204" s="175"/>
      <c r="H204" s="173"/>
      <c r="I204" s="174"/>
      <c r="J204" s="109"/>
      <c r="K204" s="109"/>
      <c r="L204" s="175"/>
      <c r="M204" s="179"/>
    </row>
    <row r="205" spans="1:13" s="33" customFormat="1" ht="15.75">
      <c r="A205" s="176"/>
      <c r="B205" s="176"/>
      <c r="C205" s="177"/>
      <c r="D205" s="178"/>
      <c r="E205" s="179"/>
      <c r="F205" s="175"/>
      <c r="G205" s="175"/>
      <c r="H205" s="173"/>
      <c r="I205" s="174"/>
      <c r="J205" s="100"/>
      <c r="K205" s="100"/>
      <c r="L205" s="175"/>
      <c r="M205" s="179"/>
    </row>
    <row r="206" spans="1:13" s="33" customFormat="1" ht="49.5" customHeight="1">
      <c r="A206" s="176"/>
      <c r="B206" s="176"/>
      <c r="C206" s="177"/>
      <c r="D206" s="178"/>
      <c r="E206" s="179"/>
      <c r="F206" s="175"/>
      <c r="G206" s="175"/>
      <c r="H206" s="173"/>
      <c r="I206" s="174"/>
      <c r="J206" s="100"/>
      <c r="K206" s="100"/>
      <c r="L206" s="175"/>
      <c r="M206" s="179"/>
    </row>
    <row r="207" spans="1:13" s="33" customFormat="1" ht="15" customHeight="1">
      <c r="A207" s="176"/>
      <c r="B207" s="176"/>
      <c r="C207" s="176"/>
      <c r="D207" s="178"/>
      <c r="E207" s="179"/>
      <c r="F207" s="175"/>
      <c r="G207" s="175"/>
      <c r="H207" s="173"/>
      <c r="I207" s="174"/>
      <c r="J207" s="109"/>
      <c r="K207" s="109"/>
      <c r="L207" s="175"/>
      <c r="M207" s="179"/>
    </row>
    <row r="208" spans="1:13" s="33" customFormat="1" ht="15.75">
      <c r="A208" s="176"/>
      <c r="B208" s="176"/>
      <c r="C208" s="177"/>
      <c r="D208" s="178"/>
      <c r="E208" s="179"/>
      <c r="F208" s="175"/>
      <c r="G208" s="175"/>
      <c r="H208" s="173"/>
      <c r="I208" s="174"/>
      <c r="J208" s="100"/>
      <c r="K208" s="100"/>
      <c r="L208" s="175"/>
      <c r="M208" s="179"/>
    </row>
    <row r="209" spans="1:13" s="33" customFormat="1" ht="48.75" customHeight="1">
      <c r="A209" s="176"/>
      <c r="B209" s="176"/>
      <c r="C209" s="177"/>
      <c r="D209" s="178"/>
      <c r="E209" s="179"/>
      <c r="F209" s="175"/>
      <c r="G209" s="175"/>
      <c r="H209" s="173"/>
      <c r="I209" s="174"/>
      <c r="J209" s="100"/>
      <c r="K209" s="100"/>
      <c r="L209" s="175"/>
      <c r="M209" s="179"/>
    </row>
    <row r="210" spans="1:13" s="33" customFormat="1" ht="15" customHeight="1">
      <c r="A210" s="176"/>
      <c r="B210" s="176"/>
      <c r="C210" s="179"/>
      <c r="D210" s="178"/>
      <c r="E210" s="179"/>
      <c r="F210" s="175"/>
      <c r="G210" s="175"/>
      <c r="H210" s="173"/>
      <c r="I210" s="174"/>
      <c r="J210" s="109"/>
      <c r="K210" s="109"/>
      <c r="L210" s="175"/>
      <c r="M210" s="179"/>
    </row>
    <row r="211" spans="1:13" s="33" customFormat="1" ht="15.75">
      <c r="A211" s="176"/>
      <c r="B211" s="176"/>
      <c r="C211" s="180"/>
      <c r="D211" s="178"/>
      <c r="E211" s="179"/>
      <c r="F211" s="175"/>
      <c r="G211" s="175"/>
      <c r="H211" s="173"/>
      <c r="I211" s="174"/>
      <c r="J211" s="100"/>
      <c r="K211" s="100"/>
      <c r="L211" s="175"/>
      <c r="M211" s="179"/>
    </row>
    <row r="212" spans="1:13" s="33" customFormat="1" ht="27" customHeight="1">
      <c r="A212" s="176"/>
      <c r="B212" s="176"/>
      <c r="C212" s="180"/>
      <c r="D212" s="178"/>
      <c r="E212" s="179"/>
      <c r="F212" s="175"/>
      <c r="G212" s="175"/>
      <c r="H212" s="173"/>
      <c r="I212" s="174"/>
      <c r="J212" s="100"/>
      <c r="K212" s="100"/>
      <c r="L212" s="175"/>
      <c r="M212" s="179"/>
    </row>
    <row r="213" spans="1:13" s="33" customFormat="1" ht="15" customHeight="1">
      <c r="A213" s="176"/>
      <c r="B213" s="176"/>
      <c r="C213" s="179"/>
      <c r="D213" s="178"/>
      <c r="E213" s="179"/>
      <c r="F213" s="175"/>
      <c r="G213" s="175"/>
      <c r="H213" s="173"/>
      <c r="I213" s="174"/>
      <c r="J213" s="109"/>
      <c r="K213" s="109"/>
      <c r="L213" s="175"/>
      <c r="M213" s="179"/>
    </row>
    <row r="214" spans="1:13" s="33" customFormat="1" ht="15.75">
      <c r="A214" s="176"/>
      <c r="B214" s="176"/>
      <c r="C214" s="177"/>
      <c r="D214" s="178"/>
      <c r="E214" s="179"/>
      <c r="F214" s="175"/>
      <c r="G214" s="175"/>
      <c r="H214" s="173"/>
      <c r="I214" s="174"/>
      <c r="J214" s="100"/>
      <c r="K214" s="100"/>
      <c r="L214" s="175"/>
      <c r="M214" s="179"/>
    </row>
    <row r="215" spans="1:13" s="33" customFormat="1" ht="33.75" customHeight="1">
      <c r="A215" s="176"/>
      <c r="B215" s="176"/>
      <c r="C215" s="177"/>
      <c r="D215" s="178"/>
      <c r="E215" s="179"/>
      <c r="F215" s="175"/>
      <c r="G215" s="175"/>
      <c r="H215" s="173"/>
      <c r="I215" s="174"/>
      <c r="J215" s="100"/>
      <c r="K215" s="100"/>
      <c r="L215" s="175"/>
      <c r="M215" s="179"/>
    </row>
    <row r="216" spans="1:13" s="33" customFormat="1" ht="15" customHeight="1">
      <c r="A216" s="176"/>
      <c r="B216" s="176"/>
      <c r="C216" s="176"/>
      <c r="D216" s="178"/>
      <c r="E216" s="179"/>
      <c r="F216" s="175"/>
      <c r="G216" s="175"/>
      <c r="H216" s="173"/>
      <c r="I216" s="174"/>
      <c r="J216" s="109"/>
      <c r="K216" s="109"/>
      <c r="L216" s="175"/>
      <c r="M216" s="179"/>
    </row>
    <row r="217" spans="1:13" s="33" customFormat="1" ht="15.75">
      <c r="A217" s="176"/>
      <c r="B217" s="176"/>
      <c r="C217" s="177"/>
      <c r="D217" s="178"/>
      <c r="E217" s="179"/>
      <c r="F217" s="175"/>
      <c r="G217" s="175"/>
      <c r="H217" s="173"/>
      <c r="I217" s="174"/>
      <c r="J217" s="100"/>
      <c r="K217" s="100"/>
      <c r="L217" s="175"/>
      <c r="M217" s="179"/>
    </row>
    <row r="218" spans="1:13" s="33" customFormat="1" ht="15.75">
      <c r="A218" s="176"/>
      <c r="B218" s="176"/>
      <c r="C218" s="177"/>
      <c r="D218" s="178"/>
      <c r="E218" s="179"/>
      <c r="F218" s="175"/>
      <c r="G218" s="175"/>
      <c r="H218" s="173"/>
      <c r="I218" s="174"/>
      <c r="J218" s="100"/>
      <c r="K218" s="100"/>
      <c r="L218" s="175"/>
      <c r="M218" s="179"/>
    </row>
    <row r="219" spans="1:13" ht="18.75">
      <c r="A219" s="172"/>
      <c r="B219" s="172"/>
      <c r="C219" s="172"/>
      <c r="D219" s="172"/>
      <c r="E219" s="172"/>
      <c r="F219" s="116"/>
      <c r="G219" s="116"/>
      <c r="H219" s="116"/>
      <c r="I219" s="116"/>
      <c r="J219" s="116"/>
      <c r="K219" s="116"/>
      <c r="L219" s="116"/>
      <c r="M219" s="107"/>
    </row>
    <row r="220" spans="1:13" ht="12.75">
      <c r="A220" s="38"/>
      <c r="B220" s="38"/>
      <c r="C220" s="38"/>
      <c r="D220" s="38"/>
      <c r="E220" s="38"/>
      <c r="F220" s="38"/>
      <c r="G220" s="38"/>
      <c r="H220" s="38"/>
      <c r="I220" s="38"/>
      <c r="J220" s="38"/>
      <c r="K220" s="38"/>
      <c r="L220" s="38"/>
      <c r="M220" s="38"/>
    </row>
    <row r="221" spans="1:13" ht="12.75">
      <c r="A221" s="38"/>
      <c r="B221" s="38"/>
      <c r="C221" s="38"/>
      <c r="D221" s="38"/>
      <c r="E221" s="38"/>
      <c r="F221" s="38"/>
      <c r="G221" s="38"/>
      <c r="H221" s="38"/>
      <c r="I221" s="38"/>
      <c r="J221" s="38"/>
      <c r="K221" s="38"/>
      <c r="L221" s="38"/>
      <c r="M221" s="38"/>
    </row>
    <row r="222" spans="1:13" ht="12.75">
      <c r="A222" s="38"/>
      <c r="B222" s="38"/>
      <c r="C222" s="38"/>
      <c r="D222" s="38"/>
      <c r="E222" s="38"/>
      <c r="F222" s="38"/>
      <c r="G222" s="38"/>
      <c r="H222" s="38"/>
      <c r="I222" s="38"/>
      <c r="J222" s="38"/>
      <c r="K222" s="38"/>
      <c r="L222" s="38"/>
      <c r="M222" s="38"/>
    </row>
    <row r="223" spans="1:13" ht="12.75">
      <c r="A223" s="38"/>
      <c r="B223" s="38"/>
      <c r="C223" s="38"/>
      <c r="D223" s="38"/>
      <c r="E223" s="38"/>
      <c r="F223" s="38"/>
      <c r="G223" s="38"/>
      <c r="H223" s="38"/>
      <c r="I223" s="38"/>
      <c r="J223" s="38"/>
      <c r="K223" s="38"/>
      <c r="L223" s="38"/>
      <c r="M223" s="38"/>
    </row>
    <row r="224" spans="1:13" ht="12.75">
      <c r="A224" s="38"/>
      <c r="B224" s="38"/>
      <c r="C224" s="38"/>
      <c r="D224" s="38"/>
      <c r="E224" s="38"/>
      <c r="F224" s="38"/>
      <c r="G224" s="38"/>
      <c r="H224" s="38"/>
      <c r="I224" s="38"/>
      <c r="J224" s="38"/>
      <c r="K224" s="38"/>
      <c r="L224" s="38"/>
      <c r="M224" s="38"/>
    </row>
    <row r="225" spans="1:13" ht="12.75">
      <c r="A225" s="38"/>
      <c r="B225" s="38"/>
      <c r="C225" s="38"/>
      <c r="D225" s="38"/>
      <c r="E225" s="38"/>
      <c r="F225" s="38"/>
      <c r="G225" s="38"/>
      <c r="H225" s="38"/>
      <c r="I225" s="38"/>
      <c r="J225" s="38"/>
      <c r="K225" s="38"/>
      <c r="L225" s="38"/>
      <c r="M225" s="38"/>
    </row>
    <row r="226" spans="1:13" ht="12.75">
      <c r="A226" s="38"/>
      <c r="B226" s="38"/>
      <c r="C226" s="38"/>
      <c r="D226" s="38"/>
      <c r="E226" s="38"/>
      <c r="F226" s="38"/>
      <c r="G226" s="38"/>
      <c r="H226" s="38"/>
      <c r="I226" s="38"/>
      <c r="J226" s="38"/>
      <c r="K226" s="38"/>
      <c r="L226" s="38"/>
      <c r="M226" s="38"/>
    </row>
    <row r="227" spans="1:13" ht="12.75">
      <c r="A227" s="38"/>
      <c r="B227" s="38"/>
      <c r="C227" s="38"/>
      <c r="D227" s="38"/>
      <c r="E227" s="38"/>
      <c r="F227" s="38"/>
      <c r="G227" s="38"/>
      <c r="H227" s="38"/>
      <c r="I227" s="38"/>
      <c r="J227" s="38"/>
      <c r="K227" s="38"/>
      <c r="L227" s="38"/>
      <c r="M227" s="38"/>
    </row>
    <row r="228" spans="1:13" ht="12.75">
      <c r="A228" s="38"/>
      <c r="B228" s="38"/>
      <c r="C228" s="38"/>
      <c r="D228" s="38"/>
      <c r="E228" s="38"/>
      <c r="F228" s="38"/>
      <c r="G228" s="38"/>
      <c r="H228" s="38"/>
      <c r="I228" s="38"/>
      <c r="J228" s="38"/>
      <c r="K228" s="38"/>
      <c r="L228" s="38"/>
      <c r="M228" s="38"/>
    </row>
    <row r="229" spans="1:13" ht="12.75">
      <c r="A229" s="38"/>
      <c r="B229" s="38"/>
      <c r="C229" s="38"/>
      <c r="D229" s="38"/>
      <c r="E229" s="38"/>
      <c r="F229" s="38"/>
      <c r="G229" s="38"/>
      <c r="H229" s="38"/>
      <c r="I229" s="38"/>
      <c r="J229" s="38"/>
      <c r="K229" s="38"/>
      <c r="L229" s="38"/>
      <c r="M229" s="38"/>
    </row>
    <row r="230" spans="1:13" ht="12.75">
      <c r="A230" s="38"/>
      <c r="B230" s="38"/>
      <c r="C230" s="38"/>
      <c r="D230" s="38"/>
      <c r="E230" s="38"/>
      <c r="F230" s="38"/>
      <c r="G230" s="38"/>
      <c r="H230" s="38"/>
      <c r="I230" s="38"/>
      <c r="J230" s="38"/>
      <c r="K230" s="38"/>
      <c r="L230" s="38"/>
      <c r="M230" s="38"/>
    </row>
    <row r="231" spans="1:13" ht="12.75">
      <c r="A231" s="38"/>
      <c r="B231" s="38"/>
      <c r="C231" s="38"/>
      <c r="D231" s="38"/>
      <c r="E231" s="38"/>
      <c r="F231" s="38"/>
      <c r="G231" s="38"/>
      <c r="H231" s="38"/>
      <c r="I231" s="38"/>
      <c r="J231" s="38"/>
      <c r="K231" s="38"/>
      <c r="L231" s="38"/>
      <c r="M231" s="38"/>
    </row>
    <row r="232" spans="1:13" ht="12.75">
      <c r="A232" s="38"/>
      <c r="B232" s="38"/>
      <c r="C232" s="38"/>
      <c r="D232" s="38"/>
      <c r="E232" s="38"/>
      <c r="F232" s="38"/>
      <c r="G232" s="38"/>
      <c r="H232" s="38"/>
      <c r="I232" s="38"/>
      <c r="J232" s="38"/>
      <c r="K232" s="38"/>
      <c r="L232" s="38"/>
      <c r="M232" s="38"/>
    </row>
    <row r="233" spans="1:13" ht="12.75">
      <c r="A233" s="38"/>
      <c r="B233" s="38"/>
      <c r="C233" s="38"/>
      <c r="D233" s="38"/>
      <c r="E233" s="38"/>
      <c r="F233" s="38"/>
      <c r="G233" s="38"/>
      <c r="H233" s="38"/>
      <c r="I233" s="38"/>
      <c r="J233" s="38"/>
      <c r="K233" s="38"/>
      <c r="L233" s="38"/>
      <c r="M233" s="38"/>
    </row>
    <row r="234" spans="1:13" ht="12.75">
      <c r="A234" s="38"/>
      <c r="B234" s="38"/>
      <c r="C234" s="38"/>
      <c r="D234" s="38"/>
      <c r="E234" s="38"/>
      <c r="F234" s="38"/>
      <c r="G234" s="38"/>
      <c r="H234" s="38"/>
      <c r="I234" s="38"/>
      <c r="J234" s="38"/>
      <c r="K234" s="38"/>
      <c r="L234" s="38"/>
      <c r="M234" s="38"/>
    </row>
    <row r="235" spans="1:13" ht="12.75">
      <c r="A235" s="38"/>
      <c r="B235" s="38"/>
      <c r="C235" s="38"/>
      <c r="D235" s="38"/>
      <c r="E235" s="38"/>
      <c r="F235" s="38"/>
      <c r="G235" s="38"/>
      <c r="H235" s="38"/>
      <c r="I235" s="38"/>
      <c r="J235" s="38"/>
      <c r="K235" s="38"/>
      <c r="L235" s="38"/>
      <c r="M235" s="38"/>
    </row>
    <row r="236" spans="1:13" ht="12.75">
      <c r="A236" s="38"/>
      <c r="B236" s="38"/>
      <c r="C236" s="38"/>
      <c r="D236" s="38"/>
      <c r="E236" s="38"/>
      <c r="F236" s="38"/>
      <c r="G236" s="38"/>
      <c r="H236" s="38"/>
      <c r="I236" s="38"/>
      <c r="J236" s="38"/>
      <c r="K236" s="38"/>
      <c r="L236" s="38"/>
      <c r="M236" s="38"/>
    </row>
    <row r="237" spans="1:13" ht="12.75">
      <c r="A237" s="38"/>
      <c r="B237" s="38"/>
      <c r="C237" s="38"/>
      <c r="D237" s="38"/>
      <c r="E237" s="38"/>
      <c r="F237" s="38"/>
      <c r="G237" s="38"/>
      <c r="H237" s="38"/>
      <c r="I237" s="38"/>
      <c r="J237" s="38"/>
      <c r="K237" s="38"/>
      <c r="L237" s="38"/>
      <c r="M237" s="38"/>
    </row>
    <row r="238" spans="1:13" ht="12.75">
      <c r="A238" s="38"/>
      <c r="B238" s="38"/>
      <c r="C238" s="38"/>
      <c r="D238" s="38"/>
      <c r="E238" s="38"/>
      <c r="F238" s="38"/>
      <c r="G238" s="38"/>
      <c r="H238" s="38"/>
      <c r="I238" s="38"/>
      <c r="J238" s="38"/>
      <c r="K238" s="38"/>
      <c r="L238" s="38"/>
      <c r="M238" s="38"/>
    </row>
    <row r="239" spans="1:13" ht="12.75">
      <c r="A239" s="38"/>
      <c r="B239" s="38"/>
      <c r="C239" s="38"/>
      <c r="D239" s="38"/>
      <c r="E239" s="38"/>
      <c r="F239" s="38"/>
      <c r="G239" s="38"/>
      <c r="H239" s="38"/>
      <c r="I239" s="38"/>
      <c r="J239" s="38"/>
      <c r="K239" s="38"/>
      <c r="L239" s="38"/>
      <c r="M239" s="38"/>
    </row>
    <row r="240" spans="1:13" ht="12.75">
      <c r="A240" s="38"/>
      <c r="B240" s="38"/>
      <c r="C240" s="38"/>
      <c r="D240" s="38"/>
      <c r="E240" s="38"/>
      <c r="F240" s="38"/>
      <c r="G240" s="38"/>
      <c r="H240" s="38"/>
      <c r="I240" s="38"/>
      <c r="J240" s="38"/>
      <c r="K240" s="38"/>
      <c r="L240" s="38"/>
      <c r="M240" s="38"/>
    </row>
    <row r="241" spans="1:13" ht="12.75">
      <c r="A241" s="38"/>
      <c r="B241" s="38"/>
      <c r="C241" s="38"/>
      <c r="D241" s="38"/>
      <c r="E241" s="38"/>
      <c r="F241" s="38"/>
      <c r="G241" s="38"/>
      <c r="H241" s="38"/>
      <c r="I241" s="38"/>
      <c r="J241" s="38"/>
      <c r="K241" s="38"/>
      <c r="L241" s="38"/>
      <c r="M241" s="38"/>
    </row>
    <row r="242" spans="1:13" ht="12.75">
      <c r="A242" s="38"/>
      <c r="B242" s="38"/>
      <c r="C242" s="38"/>
      <c r="D242" s="38"/>
      <c r="E242" s="38"/>
      <c r="F242" s="38"/>
      <c r="G242" s="38"/>
      <c r="H242" s="38"/>
      <c r="I242" s="38"/>
      <c r="J242" s="38"/>
      <c r="K242" s="38"/>
      <c r="L242" s="38"/>
      <c r="M242" s="38"/>
    </row>
    <row r="243" spans="1:13" ht="12.75">
      <c r="A243" s="38"/>
      <c r="B243" s="38"/>
      <c r="C243" s="38"/>
      <c r="D243" s="38"/>
      <c r="E243" s="38"/>
      <c r="F243" s="38"/>
      <c r="G243" s="38"/>
      <c r="H243" s="38"/>
      <c r="I243" s="38"/>
      <c r="J243" s="38"/>
      <c r="K243" s="38"/>
      <c r="L243" s="38"/>
      <c r="M243" s="38"/>
    </row>
    <row r="244" spans="1:13" ht="12.75">
      <c r="A244" s="38"/>
      <c r="B244" s="38"/>
      <c r="C244" s="38"/>
      <c r="D244" s="38"/>
      <c r="E244" s="38"/>
      <c r="F244" s="38"/>
      <c r="G244" s="38"/>
      <c r="H244" s="38"/>
      <c r="I244" s="38"/>
      <c r="J244" s="38"/>
      <c r="K244" s="38"/>
      <c r="L244" s="38"/>
      <c r="M244" s="38"/>
    </row>
    <row r="245" spans="1:13" ht="12.75">
      <c r="A245" s="38"/>
      <c r="B245" s="38"/>
      <c r="C245" s="38"/>
      <c r="D245" s="38"/>
      <c r="E245" s="38"/>
      <c r="F245" s="38"/>
      <c r="G245" s="38"/>
      <c r="H245" s="38"/>
      <c r="I245" s="38"/>
      <c r="J245" s="38"/>
      <c r="K245" s="38"/>
      <c r="L245" s="38"/>
      <c r="M245" s="38"/>
    </row>
    <row r="246" spans="1:13" ht="12.75">
      <c r="A246" s="38"/>
      <c r="B246" s="38"/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</row>
    <row r="247" spans="1:13" ht="12.75">
      <c r="A247" s="38"/>
      <c r="B247" s="38"/>
      <c r="C247" s="38"/>
      <c r="D247" s="38"/>
      <c r="E247" s="38"/>
      <c r="F247" s="38"/>
      <c r="G247" s="38"/>
      <c r="H247" s="38"/>
      <c r="I247" s="38"/>
      <c r="J247" s="38"/>
      <c r="K247" s="38"/>
      <c r="L247" s="38"/>
      <c r="M247" s="38"/>
    </row>
    <row r="248" spans="1:13" ht="12.75">
      <c r="A248" s="38"/>
      <c r="B248" s="38"/>
      <c r="C248" s="38"/>
      <c r="D248" s="38"/>
      <c r="E248" s="38"/>
      <c r="F248" s="38"/>
      <c r="G248" s="38"/>
      <c r="H248" s="38"/>
      <c r="I248" s="38"/>
      <c r="J248" s="38"/>
      <c r="K248" s="38"/>
      <c r="L248" s="38"/>
      <c r="M248" s="38"/>
    </row>
    <row r="249" spans="1:13" ht="12.75">
      <c r="A249" s="38"/>
      <c r="B249" s="38"/>
      <c r="C249" s="38"/>
      <c r="D249" s="38"/>
      <c r="E249" s="38"/>
      <c r="F249" s="38"/>
      <c r="G249" s="38"/>
      <c r="H249" s="38"/>
      <c r="I249" s="38"/>
      <c r="J249" s="38"/>
      <c r="K249" s="38"/>
      <c r="L249" s="38"/>
      <c r="M249" s="38"/>
    </row>
    <row r="250" spans="1:13" ht="12.75">
      <c r="A250" s="38"/>
      <c r="B250" s="38"/>
      <c r="C250" s="38"/>
      <c r="D250" s="38"/>
      <c r="E250" s="38"/>
      <c r="F250" s="38"/>
      <c r="G250" s="38"/>
      <c r="H250" s="38"/>
      <c r="I250" s="38"/>
      <c r="J250" s="38"/>
      <c r="K250" s="38"/>
      <c r="L250" s="38"/>
      <c r="M250" s="38"/>
    </row>
    <row r="251" spans="1:13" ht="12.75">
      <c r="A251" s="38"/>
      <c r="B251" s="38"/>
      <c r="C251" s="38"/>
      <c r="D251" s="38"/>
      <c r="E251" s="38"/>
      <c r="F251" s="38"/>
      <c r="G251" s="38"/>
      <c r="H251" s="38"/>
      <c r="I251" s="38"/>
      <c r="J251" s="38"/>
      <c r="K251" s="38"/>
      <c r="L251" s="38"/>
      <c r="M251" s="38"/>
    </row>
    <row r="252" spans="1:13" ht="12.75">
      <c r="A252" s="38"/>
      <c r="B252" s="38"/>
      <c r="C252" s="38"/>
      <c r="D252" s="38"/>
      <c r="E252" s="38"/>
      <c r="F252" s="38"/>
      <c r="G252" s="38"/>
      <c r="H252" s="38"/>
      <c r="I252" s="38"/>
      <c r="J252" s="38"/>
      <c r="K252" s="38"/>
      <c r="L252" s="38"/>
      <c r="M252" s="38"/>
    </row>
    <row r="253" spans="1:13" ht="12.75">
      <c r="A253" s="38"/>
      <c r="B253" s="38"/>
      <c r="C253" s="38"/>
      <c r="D253" s="38"/>
      <c r="E253" s="38"/>
      <c r="F253" s="38"/>
      <c r="G253" s="38"/>
      <c r="H253" s="38"/>
      <c r="I253" s="38"/>
      <c r="J253" s="38"/>
      <c r="K253" s="38"/>
      <c r="L253" s="38"/>
      <c r="M253" s="38"/>
    </row>
    <row r="254" spans="1:13" ht="12.75">
      <c r="A254" s="38"/>
      <c r="B254" s="38"/>
      <c r="C254" s="38"/>
      <c r="D254" s="38"/>
      <c r="E254" s="38"/>
      <c r="F254" s="38"/>
      <c r="G254" s="38"/>
      <c r="H254" s="38"/>
      <c r="I254" s="38"/>
      <c r="J254" s="38"/>
      <c r="K254" s="38"/>
      <c r="L254" s="38"/>
      <c r="M254" s="38"/>
    </row>
    <row r="255" spans="1:13" ht="12.75">
      <c r="A255" s="38"/>
      <c r="B255" s="38"/>
      <c r="C255" s="38"/>
      <c r="D255" s="38"/>
      <c r="E255" s="38"/>
      <c r="F255" s="38"/>
      <c r="G255" s="38"/>
      <c r="H255" s="38"/>
      <c r="I255" s="38"/>
      <c r="J255" s="38"/>
      <c r="K255" s="38"/>
      <c r="L255" s="38"/>
      <c r="M255" s="38"/>
    </row>
  </sheetData>
  <sheetProtection/>
  <mergeCells count="712">
    <mergeCell ref="I1:M1"/>
    <mergeCell ref="A2:M2"/>
    <mergeCell ref="A4:A8"/>
    <mergeCell ref="B4:B8"/>
    <mergeCell ref="C4:C8"/>
    <mergeCell ref="D4:D8"/>
    <mergeCell ref="E4:E8"/>
    <mergeCell ref="F4:F8"/>
    <mergeCell ref="G4:L4"/>
    <mergeCell ref="M4:M8"/>
    <mergeCell ref="G5:G8"/>
    <mergeCell ref="H5:L5"/>
    <mergeCell ref="H6:H8"/>
    <mergeCell ref="I6:I8"/>
    <mergeCell ref="J6:K8"/>
    <mergeCell ref="L6:L8"/>
    <mergeCell ref="A12:A14"/>
    <mergeCell ref="B12:B14"/>
    <mergeCell ref="C12:C14"/>
    <mergeCell ref="D12:D14"/>
    <mergeCell ref="J9:K9"/>
    <mergeCell ref="C10:E10"/>
    <mergeCell ref="B11:E11"/>
    <mergeCell ref="J11:K11"/>
    <mergeCell ref="E16:E18"/>
    <mergeCell ref="L12:L14"/>
    <mergeCell ref="M12:M14"/>
    <mergeCell ref="I13:I14"/>
    <mergeCell ref="E12:E14"/>
    <mergeCell ref="F12:F14"/>
    <mergeCell ref="G12:G14"/>
    <mergeCell ref="H12:H14"/>
    <mergeCell ref="A20:A22"/>
    <mergeCell ref="B20:B22"/>
    <mergeCell ref="C20:C22"/>
    <mergeCell ref="D20:D22"/>
    <mergeCell ref="I16:I18"/>
    <mergeCell ref="B15:E15"/>
    <mergeCell ref="A16:A18"/>
    <mergeCell ref="B16:B18"/>
    <mergeCell ref="C16:C18"/>
    <mergeCell ref="D16:D18"/>
    <mergeCell ref="M20:M22"/>
    <mergeCell ref="L16:L18"/>
    <mergeCell ref="M16:M18"/>
    <mergeCell ref="B19:E19"/>
    <mergeCell ref="E20:E22"/>
    <mergeCell ref="F20:F22"/>
    <mergeCell ref="G20:G22"/>
    <mergeCell ref="F16:F18"/>
    <mergeCell ref="G16:G18"/>
    <mergeCell ref="H16:H18"/>
    <mergeCell ref="G23:G25"/>
    <mergeCell ref="H23:H25"/>
    <mergeCell ref="I23:I25"/>
    <mergeCell ref="H20:H22"/>
    <mergeCell ref="I20:I22"/>
    <mergeCell ref="L20:L22"/>
    <mergeCell ref="L23:L25"/>
    <mergeCell ref="A23:A25"/>
    <mergeCell ref="B23:B25"/>
    <mergeCell ref="C23:C25"/>
    <mergeCell ref="D23:D25"/>
    <mergeCell ref="E23:E25"/>
    <mergeCell ref="F23:F25"/>
    <mergeCell ref="M23:M25"/>
    <mergeCell ref="A26:A28"/>
    <mergeCell ref="B26:B28"/>
    <mergeCell ref="C26:C28"/>
    <mergeCell ref="D26:D28"/>
    <mergeCell ref="E26:E28"/>
    <mergeCell ref="F26:F28"/>
    <mergeCell ref="G26:G28"/>
    <mergeCell ref="H26:H28"/>
    <mergeCell ref="I26:I28"/>
    <mergeCell ref="M29:M31"/>
    <mergeCell ref="L26:L28"/>
    <mergeCell ref="M26:M28"/>
    <mergeCell ref="A29:A31"/>
    <mergeCell ref="B29:B31"/>
    <mergeCell ref="C29:C31"/>
    <mergeCell ref="D29:D31"/>
    <mergeCell ref="E29:E31"/>
    <mergeCell ref="F29:F31"/>
    <mergeCell ref="G29:G31"/>
    <mergeCell ref="F33:F34"/>
    <mergeCell ref="G33:G34"/>
    <mergeCell ref="H33:H34"/>
    <mergeCell ref="B32:E32"/>
    <mergeCell ref="I29:I31"/>
    <mergeCell ref="L29:L31"/>
    <mergeCell ref="H29:H31"/>
    <mergeCell ref="M35:M36"/>
    <mergeCell ref="I33:I34"/>
    <mergeCell ref="L33:L34"/>
    <mergeCell ref="M33:M34"/>
    <mergeCell ref="G35:G36"/>
    <mergeCell ref="A33:A34"/>
    <mergeCell ref="B33:B34"/>
    <mergeCell ref="C33:C34"/>
    <mergeCell ref="D33:D34"/>
    <mergeCell ref="E33:E34"/>
    <mergeCell ref="A37:E37"/>
    <mergeCell ref="H35:H36"/>
    <mergeCell ref="I35:I36"/>
    <mergeCell ref="L35:L36"/>
    <mergeCell ref="A35:A36"/>
    <mergeCell ref="B35:B36"/>
    <mergeCell ref="C35:C36"/>
    <mergeCell ref="D35:D36"/>
    <mergeCell ref="E35:E36"/>
    <mergeCell ref="F35:F36"/>
    <mergeCell ref="G41:G43"/>
    <mergeCell ref="E38:E40"/>
    <mergeCell ref="F38:F40"/>
    <mergeCell ref="G38:G40"/>
    <mergeCell ref="H38:H40"/>
    <mergeCell ref="A38:A40"/>
    <mergeCell ref="B38:B40"/>
    <mergeCell ref="C38:C40"/>
    <mergeCell ref="D38:D40"/>
    <mergeCell ref="A41:A43"/>
    <mergeCell ref="B41:B43"/>
    <mergeCell ref="C41:C43"/>
    <mergeCell ref="D41:D43"/>
    <mergeCell ref="E41:E43"/>
    <mergeCell ref="F41:F43"/>
    <mergeCell ref="H41:H43"/>
    <mergeCell ref="I41:I43"/>
    <mergeCell ref="L41:L43"/>
    <mergeCell ref="M41:M43"/>
    <mergeCell ref="I38:I40"/>
    <mergeCell ref="L38:L40"/>
    <mergeCell ref="M38:M40"/>
    <mergeCell ref="E44:E46"/>
    <mergeCell ref="F44:F46"/>
    <mergeCell ref="G44:G46"/>
    <mergeCell ref="H44:H46"/>
    <mergeCell ref="A44:A46"/>
    <mergeCell ref="B44:B46"/>
    <mergeCell ref="C44:C46"/>
    <mergeCell ref="D44:D46"/>
    <mergeCell ref="L50:L51"/>
    <mergeCell ref="M50:M51"/>
    <mergeCell ref="I44:I46"/>
    <mergeCell ref="L44:L46"/>
    <mergeCell ref="M44:M46"/>
    <mergeCell ref="I47:I49"/>
    <mergeCell ref="L47:L49"/>
    <mergeCell ref="M47:M49"/>
    <mergeCell ref="I50:I51"/>
    <mergeCell ref="E50:E51"/>
    <mergeCell ref="F50:F51"/>
    <mergeCell ref="G50:G51"/>
    <mergeCell ref="H50:H51"/>
    <mergeCell ref="E47:E49"/>
    <mergeCell ref="F47:F49"/>
    <mergeCell ref="G47:G49"/>
    <mergeCell ref="A47:A49"/>
    <mergeCell ref="B47:B49"/>
    <mergeCell ref="C47:C49"/>
    <mergeCell ref="D47:D49"/>
    <mergeCell ref="B50:B51"/>
    <mergeCell ref="H47:H49"/>
    <mergeCell ref="D55:D57"/>
    <mergeCell ref="E55:E57"/>
    <mergeCell ref="A58:E59"/>
    <mergeCell ref="A50:A51"/>
    <mergeCell ref="F58:F59"/>
    <mergeCell ref="G58:G59"/>
    <mergeCell ref="A55:A57"/>
    <mergeCell ref="F55:F57"/>
    <mergeCell ref="G55:G57"/>
    <mergeCell ref="A63:A65"/>
    <mergeCell ref="B63:B65"/>
    <mergeCell ref="C63:C65"/>
    <mergeCell ref="D63:D65"/>
    <mergeCell ref="C50:C51"/>
    <mergeCell ref="D50:D51"/>
    <mergeCell ref="C60:E60"/>
    <mergeCell ref="B61:E61"/>
    <mergeCell ref="B55:B57"/>
    <mergeCell ref="C55:C57"/>
    <mergeCell ref="F66:F68"/>
    <mergeCell ref="G66:G68"/>
    <mergeCell ref="H66:H68"/>
    <mergeCell ref="I66:I68"/>
    <mergeCell ref="E63:E65"/>
    <mergeCell ref="F63:F65"/>
    <mergeCell ref="G63:G65"/>
    <mergeCell ref="H63:H65"/>
    <mergeCell ref="L66:L68"/>
    <mergeCell ref="M66:M68"/>
    <mergeCell ref="L63:L65"/>
    <mergeCell ref="M63:M65"/>
    <mergeCell ref="A66:A68"/>
    <mergeCell ref="B66:B68"/>
    <mergeCell ref="C66:C68"/>
    <mergeCell ref="D66:D68"/>
    <mergeCell ref="I63:I65"/>
    <mergeCell ref="E66:E68"/>
    <mergeCell ref="N66:N68"/>
    <mergeCell ref="B69:B78"/>
    <mergeCell ref="C69:C78"/>
    <mergeCell ref="D69:D72"/>
    <mergeCell ref="E69:E71"/>
    <mergeCell ref="F69:F72"/>
    <mergeCell ref="G69:G72"/>
    <mergeCell ref="H69:H72"/>
    <mergeCell ref="I69:I72"/>
    <mergeCell ref="L69:L72"/>
    <mergeCell ref="M69:M72"/>
    <mergeCell ref="D73:D75"/>
    <mergeCell ref="E73:E75"/>
    <mergeCell ref="F73:F75"/>
    <mergeCell ref="G73:G75"/>
    <mergeCell ref="H73:H75"/>
    <mergeCell ref="I73:I75"/>
    <mergeCell ref="L73:L75"/>
    <mergeCell ref="M73:M75"/>
    <mergeCell ref="L76:L78"/>
    <mergeCell ref="M76:M78"/>
    <mergeCell ref="D76:D78"/>
    <mergeCell ref="E76:E78"/>
    <mergeCell ref="F76:F78"/>
    <mergeCell ref="G76:G78"/>
    <mergeCell ref="A79:A81"/>
    <mergeCell ref="B79:B81"/>
    <mergeCell ref="C79:C81"/>
    <mergeCell ref="D79:D81"/>
    <mergeCell ref="H76:H78"/>
    <mergeCell ref="I76:I78"/>
    <mergeCell ref="I79:I81"/>
    <mergeCell ref="L79:L81"/>
    <mergeCell ref="M79:M81"/>
    <mergeCell ref="E79:E81"/>
    <mergeCell ref="F79:F81"/>
    <mergeCell ref="G79:G81"/>
    <mergeCell ref="H79:H81"/>
    <mergeCell ref="C82:E82"/>
    <mergeCell ref="A83:A85"/>
    <mergeCell ref="B83:B85"/>
    <mergeCell ref="C83:C85"/>
    <mergeCell ref="D83:D85"/>
    <mergeCell ref="E83:E85"/>
    <mergeCell ref="L83:L85"/>
    <mergeCell ref="M83:M85"/>
    <mergeCell ref="N83:N85"/>
    <mergeCell ref="F83:F85"/>
    <mergeCell ref="G83:G85"/>
    <mergeCell ref="H83:H85"/>
    <mergeCell ref="I83:I85"/>
    <mergeCell ref="M86:M88"/>
    <mergeCell ref="E86:E88"/>
    <mergeCell ref="F86:F88"/>
    <mergeCell ref="G86:G88"/>
    <mergeCell ref="H86:H88"/>
    <mergeCell ref="A86:A88"/>
    <mergeCell ref="B86:B88"/>
    <mergeCell ref="C86:C88"/>
    <mergeCell ref="D86:D88"/>
    <mergeCell ref="A89:A91"/>
    <mergeCell ref="B89:B91"/>
    <mergeCell ref="C89:C91"/>
    <mergeCell ref="D89:D91"/>
    <mergeCell ref="I86:I88"/>
    <mergeCell ref="L86:L88"/>
    <mergeCell ref="I89:I91"/>
    <mergeCell ref="L89:L91"/>
    <mergeCell ref="M89:M91"/>
    <mergeCell ref="E89:E91"/>
    <mergeCell ref="F89:F91"/>
    <mergeCell ref="G89:G91"/>
    <mergeCell ref="H89:H91"/>
    <mergeCell ref="M92:M94"/>
    <mergeCell ref="C95:E95"/>
    <mergeCell ref="E92:E94"/>
    <mergeCell ref="F92:F94"/>
    <mergeCell ref="G92:G94"/>
    <mergeCell ref="H92:H94"/>
    <mergeCell ref="C92:C94"/>
    <mergeCell ref="D92:D94"/>
    <mergeCell ref="A96:A98"/>
    <mergeCell ref="B96:B98"/>
    <mergeCell ref="C96:C98"/>
    <mergeCell ref="D96:D98"/>
    <mergeCell ref="I92:I94"/>
    <mergeCell ref="L92:L94"/>
    <mergeCell ref="A92:A94"/>
    <mergeCell ref="B92:B94"/>
    <mergeCell ref="I96:I98"/>
    <mergeCell ref="L96:L98"/>
    <mergeCell ref="M96:M98"/>
    <mergeCell ref="E96:E98"/>
    <mergeCell ref="F96:F98"/>
    <mergeCell ref="G96:G98"/>
    <mergeCell ref="H96:H98"/>
    <mergeCell ref="K99:K100"/>
    <mergeCell ref="L99:L100"/>
    <mergeCell ref="A99:E100"/>
    <mergeCell ref="F99:F100"/>
    <mergeCell ref="G99:G100"/>
    <mergeCell ref="H99:H100"/>
    <mergeCell ref="A112:E112"/>
    <mergeCell ref="A114:E114"/>
    <mergeCell ref="A117:H117"/>
    <mergeCell ref="A118:E118"/>
    <mergeCell ref="M99:M100"/>
    <mergeCell ref="A102:E102"/>
    <mergeCell ref="A104:M104"/>
    <mergeCell ref="A111:E111"/>
    <mergeCell ref="I99:I100"/>
    <mergeCell ref="J99:J100"/>
    <mergeCell ref="G123:G125"/>
    <mergeCell ref="A119:M119"/>
    <mergeCell ref="A69:A78"/>
    <mergeCell ref="A120:A122"/>
    <mergeCell ref="B120:B122"/>
    <mergeCell ref="C120:C122"/>
    <mergeCell ref="D120:D122"/>
    <mergeCell ref="E120:E122"/>
    <mergeCell ref="F120:F122"/>
    <mergeCell ref="G120:G122"/>
    <mergeCell ref="A123:A125"/>
    <mergeCell ref="B123:B125"/>
    <mergeCell ref="C123:C125"/>
    <mergeCell ref="D123:D125"/>
    <mergeCell ref="E123:E125"/>
    <mergeCell ref="F123:F125"/>
    <mergeCell ref="H123:H125"/>
    <mergeCell ref="I123:I125"/>
    <mergeCell ref="L123:L125"/>
    <mergeCell ref="M123:M125"/>
    <mergeCell ref="I120:I122"/>
    <mergeCell ref="L120:L122"/>
    <mergeCell ref="M120:M122"/>
    <mergeCell ref="H120:H122"/>
    <mergeCell ref="G129:G131"/>
    <mergeCell ref="E126:E128"/>
    <mergeCell ref="F126:F128"/>
    <mergeCell ref="G126:G128"/>
    <mergeCell ref="H126:H128"/>
    <mergeCell ref="A126:A128"/>
    <mergeCell ref="B126:B128"/>
    <mergeCell ref="C126:C128"/>
    <mergeCell ref="D126:D128"/>
    <mergeCell ref="A129:A131"/>
    <mergeCell ref="B129:B131"/>
    <mergeCell ref="C129:C131"/>
    <mergeCell ref="D129:D131"/>
    <mergeCell ref="E129:E131"/>
    <mergeCell ref="F129:F131"/>
    <mergeCell ref="H129:H131"/>
    <mergeCell ref="I129:I131"/>
    <mergeCell ref="L129:L131"/>
    <mergeCell ref="M129:M131"/>
    <mergeCell ref="I126:I128"/>
    <mergeCell ref="L126:L128"/>
    <mergeCell ref="M126:M128"/>
    <mergeCell ref="G135:G137"/>
    <mergeCell ref="E132:E134"/>
    <mergeCell ref="F132:F134"/>
    <mergeCell ref="G132:G134"/>
    <mergeCell ref="H132:H134"/>
    <mergeCell ref="A132:A134"/>
    <mergeCell ref="B132:B134"/>
    <mergeCell ref="C132:C134"/>
    <mergeCell ref="D132:D134"/>
    <mergeCell ref="A135:A137"/>
    <mergeCell ref="B135:B137"/>
    <mergeCell ref="C135:C137"/>
    <mergeCell ref="D135:D137"/>
    <mergeCell ref="E135:E137"/>
    <mergeCell ref="F135:F137"/>
    <mergeCell ref="H135:H137"/>
    <mergeCell ref="I135:I137"/>
    <mergeCell ref="L135:L137"/>
    <mergeCell ref="M135:M137"/>
    <mergeCell ref="I132:I134"/>
    <mergeCell ref="L132:L134"/>
    <mergeCell ref="M132:M134"/>
    <mergeCell ref="G141:G143"/>
    <mergeCell ref="E138:E140"/>
    <mergeCell ref="F138:F140"/>
    <mergeCell ref="G138:G140"/>
    <mergeCell ref="H138:H140"/>
    <mergeCell ref="A138:A140"/>
    <mergeCell ref="B138:B140"/>
    <mergeCell ref="C138:C140"/>
    <mergeCell ref="D138:D140"/>
    <mergeCell ref="A141:A143"/>
    <mergeCell ref="B141:B143"/>
    <mergeCell ref="C141:C143"/>
    <mergeCell ref="D141:D143"/>
    <mergeCell ref="E141:E143"/>
    <mergeCell ref="F141:F143"/>
    <mergeCell ref="H141:H143"/>
    <mergeCell ref="I141:I143"/>
    <mergeCell ref="L141:L143"/>
    <mergeCell ref="M141:M143"/>
    <mergeCell ref="I138:I140"/>
    <mergeCell ref="L138:L140"/>
    <mergeCell ref="M138:M140"/>
    <mergeCell ref="G147:G149"/>
    <mergeCell ref="E144:E146"/>
    <mergeCell ref="F144:F146"/>
    <mergeCell ref="G144:G146"/>
    <mergeCell ref="H144:H146"/>
    <mergeCell ref="A144:A146"/>
    <mergeCell ref="B144:B146"/>
    <mergeCell ref="C144:C146"/>
    <mergeCell ref="D144:D146"/>
    <mergeCell ref="A147:A149"/>
    <mergeCell ref="B147:B149"/>
    <mergeCell ref="C147:C149"/>
    <mergeCell ref="D147:D149"/>
    <mergeCell ref="E147:E149"/>
    <mergeCell ref="F147:F149"/>
    <mergeCell ref="H147:H149"/>
    <mergeCell ref="I147:I149"/>
    <mergeCell ref="L147:L149"/>
    <mergeCell ref="M147:M149"/>
    <mergeCell ref="I144:I146"/>
    <mergeCell ref="L144:L146"/>
    <mergeCell ref="M144:M146"/>
    <mergeCell ref="G153:G155"/>
    <mergeCell ref="E150:E152"/>
    <mergeCell ref="F150:F152"/>
    <mergeCell ref="G150:G152"/>
    <mergeCell ref="H150:H152"/>
    <mergeCell ref="A150:A152"/>
    <mergeCell ref="B150:B152"/>
    <mergeCell ref="C150:C152"/>
    <mergeCell ref="D150:D152"/>
    <mergeCell ref="A153:A155"/>
    <mergeCell ref="B153:B155"/>
    <mergeCell ref="C153:C155"/>
    <mergeCell ref="D153:D155"/>
    <mergeCell ref="E153:E155"/>
    <mergeCell ref="F153:F155"/>
    <mergeCell ref="H153:H155"/>
    <mergeCell ref="I153:I155"/>
    <mergeCell ref="L153:L155"/>
    <mergeCell ref="M153:M155"/>
    <mergeCell ref="I150:I152"/>
    <mergeCell ref="L150:L152"/>
    <mergeCell ref="M150:M152"/>
    <mergeCell ref="G159:G161"/>
    <mergeCell ref="E156:E158"/>
    <mergeCell ref="F156:F158"/>
    <mergeCell ref="G156:G158"/>
    <mergeCell ref="H156:H158"/>
    <mergeCell ref="A156:A158"/>
    <mergeCell ref="B156:B158"/>
    <mergeCell ref="C156:C158"/>
    <mergeCell ref="D156:D158"/>
    <mergeCell ref="A159:A161"/>
    <mergeCell ref="B159:B161"/>
    <mergeCell ref="C159:C161"/>
    <mergeCell ref="D159:D161"/>
    <mergeCell ref="E159:E161"/>
    <mergeCell ref="F159:F161"/>
    <mergeCell ref="H159:H161"/>
    <mergeCell ref="I159:I161"/>
    <mergeCell ref="L159:L161"/>
    <mergeCell ref="M159:M161"/>
    <mergeCell ref="I156:I158"/>
    <mergeCell ref="L156:L158"/>
    <mergeCell ref="M156:M158"/>
    <mergeCell ref="G165:G167"/>
    <mergeCell ref="E162:E164"/>
    <mergeCell ref="F162:F164"/>
    <mergeCell ref="G162:G164"/>
    <mergeCell ref="H162:H164"/>
    <mergeCell ref="A162:A164"/>
    <mergeCell ref="B162:B164"/>
    <mergeCell ref="C162:C164"/>
    <mergeCell ref="D162:D164"/>
    <mergeCell ref="A165:A167"/>
    <mergeCell ref="B165:B167"/>
    <mergeCell ref="C165:C167"/>
    <mergeCell ref="D165:D167"/>
    <mergeCell ref="E165:E167"/>
    <mergeCell ref="F165:F167"/>
    <mergeCell ref="H165:H167"/>
    <mergeCell ref="I165:I167"/>
    <mergeCell ref="L165:L167"/>
    <mergeCell ref="M165:M167"/>
    <mergeCell ref="I162:I164"/>
    <mergeCell ref="L162:L164"/>
    <mergeCell ref="M162:M164"/>
    <mergeCell ref="M168:M170"/>
    <mergeCell ref="E168:E170"/>
    <mergeCell ref="F168:F170"/>
    <mergeCell ref="G168:G170"/>
    <mergeCell ref="H168:H170"/>
    <mergeCell ref="A168:A170"/>
    <mergeCell ref="B168:B170"/>
    <mergeCell ref="C168:C170"/>
    <mergeCell ref="D168:D170"/>
    <mergeCell ref="A171:A173"/>
    <mergeCell ref="B171:B173"/>
    <mergeCell ref="C171:C173"/>
    <mergeCell ref="D171:D173"/>
    <mergeCell ref="I168:I170"/>
    <mergeCell ref="L168:L170"/>
    <mergeCell ref="I171:I173"/>
    <mergeCell ref="L171:L173"/>
    <mergeCell ref="M171:M173"/>
    <mergeCell ref="E171:E173"/>
    <mergeCell ref="F171:F173"/>
    <mergeCell ref="G171:G173"/>
    <mergeCell ref="H171:H173"/>
    <mergeCell ref="G177:G179"/>
    <mergeCell ref="E174:E176"/>
    <mergeCell ref="F174:F176"/>
    <mergeCell ref="G174:G176"/>
    <mergeCell ref="H174:H176"/>
    <mergeCell ref="A174:A176"/>
    <mergeCell ref="B174:B176"/>
    <mergeCell ref="C174:C176"/>
    <mergeCell ref="D174:D176"/>
    <mergeCell ref="A177:A179"/>
    <mergeCell ref="B177:B179"/>
    <mergeCell ref="C177:C179"/>
    <mergeCell ref="D177:D179"/>
    <mergeCell ref="E177:E179"/>
    <mergeCell ref="F177:F179"/>
    <mergeCell ref="H177:H179"/>
    <mergeCell ref="I177:I179"/>
    <mergeCell ref="L177:L179"/>
    <mergeCell ref="M177:M179"/>
    <mergeCell ref="I174:I176"/>
    <mergeCell ref="L174:L176"/>
    <mergeCell ref="M174:M176"/>
    <mergeCell ref="M180:M182"/>
    <mergeCell ref="E180:E182"/>
    <mergeCell ref="F180:F182"/>
    <mergeCell ref="G180:G182"/>
    <mergeCell ref="H180:H182"/>
    <mergeCell ref="A180:A182"/>
    <mergeCell ref="B180:B182"/>
    <mergeCell ref="C180:C182"/>
    <mergeCell ref="D180:D182"/>
    <mergeCell ref="A183:A184"/>
    <mergeCell ref="B183:B184"/>
    <mergeCell ref="C183:C184"/>
    <mergeCell ref="D183:D184"/>
    <mergeCell ref="I180:I182"/>
    <mergeCell ref="L180:L182"/>
    <mergeCell ref="I183:I184"/>
    <mergeCell ref="L183:L184"/>
    <mergeCell ref="M183:M184"/>
    <mergeCell ref="E183:E184"/>
    <mergeCell ref="F183:F184"/>
    <mergeCell ref="G183:G184"/>
    <mergeCell ref="H183:H184"/>
    <mergeCell ref="M185:M186"/>
    <mergeCell ref="E185:E186"/>
    <mergeCell ref="F185:F186"/>
    <mergeCell ref="G185:G186"/>
    <mergeCell ref="H185:H186"/>
    <mergeCell ref="A185:A186"/>
    <mergeCell ref="B185:B186"/>
    <mergeCell ref="C185:C186"/>
    <mergeCell ref="D185:D186"/>
    <mergeCell ref="A187:A188"/>
    <mergeCell ref="B187:B188"/>
    <mergeCell ref="C187:C188"/>
    <mergeCell ref="D187:D188"/>
    <mergeCell ref="I185:I186"/>
    <mergeCell ref="L185:L186"/>
    <mergeCell ref="I187:I188"/>
    <mergeCell ref="L187:L188"/>
    <mergeCell ref="M187:M188"/>
    <mergeCell ref="E187:E188"/>
    <mergeCell ref="F187:F188"/>
    <mergeCell ref="G187:G188"/>
    <mergeCell ref="H187:H188"/>
    <mergeCell ref="G192:G194"/>
    <mergeCell ref="E189:E191"/>
    <mergeCell ref="F189:F191"/>
    <mergeCell ref="G189:G191"/>
    <mergeCell ref="H189:H191"/>
    <mergeCell ref="A189:A191"/>
    <mergeCell ref="B189:B191"/>
    <mergeCell ref="C189:C191"/>
    <mergeCell ref="D189:D191"/>
    <mergeCell ref="A192:A194"/>
    <mergeCell ref="B192:B194"/>
    <mergeCell ref="C192:C194"/>
    <mergeCell ref="D192:D194"/>
    <mergeCell ref="E192:E194"/>
    <mergeCell ref="F192:F194"/>
    <mergeCell ref="H192:H194"/>
    <mergeCell ref="I192:I194"/>
    <mergeCell ref="L192:L194"/>
    <mergeCell ref="M192:M194"/>
    <mergeCell ref="I189:I191"/>
    <mergeCell ref="L189:L191"/>
    <mergeCell ref="M189:M191"/>
    <mergeCell ref="G198:G200"/>
    <mergeCell ref="E195:E197"/>
    <mergeCell ref="F195:F197"/>
    <mergeCell ref="G195:G197"/>
    <mergeCell ref="H195:H197"/>
    <mergeCell ref="A195:A197"/>
    <mergeCell ref="B195:B197"/>
    <mergeCell ref="C195:C197"/>
    <mergeCell ref="D195:D197"/>
    <mergeCell ref="A198:A200"/>
    <mergeCell ref="B198:B200"/>
    <mergeCell ref="C198:C200"/>
    <mergeCell ref="D198:D200"/>
    <mergeCell ref="E198:E200"/>
    <mergeCell ref="F198:F200"/>
    <mergeCell ref="H198:H200"/>
    <mergeCell ref="I198:I200"/>
    <mergeCell ref="L198:L200"/>
    <mergeCell ref="M198:M200"/>
    <mergeCell ref="I195:I197"/>
    <mergeCell ref="L195:L197"/>
    <mergeCell ref="M195:M197"/>
    <mergeCell ref="G204:G206"/>
    <mergeCell ref="E201:E203"/>
    <mergeCell ref="F201:F203"/>
    <mergeCell ref="G201:G203"/>
    <mergeCell ref="H201:H203"/>
    <mergeCell ref="A201:A203"/>
    <mergeCell ref="B201:B203"/>
    <mergeCell ref="C201:C203"/>
    <mergeCell ref="D201:D203"/>
    <mergeCell ref="A204:A206"/>
    <mergeCell ref="B204:B206"/>
    <mergeCell ref="C204:C206"/>
    <mergeCell ref="D204:D206"/>
    <mergeCell ref="E204:E206"/>
    <mergeCell ref="F204:F206"/>
    <mergeCell ref="H204:H206"/>
    <mergeCell ref="I204:I206"/>
    <mergeCell ref="L204:L206"/>
    <mergeCell ref="M204:M206"/>
    <mergeCell ref="I201:I203"/>
    <mergeCell ref="L201:L203"/>
    <mergeCell ref="M201:M203"/>
    <mergeCell ref="G210:G212"/>
    <mergeCell ref="E207:E209"/>
    <mergeCell ref="F207:F209"/>
    <mergeCell ref="G207:G209"/>
    <mergeCell ref="H207:H209"/>
    <mergeCell ref="A207:A209"/>
    <mergeCell ref="B207:B209"/>
    <mergeCell ref="C207:C209"/>
    <mergeCell ref="D207:D209"/>
    <mergeCell ref="A210:A212"/>
    <mergeCell ref="B210:B212"/>
    <mergeCell ref="C210:C212"/>
    <mergeCell ref="D210:D212"/>
    <mergeCell ref="E210:E212"/>
    <mergeCell ref="F210:F212"/>
    <mergeCell ref="H210:H212"/>
    <mergeCell ref="I210:I212"/>
    <mergeCell ref="L210:L212"/>
    <mergeCell ref="M210:M212"/>
    <mergeCell ref="I207:I209"/>
    <mergeCell ref="L207:L209"/>
    <mergeCell ref="M207:M209"/>
    <mergeCell ref="M216:M218"/>
    <mergeCell ref="I213:I215"/>
    <mergeCell ref="L213:L215"/>
    <mergeCell ref="M213:M215"/>
    <mergeCell ref="G216:G218"/>
    <mergeCell ref="E213:E215"/>
    <mergeCell ref="F213:F215"/>
    <mergeCell ref="G213:G215"/>
    <mergeCell ref="H213:H215"/>
    <mergeCell ref="I216:I218"/>
    <mergeCell ref="L216:L218"/>
    <mergeCell ref="A216:A218"/>
    <mergeCell ref="B216:B218"/>
    <mergeCell ref="C216:C218"/>
    <mergeCell ref="D216:D218"/>
    <mergeCell ref="E216:E218"/>
    <mergeCell ref="F216:F218"/>
    <mergeCell ref="A52:A54"/>
    <mergeCell ref="B52:B54"/>
    <mergeCell ref="C52:C54"/>
    <mergeCell ref="D52:D54"/>
    <mergeCell ref="A219:E219"/>
    <mergeCell ref="H216:H218"/>
    <mergeCell ref="A213:A215"/>
    <mergeCell ref="B213:B215"/>
    <mergeCell ref="C213:C215"/>
    <mergeCell ref="D213:D215"/>
    <mergeCell ref="K58:K59"/>
    <mergeCell ref="L58:L59"/>
    <mergeCell ref="E52:E54"/>
    <mergeCell ref="F52:F54"/>
    <mergeCell ref="G52:G54"/>
    <mergeCell ref="H52:H54"/>
    <mergeCell ref="H58:H59"/>
    <mergeCell ref="H55:H57"/>
    <mergeCell ref="M58:M59"/>
    <mergeCell ref="B113:E113"/>
    <mergeCell ref="I52:I54"/>
    <mergeCell ref="L52:L54"/>
    <mergeCell ref="M52:M54"/>
    <mergeCell ref="J58:J59"/>
    <mergeCell ref="I55:I57"/>
    <mergeCell ref="L55:L57"/>
    <mergeCell ref="M55:M57"/>
    <mergeCell ref="I58:I59"/>
  </mergeCells>
  <printOptions/>
  <pageMargins left="0.75" right="0.75" top="1" bottom="1" header="0.5" footer="0.5"/>
  <pageSetup horizontalDpi="600" verticalDpi="600" orientation="landscape" paperSize="9" scale="49" r:id="rId1"/>
  <rowBreaks count="2" manualBreakCount="2">
    <brk id="43" max="255" man="1"/>
    <brk id="88" min="4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acholewa</cp:lastModifiedBy>
  <cp:lastPrinted>2011-01-31T07:09:50Z</cp:lastPrinted>
  <dcterms:created xsi:type="dcterms:W3CDTF">2010-05-27T10:44:54Z</dcterms:created>
  <dcterms:modified xsi:type="dcterms:W3CDTF">2011-02-03T10:41:22Z</dcterms:modified>
  <cp:category/>
  <cp:version/>
  <cp:contentType/>
  <cp:contentStatus/>
</cp:coreProperties>
</file>