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Zał-2" sheetId="1" r:id="rId1"/>
  </sheets>
  <definedNames>
    <definedName name="_xlnm.Print_Area" localSheetId="0">'Zał-2'!$A$1:$Q$41</definedName>
    <definedName name="_xlnm.Print_Titles" localSheetId="0">'Zał-2'!$3:$8</definedName>
  </definedNames>
  <calcPr fullCalcOnLoad="1"/>
</workbook>
</file>

<file path=xl/comments1.xml><?xml version="1.0" encoding="utf-8"?>
<comments xmlns="http://schemas.openxmlformats.org/spreadsheetml/2006/main">
  <authors>
    <author>pmarcinkowska</author>
  </authors>
  <commentList>
    <comment ref="G20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+ 8.570 zł zakup zmywarki ZSGH Wisła</t>
        </r>
      </text>
    </comment>
    <comment ref="N40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projekt unijny Lato spotkań górali jed.odp. Wydział Rozowju</t>
        </r>
      </text>
    </comment>
    <comment ref="G11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zmniejszenie o 160.000 przesunioęcie na PZDP niektórych zadań inwestycyjnych
- 5.700.000 zł rezygnacja z al.. Łyska 
</t>
        </r>
      </text>
    </comment>
    <comment ref="J16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rezerwa celowa na zadania w zakresie zarządzania kryzysowego</t>
        </r>
      </text>
    </comment>
    <comment ref="J21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karta inf. 642/10 z dn. 22.12.10 dot. zakup sprzętu kuchennego ZSGH Wisła</t>
        </r>
      </text>
    </comment>
    <comment ref="I31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zwiększenie planu wynagrodzeń dostosowujące do 5% podwyżkiw DPS Pogórze (w projekcie jest 3%)</t>
        </r>
      </text>
    </comment>
    <comment ref="G12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160.000 przepusty przesunięcie z SP
- 30.000 zł rezygnacja Dębowiec
50.000 zł PT most Strumień
</t>
        </r>
      </text>
    </comment>
    <comment ref="J14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51.843 zł składka dla OLZY
12.300 zł audytor -badanie sprawozdania fin.
+ 58.323 zł składka na intermet szerokopasmowy </t>
        </r>
      </text>
    </comment>
    <comment ref="N32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projekt Przeciwdziałanie marginalizacji… środki unijne pokrycie z nadwyżki</t>
        </r>
      </text>
    </comment>
    <comment ref="N22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projekty unijjne pokrycie z wolnych środków 2010 </t>
        </r>
      </text>
    </comment>
    <comment ref="J12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2.000.000 zł na nawierzchnie (kredyt) NAKŁADKI </t>
        </r>
      </text>
    </comment>
    <comment ref="J17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decyzja Zarzadu o zwiększeniu rezerwy ogólnej </t>
        </r>
      </text>
    </comment>
    <comment ref="G19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decyzja Zarządu o zwiększeniu rezerwy inwestycyjnej </t>
        </r>
      </text>
    </comment>
    <comment ref="K11" authorId="0">
      <text>
        <r>
          <rPr>
            <b/>
            <sz val="8"/>
            <rFont val="Tahoma"/>
            <family val="0"/>
          </rPr>
          <t>pmarcinkowska:</t>
        </r>
        <r>
          <rPr>
            <sz val="8"/>
            <rFont val="Tahoma"/>
            <family val="0"/>
          </rPr>
          <t xml:space="preserve">
dotacja dla M. Ustroń</t>
        </r>
      </text>
    </comment>
  </commentList>
</comments>
</file>

<file path=xl/sharedStrings.xml><?xml version="1.0" encoding="utf-8"?>
<sst xmlns="http://schemas.openxmlformats.org/spreadsheetml/2006/main" count="83" uniqueCount="74">
  <si>
    <t>Dział</t>
  </si>
  <si>
    <t>Rozdział</t>
  </si>
  <si>
    <t>Wyszczególnienie</t>
  </si>
  <si>
    <t>Planowane wykonanie wydatków za 2009 rok</t>
  </si>
  <si>
    <t>Wydatki majątkowe</t>
  </si>
  <si>
    <t>Wydatki na programy finansowane z udziałem środków o których mowa w art.. 5 ust. 1 pkt 2 i 3</t>
  </si>
  <si>
    <t>pozostałe wydatki</t>
  </si>
  <si>
    <t>Ogółem wydatki:</t>
  </si>
  <si>
    <t>Wydatki jednostek 
budżetowych na:</t>
  </si>
  <si>
    <t>wynagrodzenia i składki od nich naliczane</t>
  </si>
  <si>
    <t>wydatki związane z realizacją zadań statutowych jednostek budżetowych</t>
  </si>
  <si>
    <t>Dotacje na zadania bieżące</t>
  </si>
  <si>
    <t>Świadczenia na rzecz osób fizycznych</t>
  </si>
  <si>
    <t>w tym:</t>
  </si>
  <si>
    <t>Wypłaty z tytułu poreczeń i gwarancji</t>
  </si>
  <si>
    <t>Obsługa długu</t>
  </si>
  <si>
    <t>Łączna kwota planowanych wydatków
(5+6)</t>
  </si>
  <si>
    <t>jendostki odp. za realziację</t>
  </si>
  <si>
    <t>wydatki na świadczenia na rzecz osób fizycznych</t>
  </si>
  <si>
    <t>Wydatki 
bieżące
(7+8+9+10
+11+12+13+14+15)</t>
  </si>
  <si>
    <t>600</t>
  </si>
  <si>
    <t>60014</t>
  </si>
  <si>
    <t>Transport i łączność</t>
  </si>
  <si>
    <t>Drogi publiczne powiatowe</t>
  </si>
  <si>
    <t>801</t>
  </si>
  <si>
    <t>Oświata i wychowanie</t>
  </si>
  <si>
    <t>80130</t>
  </si>
  <si>
    <t>Pozostała działalność</t>
  </si>
  <si>
    <t>Szkoły zawodowe</t>
  </si>
  <si>
    <t>PZDP</t>
  </si>
  <si>
    <t>851</t>
  </si>
  <si>
    <t>Ochrona zdrowia</t>
  </si>
  <si>
    <t>Kultura i ochrona dziedzictwa narodowego</t>
  </si>
  <si>
    <t>załącznik nr 2</t>
  </si>
  <si>
    <t>Zmiany planu wydatków</t>
  </si>
  <si>
    <t>SP</t>
  </si>
  <si>
    <t>85156</t>
  </si>
  <si>
    <t>Składki na ubezpieczenia zdrowotne oraz świadczenia dla osób nie objętych obowiązkiem ubezpieczenia zdrowotnego</t>
  </si>
  <si>
    <t>PUP</t>
  </si>
  <si>
    <t>I LO Cieszyn</t>
  </si>
  <si>
    <t>852</t>
  </si>
  <si>
    <t>85202</t>
  </si>
  <si>
    <t>Pomoc społeczna</t>
  </si>
  <si>
    <t>Domy pomocy społecznej</t>
  </si>
  <si>
    <t>DPS Pogórze</t>
  </si>
  <si>
    <t>758</t>
  </si>
  <si>
    <t>75818</t>
  </si>
  <si>
    <t>Różne rozliczenia</t>
  </si>
  <si>
    <t>Rezerwy ogólne i celowe</t>
  </si>
  <si>
    <t>SP - WF</t>
  </si>
  <si>
    <t>SP - WR</t>
  </si>
  <si>
    <t>853</t>
  </si>
  <si>
    <t>85395</t>
  </si>
  <si>
    <t>Pozostałe zadania w zakresie polityki społecznej</t>
  </si>
  <si>
    <t>ZSGH Wisła</t>
  </si>
  <si>
    <t>750</t>
  </si>
  <si>
    <t>75020</t>
  </si>
  <si>
    <t>Administracja publiczna</t>
  </si>
  <si>
    <t>Starostwa powiatowe</t>
  </si>
  <si>
    <t>Muzea</t>
  </si>
  <si>
    <t>SP - WT</t>
  </si>
  <si>
    <t>900</t>
  </si>
  <si>
    <t>90019</t>
  </si>
  <si>
    <t>90095</t>
  </si>
  <si>
    <t>Gospodarka komunalna i ochrona środowiska</t>
  </si>
  <si>
    <t>Wpływy i wydatki związane z gromadzeniem środków z opłat i kar za korzystanie ze środowiska</t>
  </si>
  <si>
    <t>80195</t>
  </si>
  <si>
    <t>ZS Cieszyn</t>
  </si>
  <si>
    <t>ZST Cieszyn</t>
  </si>
  <si>
    <t>85295</t>
  </si>
  <si>
    <t>PCPR (EFS)</t>
  </si>
  <si>
    <t xml:space="preserve">rezerwa ogólna </t>
  </si>
  <si>
    <t>rezerwa celowa na zadania w zakresie zarzadzania kryzysowego</t>
  </si>
  <si>
    <t>rezerwa celowa na inwestycje i zakupy inwestycyjne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</si>
</sst>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43" fontId="25" fillId="0" borderId="0" xfId="0" applyNumberFormat="1" applyFont="1" applyAlignment="1">
      <alignment/>
    </xf>
    <xf numFmtId="41" fontId="25" fillId="0" borderId="0" xfId="0" applyNumberFormat="1" applyFont="1" applyAlignment="1">
      <alignment/>
    </xf>
    <xf numFmtId="175" fontId="2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5" fillId="0" borderId="12" xfId="0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25" fillId="0" borderId="13" xfId="0" applyFont="1" applyBorder="1" applyAlignment="1">
      <alignment vertical="top" wrapText="1"/>
    </xf>
    <xf numFmtId="43" fontId="25" fillId="0" borderId="13" xfId="0" applyNumberFormat="1" applyFont="1" applyBorder="1" applyAlignment="1">
      <alignment horizontal="right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vertical="top" wrapText="1"/>
    </xf>
    <xf numFmtId="43" fontId="24" fillId="0" borderId="14" xfId="0" applyNumberFormat="1" applyFont="1" applyBorder="1" applyAlignment="1">
      <alignment horizontal="right" vertical="top" wrapText="1"/>
    </xf>
    <xf numFmtId="43" fontId="25" fillId="0" borderId="15" xfId="0" applyNumberFormat="1" applyFont="1" applyBorder="1" applyAlignment="1">
      <alignment horizontal="right" vertical="top" wrapText="1"/>
    </xf>
    <xf numFmtId="0" fontId="24" fillId="0" borderId="14" xfId="0" applyFont="1" applyBorder="1" applyAlignment="1">
      <alignment vertical="top" wrapText="1"/>
    </xf>
    <xf numFmtId="43" fontId="25" fillId="0" borderId="12" xfId="0" applyNumberFormat="1" applyFont="1" applyBorder="1" applyAlignment="1">
      <alignment horizontal="right" vertical="top" wrapText="1"/>
    </xf>
    <xf numFmtId="49" fontId="24" fillId="0" borderId="15" xfId="0" applyNumberFormat="1" applyFont="1" applyBorder="1" applyAlignment="1">
      <alignment horizontal="center" vertical="top" wrapText="1"/>
    </xf>
    <xf numFmtId="43" fontId="24" fillId="0" borderId="14" xfId="0" applyNumberFormat="1" applyFont="1" applyBorder="1" applyAlignment="1">
      <alignment horizontal="right" vertical="top" wrapText="1"/>
    </xf>
    <xf numFmtId="3" fontId="23" fillId="0" borderId="14" xfId="42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vertical="top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3" fontId="0" fillId="0" borderId="13" xfId="42" applyNumberFormat="1" applyFont="1" applyBorder="1" applyAlignment="1">
      <alignment horizontal="right" vertical="center" wrapText="1"/>
    </xf>
    <xf numFmtId="3" fontId="0" fillId="0" borderId="12" xfId="42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vertical="top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5" xfId="42" applyNumberFormat="1" applyFont="1" applyBorder="1" applyAlignment="1">
      <alignment horizontal="right" vertical="center" wrapText="1"/>
    </xf>
    <xf numFmtId="43" fontId="25" fillId="0" borderId="13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4" xfId="42" applyNumberFormat="1" applyFont="1" applyBorder="1" applyAlignment="1">
      <alignment horizontal="right" vertical="center" wrapText="1"/>
    </xf>
    <xf numFmtId="43" fontId="25" fillId="0" borderId="16" xfId="0" applyNumberFormat="1" applyFont="1" applyBorder="1" applyAlignment="1">
      <alignment horizontal="right" vertical="top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6" xfId="42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43" fontId="24" fillId="0" borderId="14" xfId="0" applyNumberFormat="1" applyFont="1" applyBorder="1" applyAlignment="1">
      <alignment vertical="center" wrapText="1"/>
    </xf>
    <xf numFmtId="43" fontId="25" fillId="0" borderId="12" xfId="0" applyNumberFormat="1" applyFont="1" applyBorder="1" applyAlignment="1">
      <alignment vertical="center" wrapText="1"/>
    </xf>
    <xf numFmtId="43" fontId="25" fillId="0" borderId="14" xfId="0" applyNumberFormat="1" applyFont="1" applyBorder="1" applyAlignment="1">
      <alignment vertical="center" wrapText="1"/>
    </xf>
    <xf numFmtId="43" fontId="25" fillId="0" borderId="16" xfId="0" applyNumberFormat="1" applyFont="1" applyBorder="1" applyAlignment="1">
      <alignment vertical="center" wrapText="1"/>
    </xf>
    <xf numFmtId="43" fontId="25" fillId="0" borderId="15" xfId="0" applyNumberFormat="1" applyFont="1" applyBorder="1" applyAlignment="1">
      <alignment vertical="center" wrapText="1"/>
    </xf>
    <xf numFmtId="49" fontId="25" fillId="0" borderId="15" xfId="0" applyNumberFormat="1" applyFont="1" applyBorder="1" applyAlignment="1">
      <alignment vertical="top" wrapText="1"/>
    </xf>
    <xf numFmtId="0" fontId="24" fillId="0" borderId="14" xfId="0" applyFont="1" applyBorder="1" applyAlignment="1">
      <alignment horizontal="center"/>
    </xf>
    <xf numFmtId="0" fontId="24" fillId="0" borderId="14" xfId="0" applyFont="1" applyFill="1" applyBorder="1" applyAlignment="1">
      <alignment vertical="top" wrapText="1"/>
    </xf>
    <xf numFmtId="43" fontId="24" fillId="0" borderId="14" xfId="0" applyNumberFormat="1" applyFont="1" applyBorder="1" applyAlignment="1">
      <alignment horizontal="right" wrapText="1"/>
    </xf>
    <xf numFmtId="3" fontId="0" fillId="0" borderId="17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15" xfId="42" applyNumberFormat="1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vertical="top" wrapText="1"/>
    </xf>
    <xf numFmtId="49" fontId="25" fillId="0" borderId="15" xfId="0" applyNumberFormat="1" applyFont="1" applyBorder="1" applyAlignment="1">
      <alignment horizontal="center" vertical="top" wrapText="1"/>
    </xf>
    <xf numFmtId="49" fontId="25" fillId="0" borderId="20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center" wrapText="1"/>
    </xf>
    <xf numFmtId="43" fontId="25" fillId="0" borderId="22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horizontal="right" vertical="center" wrapText="1"/>
    </xf>
    <xf numFmtId="3" fontId="0" fillId="0" borderId="22" xfId="42" applyNumberFormat="1" applyFont="1" applyBorder="1" applyAlignment="1">
      <alignment horizontal="right" vertical="center" wrapText="1"/>
    </xf>
    <xf numFmtId="43" fontId="25" fillId="0" borderId="21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horizontal="right" vertical="center" wrapText="1"/>
    </xf>
    <xf numFmtId="49" fontId="24" fillId="0" borderId="23" xfId="0" applyNumberFormat="1" applyFont="1" applyBorder="1" applyAlignment="1">
      <alignment horizontal="center" vertical="top" wrapText="1"/>
    </xf>
    <xf numFmtId="0" fontId="25" fillId="0" borderId="24" xfId="0" applyFont="1" applyBorder="1" applyAlignment="1">
      <alignment vertical="top" wrapText="1"/>
    </xf>
    <xf numFmtId="49" fontId="24" fillId="0" borderId="2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vertical="top" wrapText="1"/>
    </xf>
    <xf numFmtId="3" fontId="23" fillId="0" borderId="21" xfId="0" applyNumberFormat="1" applyFont="1" applyBorder="1" applyAlignment="1">
      <alignment horizontal="right" vertical="center" wrapText="1"/>
    </xf>
    <xf numFmtId="3" fontId="23" fillId="0" borderId="21" xfId="42" applyNumberFormat="1" applyFont="1" applyBorder="1" applyAlignment="1">
      <alignment horizontal="right" vertical="center" wrapText="1"/>
    </xf>
    <xf numFmtId="0" fontId="25" fillId="0" borderId="27" xfId="0" applyFont="1" applyBorder="1" applyAlignment="1">
      <alignment vertical="top" wrapText="1"/>
    </xf>
    <xf numFmtId="49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43" fontId="25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24" fillId="0" borderId="15" xfId="0" applyNumberFormat="1" applyFont="1" applyBorder="1" applyAlignment="1">
      <alignment horizontal="center" vertical="top" wrapText="1"/>
    </xf>
    <xf numFmtId="49" fontId="24" fillId="0" borderId="16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43" fontId="24" fillId="0" borderId="16" xfId="0" applyNumberFormat="1" applyFont="1" applyBorder="1" applyAlignment="1">
      <alignment horizontal="right" vertical="top" wrapText="1"/>
    </xf>
    <xf numFmtId="43" fontId="24" fillId="0" borderId="16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horizontal="right" vertical="center" wrapText="1"/>
    </xf>
    <xf numFmtId="3" fontId="23" fillId="0" borderId="16" xfId="42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center" vertical="top" wrapText="1"/>
    </xf>
    <xf numFmtId="3" fontId="0" fillId="0" borderId="21" xfId="42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center" vertical="top" wrapText="1"/>
    </xf>
    <xf numFmtId="49" fontId="24" fillId="0" borderId="28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vertical="top" wrapText="1"/>
    </xf>
    <xf numFmtId="43" fontId="24" fillId="0" borderId="14" xfId="0" applyNumberFormat="1" applyFont="1" applyBorder="1" applyAlignment="1">
      <alignment vertical="center" wrapText="1"/>
    </xf>
    <xf numFmtId="3" fontId="23" fillId="0" borderId="14" xfId="42" applyNumberFormat="1" applyFont="1" applyBorder="1" applyAlignment="1">
      <alignment horizontal="right" vertical="center" wrapText="1"/>
    </xf>
    <xf numFmtId="49" fontId="25" fillId="0" borderId="23" xfId="0" applyNumberFormat="1" applyFont="1" applyBorder="1" applyAlignment="1">
      <alignment vertical="top" wrapText="1"/>
    </xf>
    <xf numFmtId="43" fontId="25" fillId="0" borderId="29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horizontal="right" vertical="center" wrapText="1"/>
    </xf>
    <xf numFmtId="3" fontId="0" fillId="0" borderId="29" xfId="0" applyNumberFormat="1" applyFont="1" applyBorder="1" applyAlignment="1">
      <alignment horizontal="right" vertical="center" wrapText="1"/>
    </xf>
    <xf numFmtId="3" fontId="0" fillId="0" borderId="29" xfId="42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horizontal="left" vertical="top" wrapText="1"/>
    </xf>
    <xf numFmtId="3" fontId="0" fillId="0" borderId="29" xfId="42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vertical="top" wrapText="1"/>
    </xf>
    <xf numFmtId="0" fontId="25" fillId="0" borderId="15" xfId="0" applyFont="1" applyBorder="1" applyAlignment="1">
      <alignment horizontal="left" vertical="top" wrapText="1"/>
    </xf>
    <xf numFmtId="43" fontId="25" fillId="0" borderId="15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4" fillId="0" borderId="17" xfId="0" applyNumberFormat="1" applyFont="1" applyBorder="1" applyAlignment="1">
      <alignment horizontal="center" vertical="top" wrapText="1"/>
    </xf>
    <xf numFmtId="49" fontId="25" fillId="0" borderId="16" xfId="0" applyNumberFormat="1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43" fontId="25" fillId="0" borderId="16" xfId="0" applyNumberFormat="1" applyFont="1" applyBorder="1" applyAlignment="1">
      <alignment horizontal="right" vertical="top" wrapText="1"/>
    </xf>
    <xf numFmtId="49" fontId="25" fillId="0" borderId="30" xfId="0" applyNumberFormat="1" applyFont="1" applyBorder="1" applyAlignment="1">
      <alignment horizontal="center" vertical="top" wrapText="1"/>
    </xf>
    <xf numFmtId="0" fontId="25" fillId="0" borderId="30" xfId="0" applyFont="1" applyBorder="1" applyAlignment="1">
      <alignment vertical="top" wrapText="1"/>
    </xf>
    <xf numFmtId="43" fontId="25" fillId="0" borderId="30" xfId="0" applyNumberFormat="1" applyFont="1" applyBorder="1" applyAlignment="1">
      <alignment horizontal="right" vertical="top" wrapText="1"/>
    </xf>
    <xf numFmtId="43" fontId="25" fillId="0" borderId="30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horizontal="right" vertical="center" wrapText="1"/>
    </xf>
    <xf numFmtId="3" fontId="0" fillId="0" borderId="30" xfId="42" applyNumberFormat="1" applyFont="1" applyBorder="1" applyAlignment="1">
      <alignment horizontal="right" vertical="center" wrapText="1"/>
    </xf>
    <xf numFmtId="49" fontId="25" fillId="0" borderId="28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top" wrapText="1"/>
    </xf>
    <xf numFmtId="3" fontId="0" fillId="0" borderId="30" xfId="0" applyNumberFormat="1" applyFont="1" applyBorder="1" applyAlignment="1">
      <alignment horizontal="right" vertical="center" wrapText="1"/>
    </xf>
    <xf numFmtId="3" fontId="0" fillId="0" borderId="22" xfId="42" applyNumberFormat="1" applyFont="1" applyBorder="1" applyAlignment="1">
      <alignment horizontal="right" vertical="center" wrapText="1"/>
    </xf>
    <xf numFmtId="43" fontId="25" fillId="0" borderId="31" xfId="0" applyNumberFormat="1" applyFont="1" applyBorder="1" applyAlignment="1">
      <alignment vertical="center" wrapText="1"/>
    </xf>
    <xf numFmtId="3" fontId="0" fillId="0" borderId="31" xfId="0" applyNumberFormat="1" applyFont="1" applyBorder="1" applyAlignment="1">
      <alignment horizontal="right" vertical="center" wrapText="1"/>
    </xf>
    <xf numFmtId="3" fontId="0" fillId="0" borderId="31" xfId="42" applyNumberFormat="1" applyFont="1" applyBorder="1" applyAlignment="1">
      <alignment horizontal="right" vertical="center" wrapText="1"/>
    </xf>
    <xf numFmtId="3" fontId="0" fillId="0" borderId="31" xfId="42" applyNumberFormat="1" applyFont="1" applyBorder="1" applyAlignment="1">
      <alignment horizontal="right" vertical="center" wrapText="1"/>
    </xf>
    <xf numFmtId="3" fontId="0" fillId="0" borderId="31" xfId="0" applyNumberFormat="1" applyFont="1" applyBorder="1" applyAlignment="1">
      <alignment horizontal="right" vertical="center" wrapText="1"/>
    </xf>
    <xf numFmtId="3" fontId="0" fillId="0" borderId="21" xfId="42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49" fontId="25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43" fontId="25" fillId="0" borderId="10" xfId="0" applyNumberFormat="1" applyFont="1" applyBorder="1" applyAlignment="1">
      <alignment horizontal="right" vertical="top" wrapText="1"/>
    </xf>
    <xf numFmtId="43" fontId="25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42" applyNumberFormat="1" applyFont="1" applyBorder="1" applyAlignment="1">
      <alignment horizontal="right" vertical="center" wrapText="1"/>
    </xf>
    <xf numFmtId="3" fontId="0" fillId="0" borderId="10" xfId="42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25" fillId="0" borderId="17" xfId="0" applyFont="1" applyBorder="1" applyAlignment="1">
      <alignment vertical="top" wrapText="1"/>
    </xf>
    <xf numFmtId="43" fontId="25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center" wrapText="1"/>
    </xf>
    <xf numFmtId="3" fontId="0" fillId="0" borderId="17" xfId="42" applyNumberFormat="1" applyFont="1" applyBorder="1" applyAlignment="1">
      <alignment horizontal="right" vertical="center" wrapText="1"/>
    </xf>
    <xf numFmtId="43" fontId="25" fillId="0" borderId="17" xfId="0" applyNumberFormat="1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30" xfId="0" applyFont="1" applyBorder="1" applyAlignment="1">
      <alignment vertical="top" wrapText="1"/>
    </xf>
    <xf numFmtId="43" fontId="25" fillId="0" borderId="30" xfId="0" applyNumberFormat="1" applyFont="1" applyBorder="1" applyAlignment="1">
      <alignment horizontal="right" vertical="top" wrapText="1"/>
    </xf>
    <xf numFmtId="3" fontId="0" fillId="0" borderId="30" xfId="42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32" xfId="0" applyFont="1" applyBorder="1" applyAlignment="1">
      <alignment horizontal="left"/>
    </xf>
    <xf numFmtId="0" fontId="23" fillId="0" borderId="33" xfId="0" applyFont="1" applyBorder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12" xfId="0" applyFont="1" applyBorder="1" applyAlignment="1">
      <alignment horizontal="center" textRotation="90"/>
    </xf>
    <xf numFmtId="0" fontId="23" fillId="0" borderId="15" xfId="0" applyFont="1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3" fillId="0" borderId="20" xfId="0" applyFont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23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49" fontId="24" fillId="0" borderId="15" xfId="0" applyNumberFormat="1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wrapText="1"/>
    </xf>
    <xf numFmtId="0" fontId="23" fillId="0" borderId="3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view="pageBreakPreview" zoomScale="95" zoomScaleSheetLayoutView="95" zoomScalePageLayoutView="0" workbookViewId="0" topLeftCell="A1">
      <pane ySplit="8" topLeftCell="A56" activePane="bottomLeft" state="frozen"/>
      <selection pane="topLeft" activeCell="A1" sqref="A1"/>
      <selection pane="bottomLeft" activeCell="F44" sqref="F44"/>
    </sheetView>
  </sheetViews>
  <sheetFormatPr defaultColWidth="9.00390625" defaultRowHeight="12.75"/>
  <cols>
    <col min="1" max="1" width="4.875" style="1" customWidth="1"/>
    <col min="2" max="2" width="5.875" style="1" customWidth="1"/>
    <col min="3" max="3" width="17.125" style="0" customWidth="1"/>
    <col min="4" max="4" width="15.75390625" style="2" hidden="1" customWidth="1"/>
    <col min="5" max="5" width="11.00390625" style="2" customWidth="1"/>
    <col min="6" max="6" width="13.75390625" style="0" customWidth="1"/>
    <col min="7" max="7" width="11.75390625" style="0" customWidth="1"/>
    <col min="8" max="8" width="14.625" style="0" customWidth="1"/>
    <col min="9" max="9" width="16.125" style="0" customWidth="1"/>
    <col min="10" max="10" width="14.25390625" style="0" customWidth="1"/>
    <col min="11" max="11" width="12.00390625" style="0" customWidth="1"/>
    <col min="12" max="12" width="14.125" style="0" customWidth="1"/>
    <col min="13" max="13" width="15.375" style="0" customWidth="1"/>
    <col min="14" max="14" width="10.375" style="0" customWidth="1"/>
    <col min="15" max="15" width="12.75390625" style="0" customWidth="1"/>
    <col min="16" max="16" width="12.00390625" style="0" bestFit="1" customWidth="1"/>
  </cols>
  <sheetData>
    <row r="1" spans="9:17" ht="12.75">
      <c r="I1" s="3"/>
      <c r="J1" s="3"/>
      <c r="K1" s="3"/>
      <c r="L1" s="3"/>
      <c r="M1" s="158" t="s">
        <v>33</v>
      </c>
      <c r="N1" s="158"/>
      <c r="O1" s="158"/>
      <c r="P1" s="158"/>
      <c r="Q1" s="158"/>
    </row>
    <row r="2" spans="1:17" ht="24.75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s="6" customFormat="1" ht="14.25">
      <c r="A3" s="5"/>
      <c r="B3" s="5"/>
      <c r="C3" s="20"/>
      <c r="D3" s="20"/>
      <c r="E3" s="20"/>
      <c r="F3" s="21"/>
      <c r="G3" s="22"/>
      <c r="H3" s="22"/>
      <c r="I3" s="22"/>
      <c r="J3" s="21"/>
      <c r="K3" s="21"/>
      <c r="L3" s="22"/>
      <c r="M3" s="22"/>
      <c r="N3" s="22"/>
      <c r="O3" s="22"/>
      <c r="P3" s="21"/>
      <c r="Q3" s="21"/>
    </row>
    <row r="4" spans="1:17" ht="29.25" customHeight="1">
      <c r="A4" s="163" t="s">
        <v>0</v>
      </c>
      <c r="B4" s="163" t="s">
        <v>1</v>
      </c>
      <c r="C4" s="163" t="s">
        <v>2</v>
      </c>
      <c r="D4" s="176" t="s">
        <v>3</v>
      </c>
      <c r="E4" s="183" t="s">
        <v>17</v>
      </c>
      <c r="F4" s="172" t="s">
        <v>16</v>
      </c>
      <c r="G4" s="159" t="s">
        <v>13</v>
      </c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1:17" ht="29.25" customHeight="1">
      <c r="A5" s="164"/>
      <c r="B5" s="164"/>
      <c r="C5" s="164"/>
      <c r="D5" s="173"/>
      <c r="E5" s="184"/>
      <c r="F5" s="173"/>
      <c r="G5" s="176" t="s">
        <v>4</v>
      </c>
      <c r="H5" s="172" t="s">
        <v>19</v>
      </c>
      <c r="I5" s="159" t="s">
        <v>13</v>
      </c>
      <c r="J5" s="159"/>
      <c r="K5" s="159"/>
      <c r="L5" s="159"/>
      <c r="M5" s="159"/>
      <c r="N5" s="159"/>
      <c r="O5" s="159"/>
      <c r="P5" s="159"/>
      <c r="Q5" s="160"/>
    </row>
    <row r="6" spans="1:17" ht="61.5" customHeight="1">
      <c r="A6" s="165"/>
      <c r="B6" s="170"/>
      <c r="C6" s="170"/>
      <c r="D6" s="177"/>
      <c r="E6" s="184"/>
      <c r="F6" s="174"/>
      <c r="G6" s="173"/>
      <c r="H6" s="180"/>
      <c r="I6" s="187" t="s">
        <v>8</v>
      </c>
      <c r="J6" s="188"/>
      <c r="K6" s="176" t="s">
        <v>11</v>
      </c>
      <c r="L6" s="176" t="s">
        <v>12</v>
      </c>
      <c r="M6" s="167" t="s">
        <v>5</v>
      </c>
      <c r="N6" s="168"/>
      <c r="O6" s="169"/>
      <c r="P6" s="176" t="s">
        <v>14</v>
      </c>
      <c r="Q6" s="176" t="s">
        <v>15</v>
      </c>
    </row>
    <row r="7" spans="1:17" s="8" customFormat="1" ht="96" customHeight="1">
      <c r="A7" s="166"/>
      <c r="B7" s="171"/>
      <c r="C7" s="171"/>
      <c r="D7" s="178"/>
      <c r="E7" s="185"/>
      <c r="F7" s="175"/>
      <c r="G7" s="182"/>
      <c r="H7" s="181"/>
      <c r="I7" s="7" t="s">
        <v>9</v>
      </c>
      <c r="J7" s="7" t="s">
        <v>10</v>
      </c>
      <c r="K7" s="178"/>
      <c r="L7" s="186"/>
      <c r="M7" s="7" t="s">
        <v>9</v>
      </c>
      <c r="N7" s="7" t="s">
        <v>6</v>
      </c>
      <c r="O7" s="7" t="s">
        <v>18</v>
      </c>
      <c r="P7" s="186"/>
      <c r="Q7" s="186"/>
    </row>
    <row r="8" spans="1:17" s="1" customFormat="1" ht="13.5" thickBot="1">
      <c r="A8" s="26">
        <v>1</v>
      </c>
      <c r="B8" s="26">
        <v>2</v>
      </c>
      <c r="C8" s="26">
        <v>3</v>
      </c>
      <c r="D8" s="26">
        <v>5</v>
      </c>
      <c r="E8" s="54"/>
      <c r="F8" s="26">
        <v>4</v>
      </c>
      <c r="G8" s="26">
        <v>5</v>
      </c>
      <c r="H8" s="26">
        <v>6</v>
      </c>
      <c r="I8" s="26">
        <v>7</v>
      </c>
      <c r="J8" s="26">
        <v>8</v>
      </c>
      <c r="K8" s="26">
        <v>9</v>
      </c>
      <c r="L8" s="26">
        <v>10</v>
      </c>
      <c r="M8" s="26">
        <v>11</v>
      </c>
      <c r="N8" s="26">
        <v>12</v>
      </c>
      <c r="O8" s="26">
        <v>13</v>
      </c>
      <c r="P8" s="26">
        <v>14</v>
      </c>
      <c r="Q8" s="26">
        <v>15</v>
      </c>
    </row>
    <row r="9" spans="1:17" s="9" customFormat="1" ht="24.75" thickBot="1">
      <c r="A9" s="29" t="s">
        <v>20</v>
      </c>
      <c r="B9" s="30"/>
      <c r="C9" s="31" t="s">
        <v>22</v>
      </c>
      <c r="D9" s="32"/>
      <c r="E9" s="55"/>
      <c r="F9" s="42">
        <f>G9+H9</f>
        <v>-3560000</v>
      </c>
      <c r="G9" s="42">
        <f>G10</f>
        <v>-5680000</v>
      </c>
      <c r="H9" s="42">
        <f aca="true" t="shared" si="0" ref="H9:H16">SUM(I9:Q9)</f>
        <v>2120000</v>
      </c>
      <c r="I9" s="42"/>
      <c r="J9" s="38">
        <f>J12</f>
        <v>2000000</v>
      </c>
      <c r="K9" s="38">
        <f>K10</f>
        <v>120000</v>
      </c>
      <c r="L9" s="42"/>
      <c r="M9" s="42"/>
      <c r="N9" s="42"/>
      <c r="O9" s="42"/>
      <c r="P9" s="42"/>
      <c r="Q9" s="42"/>
    </row>
    <row r="10" spans="1:17" s="9" customFormat="1" ht="24">
      <c r="A10" s="179"/>
      <c r="B10" s="25" t="s">
        <v>21</v>
      </c>
      <c r="C10" s="27" t="s">
        <v>23</v>
      </c>
      <c r="D10" s="28"/>
      <c r="E10" s="48"/>
      <c r="F10" s="64">
        <f>G10+H10</f>
        <v>-3560000</v>
      </c>
      <c r="G10" s="40">
        <f>G12+G11</f>
        <v>-5680000</v>
      </c>
      <c r="H10" s="65">
        <f>SUM(I10:Q10)</f>
        <v>2120000</v>
      </c>
      <c r="I10" s="43"/>
      <c r="J10" s="43">
        <f>J12</f>
        <v>2000000</v>
      </c>
      <c r="K10" s="43">
        <f>K11</f>
        <v>120000</v>
      </c>
      <c r="L10" s="40"/>
      <c r="M10" s="40"/>
      <c r="N10" s="40"/>
      <c r="O10" s="40"/>
      <c r="P10" s="40"/>
      <c r="Q10" s="40"/>
    </row>
    <row r="11" spans="1:17" s="9" customFormat="1" ht="21.75" customHeight="1">
      <c r="A11" s="179"/>
      <c r="B11" s="74"/>
      <c r="C11" s="72"/>
      <c r="D11" s="33"/>
      <c r="E11" s="76" t="s">
        <v>35</v>
      </c>
      <c r="F11" s="71">
        <f>G11+H11</f>
        <v>-5740000</v>
      </c>
      <c r="G11" s="77">
        <f>-5860000</f>
        <v>-5860000</v>
      </c>
      <c r="H11" s="80">
        <f t="shared" si="0"/>
        <v>120000</v>
      </c>
      <c r="I11" s="78"/>
      <c r="J11" s="78"/>
      <c r="K11" s="78">
        <v>120000</v>
      </c>
      <c r="L11" s="77"/>
      <c r="M11" s="77"/>
      <c r="N11" s="77"/>
      <c r="O11" s="77"/>
      <c r="P11" s="77"/>
      <c r="Q11" s="77"/>
    </row>
    <row r="12" spans="1:17" s="9" customFormat="1" ht="24" customHeight="1" thickBot="1">
      <c r="A12" s="179"/>
      <c r="B12" s="107"/>
      <c r="C12" s="87"/>
      <c r="D12" s="35"/>
      <c r="E12" s="108" t="s">
        <v>29</v>
      </c>
      <c r="F12" s="109">
        <f>G12+H12</f>
        <v>2180000</v>
      </c>
      <c r="G12" s="110">
        <f>160000+50000-30000</f>
        <v>180000</v>
      </c>
      <c r="H12" s="109">
        <f t="shared" si="0"/>
        <v>2000000</v>
      </c>
      <c r="I12" s="111"/>
      <c r="J12" s="111">
        <f>1500000+500000</f>
        <v>2000000</v>
      </c>
      <c r="K12" s="111"/>
      <c r="L12" s="110"/>
      <c r="M12" s="110"/>
      <c r="N12" s="110"/>
      <c r="O12" s="110"/>
      <c r="P12" s="110"/>
      <c r="Q12" s="110"/>
    </row>
    <row r="13" spans="1:17" s="23" customFormat="1" ht="24" customHeight="1" thickBot="1">
      <c r="A13" s="103" t="s">
        <v>55</v>
      </c>
      <c r="B13" s="104"/>
      <c r="C13" s="34" t="s">
        <v>57</v>
      </c>
      <c r="D13" s="37"/>
      <c r="E13" s="105"/>
      <c r="F13" s="70">
        <f aca="true" t="shared" si="1" ref="F13:F21">G13+H13</f>
        <v>122466</v>
      </c>
      <c r="G13" s="70"/>
      <c r="H13" s="70">
        <f>SUM(I13:Q13)</f>
        <v>122466</v>
      </c>
      <c r="I13" s="106"/>
      <c r="J13" s="106">
        <f>J14</f>
        <v>122466</v>
      </c>
      <c r="K13" s="106"/>
      <c r="L13" s="70"/>
      <c r="M13" s="70"/>
      <c r="N13" s="70"/>
      <c r="O13" s="70"/>
      <c r="P13" s="70"/>
      <c r="Q13" s="70"/>
    </row>
    <row r="14" spans="1:17" s="9" customFormat="1" ht="25.5" customHeight="1" thickBot="1">
      <c r="A14" s="36"/>
      <c r="B14" s="60" t="s">
        <v>56</v>
      </c>
      <c r="C14" s="45" t="s">
        <v>58</v>
      </c>
      <c r="D14" s="33"/>
      <c r="E14" s="59" t="s">
        <v>49</v>
      </c>
      <c r="F14" s="67">
        <f t="shared" si="1"/>
        <v>122466</v>
      </c>
      <c r="G14" s="68"/>
      <c r="H14" s="67">
        <f>SUM(I14:Q14)</f>
        <v>122466</v>
      </c>
      <c r="I14" s="69"/>
      <c r="J14" s="47">
        <f>51843+12300+58323</f>
        <v>122466</v>
      </c>
      <c r="K14" s="47"/>
      <c r="L14" s="46"/>
      <c r="M14" s="46"/>
      <c r="N14" s="46"/>
      <c r="O14" s="46"/>
      <c r="P14" s="46"/>
      <c r="Q14" s="46"/>
    </row>
    <row r="15" spans="1:17" s="23" customFormat="1" ht="24" customHeight="1" thickBot="1">
      <c r="A15" s="103" t="s">
        <v>45</v>
      </c>
      <c r="B15" s="104"/>
      <c r="C15" s="34" t="s">
        <v>47</v>
      </c>
      <c r="D15" s="37"/>
      <c r="E15" s="105"/>
      <c r="F15" s="70">
        <f t="shared" si="1"/>
        <v>790000</v>
      </c>
      <c r="G15" s="70">
        <f>G16</f>
        <v>100000</v>
      </c>
      <c r="H15" s="70">
        <f t="shared" si="0"/>
        <v>690000</v>
      </c>
      <c r="I15" s="106"/>
      <c r="J15" s="106">
        <f>J16</f>
        <v>690000</v>
      </c>
      <c r="K15" s="106"/>
      <c r="L15" s="70"/>
      <c r="M15" s="70"/>
      <c r="N15" s="70"/>
      <c r="O15" s="70"/>
      <c r="P15" s="70"/>
      <c r="Q15" s="70"/>
    </row>
    <row r="16" spans="1:17" s="9" customFormat="1" ht="25.5" customHeight="1">
      <c r="A16" s="36"/>
      <c r="B16" s="153" t="s">
        <v>46</v>
      </c>
      <c r="C16" s="154" t="s">
        <v>48</v>
      </c>
      <c r="D16" s="51"/>
      <c r="E16" s="58" t="s">
        <v>49</v>
      </c>
      <c r="F16" s="64">
        <f t="shared" si="1"/>
        <v>790000</v>
      </c>
      <c r="G16" s="68">
        <f>G19</f>
        <v>100000</v>
      </c>
      <c r="H16" s="64">
        <f t="shared" si="0"/>
        <v>690000</v>
      </c>
      <c r="I16" s="69"/>
      <c r="J16" s="47">
        <f>J17+J18</f>
        <v>690000</v>
      </c>
      <c r="K16" s="47"/>
      <c r="L16" s="46"/>
      <c r="M16" s="46"/>
      <c r="N16" s="46"/>
      <c r="O16" s="46"/>
      <c r="P16" s="46"/>
      <c r="Q16" s="46"/>
    </row>
    <row r="17" spans="1:17" s="9" customFormat="1" ht="25.5" customHeight="1">
      <c r="A17" s="36"/>
      <c r="B17" s="60"/>
      <c r="C17" s="141" t="s">
        <v>71</v>
      </c>
      <c r="D17" s="142"/>
      <c r="E17" s="143"/>
      <c r="F17" s="144">
        <f>H17</f>
        <v>400000</v>
      </c>
      <c r="G17" s="144"/>
      <c r="H17" s="144">
        <f>J17</f>
        <v>400000</v>
      </c>
      <c r="I17" s="145"/>
      <c r="J17" s="146">
        <v>400000</v>
      </c>
      <c r="K17" s="146"/>
      <c r="L17" s="147"/>
      <c r="M17" s="147"/>
      <c r="N17" s="147"/>
      <c r="O17" s="147"/>
      <c r="P17" s="147"/>
      <c r="Q17" s="147"/>
    </row>
    <row r="18" spans="1:17" s="9" customFormat="1" ht="48">
      <c r="A18" s="36"/>
      <c r="B18" s="60"/>
      <c r="C18" s="141" t="s">
        <v>72</v>
      </c>
      <c r="D18" s="142"/>
      <c r="E18" s="143"/>
      <c r="F18" s="144">
        <f>H18</f>
        <v>290000</v>
      </c>
      <c r="G18" s="144"/>
      <c r="H18" s="144">
        <f>J18</f>
        <v>290000</v>
      </c>
      <c r="I18" s="145"/>
      <c r="J18" s="146">
        <v>290000</v>
      </c>
      <c r="K18" s="146"/>
      <c r="L18" s="147"/>
      <c r="M18" s="147"/>
      <c r="N18" s="147"/>
      <c r="O18" s="147"/>
      <c r="P18" s="147"/>
      <c r="Q18" s="147"/>
    </row>
    <row r="19" spans="1:17" s="9" customFormat="1" ht="36.75" thickBot="1">
      <c r="A19" s="36"/>
      <c r="B19" s="60"/>
      <c r="C19" s="155" t="s">
        <v>73</v>
      </c>
      <c r="D19" s="156"/>
      <c r="E19" s="126"/>
      <c r="F19" s="131">
        <f>G19</f>
        <v>100000</v>
      </c>
      <c r="G19" s="131">
        <v>100000</v>
      </c>
      <c r="H19" s="131"/>
      <c r="I19" s="157"/>
      <c r="J19" s="128"/>
      <c r="K19" s="128"/>
      <c r="L19" s="127"/>
      <c r="M19" s="127"/>
      <c r="N19" s="127"/>
      <c r="O19" s="127"/>
      <c r="P19" s="127"/>
      <c r="Q19" s="127"/>
    </row>
    <row r="20" spans="1:17" s="23" customFormat="1" ht="24" customHeight="1" thickBot="1">
      <c r="A20" s="103" t="s">
        <v>24</v>
      </c>
      <c r="B20" s="104"/>
      <c r="C20" s="34" t="s">
        <v>25</v>
      </c>
      <c r="D20" s="37"/>
      <c r="E20" s="105"/>
      <c r="F20" s="70">
        <f>G20+H20</f>
        <v>96871</v>
      </c>
      <c r="G20" s="70">
        <f>G21</f>
        <v>8570</v>
      </c>
      <c r="H20" s="70">
        <f aca="true" t="shared" si="2" ref="H20:H40">SUM(I20:Q20)</f>
        <v>88301</v>
      </c>
      <c r="I20" s="106"/>
      <c r="J20" s="106">
        <f>J21</f>
        <v>5842</v>
      </c>
      <c r="K20" s="106"/>
      <c r="L20" s="70"/>
      <c r="M20" s="70"/>
      <c r="N20" s="70">
        <f>N22</f>
        <v>82459</v>
      </c>
      <c r="O20" s="70"/>
      <c r="P20" s="70"/>
      <c r="Q20" s="70"/>
    </row>
    <row r="21" spans="1:17" s="9" customFormat="1" ht="20.25" customHeight="1">
      <c r="A21" s="36"/>
      <c r="B21" s="60" t="s">
        <v>26</v>
      </c>
      <c r="C21" s="45" t="s">
        <v>28</v>
      </c>
      <c r="D21" s="33"/>
      <c r="E21" s="108" t="s">
        <v>54</v>
      </c>
      <c r="F21" s="109">
        <f t="shared" si="1"/>
        <v>14412</v>
      </c>
      <c r="G21" s="109">
        <v>8570</v>
      </c>
      <c r="H21" s="109">
        <f t="shared" si="2"/>
        <v>5842</v>
      </c>
      <c r="I21" s="113"/>
      <c r="J21" s="111">
        <v>5842</v>
      </c>
      <c r="K21" s="111"/>
      <c r="L21" s="110"/>
      <c r="M21" s="110"/>
      <c r="N21" s="110"/>
      <c r="O21" s="110"/>
      <c r="P21" s="110"/>
      <c r="Q21" s="110"/>
    </row>
    <row r="22" spans="1:17" s="9" customFormat="1" ht="20.25" customHeight="1">
      <c r="A22" s="36"/>
      <c r="B22" s="140" t="s">
        <v>66</v>
      </c>
      <c r="C22" s="141" t="s">
        <v>27</v>
      </c>
      <c r="D22" s="142"/>
      <c r="E22" s="143"/>
      <c r="F22" s="144">
        <f>F23+F24+F25</f>
        <v>82459</v>
      </c>
      <c r="G22" s="144"/>
      <c r="H22" s="144">
        <f t="shared" si="2"/>
        <v>82459</v>
      </c>
      <c r="I22" s="145"/>
      <c r="J22" s="146"/>
      <c r="K22" s="146"/>
      <c r="L22" s="147"/>
      <c r="M22" s="147"/>
      <c r="N22" s="147">
        <f>N23+N24+N25</f>
        <v>82459</v>
      </c>
      <c r="O22" s="147"/>
      <c r="P22" s="147"/>
      <c r="Q22" s="147"/>
    </row>
    <row r="23" spans="1:17" s="9" customFormat="1" ht="20.25" customHeight="1">
      <c r="A23" s="36"/>
      <c r="B23" s="60"/>
      <c r="C23" s="45"/>
      <c r="D23" s="33"/>
      <c r="E23" s="76" t="s">
        <v>67</v>
      </c>
      <c r="F23" s="80">
        <f>G23+H23</f>
        <v>29756</v>
      </c>
      <c r="G23" s="80"/>
      <c r="H23" s="80">
        <f t="shared" si="2"/>
        <v>29756</v>
      </c>
      <c r="I23" s="132"/>
      <c r="J23" s="78"/>
      <c r="K23" s="78"/>
      <c r="L23" s="77"/>
      <c r="M23" s="77"/>
      <c r="N23" s="77">
        <v>29756</v>
      </c>
      <c r="O23" s="77"/>
      <c r="P23" s="77"/>
      <c r="Q23" s="77"/>
    </row>
    <row r="24" spans="1:17" s="9" customFormat="1" ht="20.25" customHeight="1">
      <c r="A24" s="36"/>
      <c r="B24" s="60"/>
      <c r="C24" s="45"/>
      <c r="D24" s="33"/>
      <c r="E24" s="133" t="s">
        <v>68</v>
      </c>
      <c r="F24" s="80">
        <f>G24+H24</f>
        <v>46131</v>
      </c>
      <c r="G24" s="134"/>
      <c r="H24" s="80">
        <f t="shared" si="2"/>
        <v>46131</v>
      </c>
      <c r="I24" s="135"/>
      <c r="J24" s="136"/>
      <c r="K24" s="136"/>
      <c r="L24" s="137"/>
      <c r="M24" s="137"/>
      <c r="N24" s="137">
        <v>46131</v>
      </c>
      <c r="O24" s="137"/>
      <c r="P24" s="137"/>
      <c r="Q24" s="137"/>
    </row>
    <row r="25" spans="1:17" s="9" customFormat="1" ht="20.25" customHeight="1" thickBot="1">
      <c r="A25" s="36"/>
      <c r="B25" s="60"/>
      <c r="C25" s="45"/>
      <c r="D25" s="33"/>
      <c r="E25" s="79" t="s">
        <v>54</v>
      </c>
      <c r="F25" s="80">
        <f>G25+H25</f>
        <v>6572</v>
      </c>
      <c r="G25" s="75"/>
      <c r="H25" s="80">
        <f t="shared" si="2"/>
        <v>6572</v>
      </c>
      <c r="I25" s="100"/>
      <c r="J25" s="138"/>
      <c r="K25" s="138"/>
      <c r="L25" s="139"/>
      <c r="M25" s="139"/>
      <c r="N25" s="139">
        <v>6572</v>
      </c>
      <c r="O25" s="139"/>
      <c r="P25" s="139"/>
      <c r="Q25" s="139"/>
    </row>
    <row r="26" spans="1:17" s="9" customFormat="1" ht="26.25" customHeight="1" thickBot="1">
      <c r="A26" s="103" t="s">
        <v>30</v>
      </c>
      <c r="B26" s="104"/>
      <c r="C26" s="34" t="s">
        <v>31</v>
      </c>
      <c r="D26" s="37"/>
      <c r="E26" s="105"/>
      <c r="F26" s="70">
        <f>G26+H26</f>
        <v>0</v>
      </c>
      <c r="G26" s="70"/>
      <c r="H26" s="70">
        <f t="shared" si="2"/>
        <v>0</v>
      </c>
      <c r="I26" s="106"/>
      <c r="J26" s="106">
        <f>J27</f>
        <v>0</v>
      </c>
      <c r="K26" s="106"/>
      <c r="L26" s="70"/>
      <c r="M26" s="70"/>
      <c r="N26" s="70"/>
      <c r="O26" s="70"/>
      <c r="P26" s="70"/>
      <c r="Q26" s="70"/>
    </row>
    <row r="27" spans="1:17" s="9" customFormat="1" ht="96.75" customHeight="1">
      <c r="A27" s="81"/>
      <c r="B27" s="101" t="s">
        <v>36</v>
      </c>
      <c r="C27" s="82" t="s">
        <v>37</v>
      </c>
      <c r="D27" s="51"/>
      <c r="E27" s="58"/>
      <c r="F27" s="65">
        <f>G27+H27</f>
        <v>0</v>
      </c>
      <c r="G27" s="52"/>
      <c r="H27" s="65">
        <f t="shared" si="2"/>
        <v>0</v>
      </c>
      <c r="I27" s="53"/>
      <c r="J27" s="53">
        <f>J28+J29</f>
        <v>0</v>
      </c>
      <c r="K27" s="53"/>
      <c r="L27" s="52"/>
      <c r="M27" s="52"/>
      <c r="N27" s="52"/>
      <c r="O27" s="52"/>
      <c r="P27" s="52"/>
      <c r="Q27" s="52"/>
    </row>
    <row r="28" spans="1:17" s="9" customFormat="1" ht="18" customHeight="1" thickBot="1">
      <c r="A28" s="81"/>
      <c r="B28" s="73"/>
      <c r="C28" s="87"/>
      <c r="D28" s="33"/>
      <c r="E28" s="76" t="s">
        <v>38</v>
      </c>
      <c r="F28" s="80"/>
      <c r="G28" s="77"/>
      <c r="H28" s="80">
        <f t="shared" si="2"/>
        <v>-375</v>
      </c>
      <c r="I28" s="78"/>
      <c r="J28" s="78">
        <v>-375</v>
      </c>
      <c r="K28" s="78"/>
      <c r="L28" s="77"/>
      <c r="M28" s="77"/>
      <c r="N28" s="77"/>
      <c r="O28" s="77"/>
      <c r="P28" s="77"/>
      <c r="Q28" s="77"/>
    </row>
    <row r="29" spans="1:17" s="9" customFormat="1" ht="18.75" customHeight="1" thickBot="1">
      <c r="A29" s="83"/>
      <c r="B29" s="102"/>
      <c r="C29" s="84"/>
      <c r="D29" s="37"/>
      <c r="E29" s="79" t="s">
        <v>39</v>
      </c>
      <c r="F29" s="85"/>
      <c r="G29" s="85"/>
      <c r="H29" s="75">
        <f t="shared" si="2"/>
        <v>375</v>
      </c>
      <c r="I29" s="86"/>
      <c r="J29" s="100">
        <v>375</v>
      </c>
      <c r="K29" s="86"/>
      <c r="L29" s="85"/>
      <c r="M29" s="85"/>
      <c r="N29" s="85"/>
      <c r="O29" s="85"/>
      <c r="P29" s="85"/>
      <c r="Q29" s="85"/>
    </row>
    <row r="30" spans="1:17" s="23" customFormat="1" ht="18" customHeight="1" thickBot="1">
      <c r="A30" s="92" t="s">
        <v>40</v>
      </c>
      <c r="B30" s="93"/>
      <c r="C30" s="94" t="s">
        <v>42</v>
      </c>
      <c r="D30" s="95"/>
      <c r="E30" s="96"/>
      <c r="F30" s="97">
        <f aca="true" t="shared" si="3" ref="F30:F40">G30+H30</f>
        <v>141946</v>
      </c>
      <c r="G30" s="97"/>
      <c r="H30" s="97">
        <f t="shared" si="2"/>
        <v>141946</v>
      </c>
      <c r="I30" s="98">
        <f>I31</f>
        <v>51060</v>
      </c>
      <c r="J30" s="98">
        <f>J31</f>
        <v>0</v>
      </c>
      <c r="K30" s="98"/>
      <c r="L30" s="97"/>
      <c r="M30" s="97">
        <f>M32</f>
        <v>80767</v>
      </c>
      <c r="N30" s="97">
        <f>N32</f>
        <v>10119</v>
      </c>
      <c r="O30" s="97"/>
      <c r="P30" s="97"/>
      <c r="Q30" s="97"/>
    </row>
    <row r="31" spans="1:17" s="91" customFormat="1" ht="27" customHeight="1" thickBot="1">
      <c r="A31" s="99"/>
      <c r="B31" s="88" t="s">
        <v>41</v>
      </c>
      <c r="C31" s="89" t="s">
        <v>43</v>
      </c>
      <c r="D31" s="90"/>
      <c r="E31" s="57" t="s">
        <v>44</v>
      </c>
      <c r="F31" s="49">
        <f t="shared" si="3"/>
        <v>51060</v>
      </c>
      <c r="G31" s="49"/>
      <c r="H31" s="49">
        <f t="shared" si="2"/>
        <v>51060</v>
      </c>
      <c r="I31" s="50">
        <v>51060</v>
      </c>
      <c r="J31" s="50"/>
      <c r="K31" s="50"/>
      <c r="L31" s="49"/>
      <c r="M31" s="49"/>
      <c r="N31" s="49"/>
      <c r="O31" s="49"/>
      <c r="P31" s="49"/>
      <c r="Q31" s="49"/>
    </row>
    <row r="32" spans="1:17" s="91" customFormat="1" ht="27" customHeight="1" thickBot="1">
      <c r="A32" s="129"/>
      <c r="B32" s="99" t="s">
        <v>69</v>
      </c>
      <c r="C32" s="148" t="s">
        <v>27</v>
      </c>
      <c r="D32" s="149"/>
      <c r="E32" s="152" t="s">
        <v>70</v>
      </c>
      <c r="F32" s="150">
        <f>G32+H32</f>
        <v>90886</v>
      </c>
      <c r="G32" s="150"/>
      <c r="H32" s="150">
        <f t="shared" si="2"/>
        <v>90886</v>
      </c>
      <c r="I32" s="151"/>
      <c r="J32" s="151"/>
      <c r="K32" s="151"/>
      <c r="L32" s="150"/>
      <c r="M32" s="150">
        <v>80767</v>
      </c>
      <c r="N32" s="150">
        <v>10119</v>
      </c>
      <c r="O32" s="150"/>
      <c r="P32" s="150"/>
      <c r="Q32" s="150"/>
    </row>
    <row r="33" spans="1:17" s="23" customFormat="1" ht="36.75" thickBot="1">
      <c r="A33" s="103" t="s">
        <v>51</v>
      </c>
      <c r="B33" s="93"/>
      <c r="C33" s="94" t="s">
        <v>53</v>
      </c>
      <c r="D33" s="95"/>
      <c r="E33" s="96"/>
      <c r="F33" s="97">
        <f t="shared" si="3"/>
        <v>25021</v>
      </c>
      <c r="G33" s="97"/>
      <c r="H33" s="97">
        <f t="shared" si="2"/>
        <v>25021</v>
      </c>
      <c r="I33" s="98">
        <f>I34</f>
        <v>0</v>
      </c>
      <c r="J33" s="98">
        <f>J34</f>
        <v>0</v>
      </c>
      <c r="K33" s="98"/>
      <c r="L33" s="97"/>
      <c r="M33" s="97"/>
      <c r="N33" s="97">
        <f>N34</f>
        <v>25021</v>
      </c>
      <c r="O33" s="97"/>
      <c r="P33" s="97"/>
      <c r="Q33" s="97"/>
    </row>
    <row r="34" spans="1:17" s="91" customFormat="1" ht="27" customHeight="1" thickBot="1">
      <c r="A34" s="99"/>
      <c r="B34" s="88" t="s">
        <v>52</v>
      </c>
      <c r="C34" s="89" t="s">
        <v>27</v>
      </c>
      <c r="D34" s="90"/>
      <c r="E34" s="57" t="s">
        <v>38</v>
      </c>
      <c r="F34" s="49">
        <f t="shared" si="3"/>
        <v>25021</v>
      </c>
      <c r="G34" s="49"/>
      <c r="H34" s="49">
        <f t="shared" si="2"/>
        <v>25021</v>
      </c>
      <c r="I34" s="50"/>
      <c r="J34" s="50"/>
      <c r="K34" s="50"/>
      <c r="L34" s="49"/>
      <c r="M34" s="49"/>
      <c r="N34" s="49">
        <v>25021</v>
      </c>
      <c r="O34" s="49"/>
      <c r="P34" s="49"/>
      <c r="Q34" s="49"/>
    </row>
    <row r="35" spans="1:17" s="23" customFormat="1" ht="48.75" thickBot="1">
      <c r="A35" s="119" t="s">
        <v>61</v>
      </c>
      <c r="B35" s="103"/>
      <c r="C35" s="34" t="s">
        <v>64</v>
      </c>
      <c r="D35" s="37"/>
      <c r="E35" s="105"/>
      <c r="F35" s="70">
        <f>G35+H35</f>
        <v>0</v>
      </c>
      <c r="G35" s="70">
        <f>G36+G37</f>
        <v>0</v>
      </c>
      <c r="H35" s="70">
        <f t="shared" si="2"/>
        <v>0</v>
      </c>
      <c r="I35" s="106"/>
      <c r="J35" s="106">
        <f>J36+J37</f>
        <v>0</v>
      </c>
      <c r="K35" s="106">
        <f>K36+K37</f>
        <v>0</v>
      </c>
      <c r="L35" s="70"/>
      <c r="M35" s="70"/>
      <c r="N35" s="70"/>
      <c r="O35" s="70"/>
      <c r="P35" s="70"/>
      <c r="Q35" s="70"/>
    </row>
    <row r="36" spans="1:17" s="91" customFormat="1" ht="72">
      <c r="A36" s="99"/>
      <c r="B36" s="120" t="s">
        <v>62</v>
      </c>
      <c r="C36" s="121" t="s">
        <v>65</v>
      </c>
      <c r="D36" s="122"/>
      <c r="E36" s="58"/>
      <c r="F36" s="52">
        <f>G36+H36</f>
        <v>200000</v>
      </c>
      <c r="G36" s="52">
        <v>77000</v>
      </c>
      <c r="H36" s="65">
        <f t="shared" si="2"/>
        <v>123000</v>
      </c>
      <c r="I36" s="53">
        <v>0</v>
      </c>
      <c r="J36" s="53">
        <v>103000</v>
      </c>
      <c r="K36" s="53">
        <v>20000</v>
      </c>
      <c r="L36" s="52"/>
      <c r="M36" s="52"/>
      <c r="N36" s="52"/>
      <c r="O36" s="52"/>
      <c r="P36" s="52"/>
      <c r="Q36" s="52"/>
    </row>
    <row r="37" spans="1:17" s="91" customFormat="1" ht="27" customHeight="1" thickBot="1">
      <c r="A37" s="130"/>
      <c r="B37" s="123" t="s">
        <v>63</v>
      </c>
      <c r="C37" s="124" t="s">
        <v>27</v>
      </c>
      <c r="D37" s="125"/>
      <c r="E37" s="126"/>
      <c r="F37" s="127">
        <f>G37+H37</f>
        <v>-200000</v>
      </c>
      <c r="G37" s="127">
        <v>-77000</v>
      </c>
      <c r="H37" s="131">
        <f t="shared" si="2"/>
        <v>-123000</v>
      </c>
      <c r="I37" s="128">
        <v>0</v>
      </c>
      <c r="J37" s="128">
        <v>-103000</v>
      </c>
      <c r="K37" s="128">
        <v>-20000</v>
      </c>
      <c r="L37" s="127"/>
      <c r="M37" s="127"/>
      <c r="N37" s="127"/>
      <c r="O37" s="127"/>
      <c r="P37" s="127"/>
      <c r="Q37" s="127"/>
    </row>
    <row r="38" spans="1:19" s="4" customFormat="1" ht="35.25" customHeight="1" thickBot="1">
      <c r="A38" s="34">
        <v>921</v>
      </c>
      <c r="B38" s="112"/>
      <c r="C38" s="112" t="s">
        <v>32</v>
      </c>
      <c r="D38" s="37"/>
      <c r="E38" s="105"/>
      <c r="F38" s="70">
        <f t="shared" si="3"/>
        <v>161700</v>
      </c>
      <c r="G38" s="70"/>
      <c r="H38" s="70">
        <f t="shared" si="2"/>
        <v>161700</v>
      </c>
      <c r="I38" s="106"/>
      <c r="J38" s="106"/>
      <c r="K38" s="106">
        <f>K40+K39</f>
        <v>35000</v>
      </c>
      <c r="L38" s="70"/>
      <c r="M38" s="70"/>
      <c r="N38" s="70">
        <f>N40</f>
        <v>126700</v>
      </c>
      <c r="O38" s="70"/>
      <c r="P38" s="70"/>
      <c r="Q38" s="70"/>
      <c r="R38" s="11"/>
      <c r="S38" s="11"/>
    </row>
    <row r="39" spans="1:19" s="118" customFormat="1" ht="21.75" customHeight="1">
      <c r="A39" s="114"/>
      <c r="B39" s="115">
        <v>92118</v>
      </c>
      <c r="C39" s="115" t="s">
        <v>59</v>
      </c>
      <c r="D39" s="116"/>
      <c r="E39" s="59" t="s">
        <v>60</v>
      </c>
      <c r="F39" s="46">
        <f>G39+H39</f>
        <v>35000</v>
      </c>
      <c r="G39" s="46"/>
      <c r="H39" s="46">
        <f t="shared" si="2"/>
        <v>35000</v>
      </c>
      <c r="I39" s="47"/>
      <c r="J39" s="47"/>
      <c r="K39" s="47">
        <f>8000+27000</f>
        <v>35000</v>
      </c>
      <c r="L39" s="46"/>
      <c r="M39" s="46"/>
      <c r="N39" s="46"/>
      <c r="O39" s="46"/>
      <c r="P39" s="46"/>
      <c r="Q39" s="46"/>
      <c r="R39" s="117"/>
      <c r="S39" s="117"/>
    </row>
    <row r="40" spans="1:19" s="9" customFormat="1" ht="24.75" customHeight="1" thickBot="1">
      <c r="A40" s="45"/>
      <c r="B40" s="24">
        <v>92195</v>
      </c>
      <c r="C40" s="24" t="s">
        <v>27</v>
      </c>
      <c r="D40" s="35"/>
      <c r="E40" s="56" t="s">
        <v>50</v>
      </c>
      <c r="F40" s="66">
        <f t="shared" si="3"/>
        <v>126700</v>
      </c>
      <c r="G40" s="66"/>
      <c r="H40" s="66">
        <f t="shared" si="2"/>
        <v>126700</v>
      </c>
      <c r="I40" s="44"/>
      <c r="J40" s="44"/>
      <c r="K40" s="44"/>
      <c r="L40" s="41"/>
      <c r="M40" s="41"/>
      <c r="N40" s="41">
        <v>126700</v>
      </c>
      <c r="O40" s="41"/>
      <c r="P40" s="41"/>
      <c r="Q40" s="41"/>
      <c r="R40" s="10"/>
      <c r="S40" s="10"/>
    </row>
    <row r="41" spans="1:17" s="12" customFormat="1" ht="26.25" customHeight="1" thickBot="1">
      <c r="A41" s="39"/>
      <c r="B41" s="61"/>
      <c r="C41" s="62" t="s">
        <v>7</v>
      </c>
      <c r="D41" s="63" t="e">
        <f>#REF!+#REF!+#REF!+#REF!+#REF!+#REF!+#REF!+#REF!+#REF!+#REF!+#REF!+#REF!+#REF!+#REF!+#REF!+#REF!+D9+#REF!</f>
        <v>#REF!</v>
      </c>
      <c r="E41" s="55"/>
      <c r="F41" s="42">
        <f>F9+F20+F30+F38+F15+F26+F33+F13+F35</f>
        <v>-2221996</v>
      </c>
      <c r="G41" s="42">
        <f>G9+G26+G31+G20+G35+G15</f>
        <v>-5571430</v>
      </c>
      <c r="H41" s="42">
        <f>H9+H20+H26+H30+H38+H15+H33+H13+H35</f>
        <v>3349434</v>
      </c>
      <c r="I41" s="42">
        <f>I9+I31+I35</f>
        <v>51060</v>
      </c>
      <c r="J41" s="42">
        <f>J9+J20+J26+J30+J38+J15+J13+J35</f>
        <v>2818308</v>
      </c>
      <c r="K41" s="42">
        <f>+K13+K15+K20+K26+K30+K33+K38+K9</f>
        <v>155000</v>
      </c>
      <c r="L41" s="42">
        <f>L9+L31</f>
        <v>0</v>
      </c>
      <c r="M41" s="42">
        <f>M30</f>
        <v>80767</v>
      </c>
      <c r="N41" s="42">
        <f>N9+N20+N26+N30+N38+N33</f>
        <v>244299</v>
      </c>
      <c r="O41" s="42">
        <f>O9+O31</f>
        <v>0</v>
      </c>
      <c r="P41" s="42">
        <f>P9+P31</f>
        <v>0</v>
      </c>
      <c r="Q41" s="42">
        <f>Q9+Q31</f>
        <v>0</v>
      </c>
    </row>
    <row r="42" spans="1:17" ht="12.75">
      <c r="A42" s="13"/>
      <c r="B42" s="13"/>
      <c r="C42" s="14"/>
      <c r="D42" s="15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2.75">
      <c r="A43" s="13"/>
      <c r="B43" s="13"/>
      <c r="C43" s="14"/>
      <c r="D43" s="15"/>
      <c r="E43" s="15"/>
      <c r="F43" s="16"/>
      <c r="G43" s="16"/>
      <c r="H43" s="16"/>
      <c r="I43" s="17"/>
      <c r="J43" s="16"/>
      <c r="K43" s="16"/>
      <c r="L43" s="16"/>
      <c r="M43" s="16"/>
      <c r="N43" s="16"/>
      <c r="O43" s="16"/>
      <c r="P43" s="16"/>
      <c r="Q43" s="16"/>
    </row>
    <row r="44" spans="1:17" ht="31.5" customHeight="1">
      <c r="A44" s="13"/>
      <c r="B44" s="13"/>
      <c r="C44" s="14"/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4:17" ht="12.75">
      <c r="D45" s="18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4:17" ht="12.75">
      <c r="D46" s="18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4:17" ht="12.75">
      <c r="D47" s="18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4:17" ht="12.75">
      <c r="D48" s="18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4:17" ht="12.75">
      <c r="D49" s="18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4:17" ht="12.75">
      <c r="D50" s="18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6:17" ht="12.75"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6:17" ht="12.75"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6:17" ht="12.75"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6:17" ht="12.75"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6:17" ht="12.75"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6:17" ht="12.75"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6:17" ht="12.75"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6:17" ht="12.75"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6:17" ht="12.75"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6:17" ht="12.75"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6:17" ht="12.75"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6:17" ht="12.75"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6:17" ht="12.75"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6:17" ht="12.75"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6:17" ht="12.75"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6:17" ht="12.75"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6:17" ht="12.75"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6:17" ht="12.75"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6:17" ht="12.75"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6:17" ht="12.75"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6:17" ht="12.75"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6:17" ht="12.75"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6:17" ht="12.75"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</sheetData>
  <sheetProtection/>
  <mergeCells count="19">
    <mergeCell ref="A10:A12"/>
    <mergeCell ref="H5:H7"/>
    <mergeCell ref="G5:G7"/>
    <mergeCell ref="E4:E7"/>
    <mergeCell ref="Q6:Q7"/>
    <mergeCell ref="I6:J6"/>
    <mergeCell ref="P6:P7"/>
    <mergeCell ref="K6:K7"/>
    <mergeCell ref="L6:L7"/>
    <mergeCell ref="M1:Q1"/>
    <mergeCell ref="G4:Q4"/>
    <mergeCell ref="I5:Q5"/>
    <mergeCell ref="A2:Q2"/>
    <mergeCell ref="A4:A7"/>
    <mergeCell ref="M6:O6"/>
    <mergeCell ref="B4:B7"/>
    <mergeCell ref="F4:F7"/>
    <mergeCell ref="D4:D7"/>
    <mergeCell ref="C4:C7"/>
  </mergeCells>
  <printOptions/>
  <pageMargins left="0.5905511811023623" right="0.5905511811023623" top="0.5" bottom="0.22" header="0.4724409448818898" footer="0.32"/>
  <pageSetup orientation="landscape" paperSize="9" scale="70" r:id="rId3"/>
  <rowBreaks count="2" manualBreakCount="2">
    <brk id="26" max="16" man="1"/>
    <brk id="37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aolszar</cp:lastModifiedBy>
  <cp:lastPrinted>2011-01-14T06:51:51Z</cp:lastPrinted>
  <dcterms:created xsi:type="dcterms:W3CDTF">2009-11-02T10:14:29Z</dcterms:created>
  <dcterms:modified xsi:type="dcterms:W3CDTF">2011-01-20T13:28:31Z</dcterms:modified>
  <cp:category/>
  <cp:version/>
  <cp:contentType/>
  <cp:contentStatus/>
</cp:coreProperties>
</file>