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Arkusz1" sheetId="1" r:id="rId1"/>
  </sheets>
  <definedNames>
    <definedName name="Excel_BuiltIn__FilterDatabase_1">'Arkusz1'!$A$5:$M$174</definedName>
    <definedName name="_xlnm.Print_Area" localSheetId="0">'Arkusz1'!$A$1:$M$174</definedName>
    <definedName name="_xlnm.Print_Titles" localSheetId="0">'Arkusz1'!$5:$10</definedName>
  </definedNames>
  <calcPr fullCalcOnLoad="1"/>
</workbook>
</file>

<file path=xl/sharedStrings.xml><?xml version="1.0" encoding="utf-8"?>
<sst xmlns="http://schemas.openxmlformats.org/spreadsheetml/2006/main" count="227" uniqueCount="112">
  <si>
    <t xml:space="preserve"> Zadania inwestycyjne w 2010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</si>
  <si>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</si>
  <si>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</si>
  <si>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</si>
  <si>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</si>
  <si>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</si>
  <si>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</si>
  <si>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</si>
  <si>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</si>
  <si>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</si>
  <si>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</si>
  <si>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</si>
  <si>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 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</si>
  <si>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</si>
  <si>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</si>
  <si>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</si>
  <si>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</si>
  <si>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6058/9</t>
  </si>
  <si>
    <t xml:space="preserve">A: </t>
  </si>
  <si>
    <t>PZDP</t>
  </si>
  <si>
    <t xml:space="preserve">B: </t>
  </si>
  <si>
    <t>C:</t>
  </si>
  <si>
    <t xml:space="preserve">B:  </t>
  </si>
  <si>
    <t>6610</t>
  </si>
  <si>
    <t>Starostwo Powiatowe</t>
  </si>
  <si>
    <t>II.</t>
  </si>
  <si>
    <t>Zadania realizowane w ramach Regionalnego Programu Operacyjnego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</si>
  <si>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</si>
  <si>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</t>
  </si>
  <si>
    <t>6050</t>
  </si>
  <si>
    <t>III.</t>
  </si>
  <si>
    <t>Zadania realizowane w ramach Programów Transgranicznych, NPPDL i RSO Min. Infr.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</si>
  <si>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</si>
  <si>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</si>
  <si>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>Poprawa spójności układu komunikacyjnego Cieszyna etap II,  - Przebudowa drogi powiatowej nr 2624 S- ul. Frysztacka w Cieszynie</t>
  </si>
  <si>
    <t>Przebudowa ul. Daszyńskiego w Ustroniu</t>
  </si>
  <si>
    <t>Modernizacja drogi powiatowej 2627 S ul. Korczaka w Kończycach Małych odc. ok. 1 km</t>
  </si>
  <si>
    <t>Przebudowa mostu nad rzeką Brennica w Górkach Wielkich w ciągu drogi powiatowej nr 2600 S</t>
  </si>
  <si>
    <t>Ogółem zadania drogowe</t>
  </si>
  <si>
    <t>Enklawa Budownictwa Drewnianego Beskidu Śląskiego przy Muzeum Beskidzkim w Wiśle</t>
  </si>
  <si>
    <t xml:space="preserve">Starostwo Powiatowe </t>
  </si>
  <si>
    <t>Zakup gruntu w Wiśle Centrum</t>
  </si>
  <si>
    <t>Stworzenie sieci publicznych punktów dostępu do internetu-INFOKIOSKI</t>
  </si>
  <si>
    <t>Modernizacja budynku ZSB w Cieszynie - wymiana stropów; III etap</t>
  </si>
  <si>
    <t>ZSEG - sala gimnastyczna - modernizacja elewacji</t>
  </si>
  <si>
    <t>Budowa boiska sportowego ze sztuczną nawierzchnią przy ZSP NR 1 w Cieszynie</t>
  </si>
  <si>
    <t>Modernizacja obiektu przy Pl. Wolności 6 w Cieszynie na siedzibę PUP</t>
  </si>
  <si>
    <t>Wydatki majątkowe w zakresie ochrony środowiska</t>
  </si>
  <si>
    <t>Ogółem zadania inwestycyjne</t>
  </si>
  <si>
    <t>x</t>
  </si>
  <si>
    <t>Zakupy inwestycyjne w 2010 r.</t>
  </si>
  <si>
    <t>Zakup sprzętu komputerowego na potrzeby wydziałów Starostwa Powiatowego</t>
  </si>
  <si>
    <t>Zakup serwera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</si>
  <si>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</si>
  <si>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</si>
  <si>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</si>
  <si>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</si>
  <si>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</si>
  <si>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</si>
  <si>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</si>
  <si>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</si>
  <si>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Zadania remontowe w 2010 r.</t>
  </si>
  <si>
    <t>2310</t>
  </si>
  <si>
    <t>4270</t>
  </si>
  <si>
    <t>Remont dachu ZSP nr 1 w Cieszynie</t>
  </si>
  <si>
    <t>Remont instalacji elektrycznej w II LO w Cieszynie</t>
  </si>
  <si>
    <t>ZST ul. Frysztacka -dokumentacja projektowo-kosztorysowa termomodernizacji budynku szkolnego</t>
  </si>
  <si>
    <t>Wymiana okien i roboty towarzyszące w ZSO w Skoczowie</t>
  </si>
  <si>
    <t>Remont instalacji elektrycznej II piętra w SOSW</t>
  </si>
  <si>
    <t>Remont instalacji gazowej II piętra w SOSW</t>
  </si>
  <si>
    <t>Ogółem zadania remontowe</t>
  </si>
  <si>
    <t>6050/8/9</t>
  </si>
  <si>
    <t>Zakup programu finansowo-księgowego</t>
  </si>
  <si>
    <t xml:space="preserve">Modernizacja sanitariatów w budynku Starostwa przy ul. Szeroka </t>
  </si>
  <si>
    <t>6060</t>
  </si>
  <si>
    <t>Przebudowa ul. Bielskiej 2619 S w Cieszynie- (część I ) aktualizacja kosztorysu</t>
  </si>
  <si>
    <t xml:space="preserve">Modernizacja elewacji i dachu obiektu ZSZ Skoczów (budynek B) </t>
  </si>
  <si>
    <t>ZSZ Skoczów</t>
  </si>
  <si>
    <t>Dofinansowanie zakupu samochodu osobowego na potrzeby Policji</t>
  </si>
  <si>
    <t>Zakup aparatury medycznej na potrzeby Szpitala  Śląskiego w Cieszynie</t>
  </si>
  <si>
    <t>Kompleksowa termomodernizacja budynków szkolnych ZSR w Międzyświeciu ( dokumentacja )</t>
  </si>
  <si>
    <t>Kompleksowa termomodernizacja SSM "Zaolzianka" w Istebnej ( dokumentacja )</t>
  </si>
  <si>
    <t>Przebudowa skrzyżowania drogi wojewódzkiej nr 938 z ulicami Pikiety, Hażlaską i ulicą Rudowska w Cieszynie</t>
  </si>
  <si>
    <t>Moje boisko "Orlik 2012" w Skoczowie ( zadanie realizowane przez Miasto Skoczów )</t>
  </si>
  <si>
    <t>6067/9</t>
  </si>
  <si>
    <t>Remont ulicy Jawornik i chodnika przy ul. Bukowa w Wiśle ( zadanie realizowane przez Miasto Wisła)</t>
  </si>
  <si>
    <t xml:space="preserve">Przebudowa  drogi powiatowej Goleszów-Hermanice-Ustroń </t>
  </si>
  <si>
    <t xml:space="preserve">Stworzenie kompleksowego systemu informacji przestrzennej na terenie powiatu cieszyńskiego </t>
  </si>
  <si>
    <t xml:space="preserve">Przystosowanie układu komunikacyjnego na terenie gminy Skoczów do sytuacji powstałej po wybudowaniu drogi ekspresowej S1 poprzez przebudowę drogi powiatowej - ul. Bielska w Skoczowie </t>
  </si>
  <si>
    <t>Wymiana stolarki drzwiowej z dostosowaniem do wymogów ppoż ( DPS Kończyce Małe)</t>
  </si>
  <si>
    <t>DPS Kończyce Małe</t>
  </si>
  <si>
    <t>4300</t>
  </si>
  <si>
    <t>ZST Cieszyn</t>
  </si>
  <si>
    <t>DPS Cieszyn</t>
  </si>
  <si>
    <t>Wydatki majątkowe w zakresie ochrony środowiska (Dofinansowanie wymiany okien w ramach termomodernizacji budynku)</t>
  </si>
  <si>
    <t>6220</t>
  </si>
  <si>
    <t>Wydatki majątkowe w zakresie ochrony środowiska (dotacja dla Szpitala Śląskiego ( termomodernizacja) oraz Muzeum w Wiśle ( wymiana okien)</t>
  </si>
  <si>
    <t>Budowa chodników w Gminie Dębowiec</t>
  </si>
  <si>
    <t xml:space="preserve">Przebudowa i kapitalny remont istniejącej zabudowy sali gimnastycznej przy II LO im. M.Kopernika w Cieszynie - etap I  ( w następnych latach budowa szkolnej hali sportowej z zapleczem oraz przewiązką łączącą obiekt sportowy z budynkiem szkoły)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</si>
  <si>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</si>
  <si>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</si>
  <si>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</si>
  <si>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Wydatki inwestycyjne ze środków własnych </t>
  </si>
  <si>
    <t xml:space="preserve">w tym: </t>
  </si>
  <si>
    <r>
      <t>1</t>
    </r>
    <r>
      <rPr>
        <sz val="12"/>
        <rFont val="Times New Roman"/>
        <family val="1"/>
      </rPr>
      <t>. 439.807 zł wydatki poniesione przez Powiat Cieszyński do dnia 31.12.2009 r.</t>
    </r>
  </si>
  <si>
    <r>
      <t>6 526 789</t>
    </r>
    <r>
      <rPr>
        <b/>
        <vertAlign val="superscript"/>
        <sz val="12"/>
        <rFont val="Times New Roman"/>
        <family val="1"/>
      </rPr>
      <t xml:space="preserve"> 1</t>
    </r>
  </si>
  <si>
    <t>Załącznik nr 4 do Uchwały Rady Powiatu Cieszyńskiego</t>
  </si>
  <si>
    <t xml:space="preserve"> Przebudowa ul. Podwale w Strumieniu - projekt budowlano-wykonawczy ( zadanie realizowane przez Gminę Strumień)</t>
  </si>
  <si>
    <t>Przystosowanie układu komunikacyjnego Skoczowa - etap 3- Przebudowa ciągu komunikacyjnego ulic Ciężarowa i Wiślańska w Skoczowie ( zadanie realizowane przez Miasto Skoczów )</t>
  </si>
  <si>
    <r>
      <t>2</t>
    </r>
    <r>
      <rPr>
        <sz val="12"/>
        <rFont val="Times New Roman"/>
        <family val="1"/>
      </rPr>
      <t>- w tym pomoc finansowa Gminy Goleszów w kwocie 150 000 zł na przebudowę ul. Kozakowickiej</t>
    </r>
  </si>
  <si>
    <r>
      <t xml:space="preserve"> B: </t>
    </r>
    <r>
      <rPr>
        <vertAlign val="superscript"/>
        <sz val="12"/>
        <rFont val="Times New Roman"/>
        <family val="1"/>
      </rPr>
      <t xml:space="preserve">2 </t>
    </r>
  </si>
  <si>
    <t>Nr XLIII/388/10 z dnia 28 czerwca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</si>
</sst>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/>
      <right style="thin">
        <color indexed="8"/>
      </right>
      <top style="dotted"/>
      <bottom style="dotted"/>
    </border>
    <border>
      <left style="thin"/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 style="dotted"/>
      <bottom style="thin"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7" fillId="0" borderId="17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64" fontId="7" fillId="0" borderId="16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64" fontId="7" fillId="0" borderId="11" xfId="0" applyNumberFormat="1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left" vertical="center" wrapText="1"/>
    </xf>
    <xf numFmtId="164" fontId="15" fillId="0" borderId="14" xfId="0" applyNumberFormat="1" applyFont="1" applyFill="1" applyBorder="1" applyAlignment="1">
      <alignment vertical="center" wrapText="1"/>
    </xf>
    <xf numFmtId="164" fontId="15" fillId="0" borderId="15" xfId="0" applyNumberFormat="1" applyFont="1" applyFill="1" applyBorder="1" applyAlignment="1">
      <alignment vertical="center" wrapText="1"/>
    </xf>
    <xf numFmtId="164" fontId="15" fillId="0" borderId="16" xfId="0" applyNumberFormat="1" applyFont="1" applyFill="1" applyBorder="1" applyAlignment="1">
      <alignment horizontal="left" vertical="center" wrapText="1"/>
    </xf>
    <xf numFmtId="164" fontId="15" fillId="0" borderId="17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164" fontId="15" fillId="0" borderId="18" xfId="0" applyNumberFormat="1" applyFont="1" applyFill="1" applyBorder="1" applyAlignment="1">
      <alignment horizontal="left" vertical="center" wrapText="1"/>
    </xf>
    <xf numFmtId="164" fontId="15" fillId="0" borderId="19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7" fillId="0" borderId="16" xfId="0" applyNumberFormat="1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64" fontId="7" fillId="0" borderId="23" xfId="0" applyNumberFormat="1" applyFont="1" applyFill="1" applyBorder="1" applyAlignment="1">
      <alignment horizontal="left" vertical="center" wrapText="1"/>
    </xf>
    <xf numFmtId="164" fontId="7" fillId="0" borderId="25" xfId="0" applyNumberFormat="1" applyFont="1" applyFill="1" applyBorder="1" applyAlignment="1">
      <alignment horizontal="left" vertical="center" wrapText="1"/>
    </xf>
    <xf numFmtId="164" fontId="7" fillId="0" borderId="27" xfId="0" applyNumberFormat="1" applyFont="1" applyFill="1" applyBorder="1" applyAlignment="1">
      <alignment horizontal="left" vertical="center" wrapText="1"/>
    </xf>
    <xf numFmtId="164" fontId="7" fillId="0" borderId="34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164" fontId="7" fillId="0" borderId="35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 shrinkToFit="1"/>
    </xf>
    <xf numFmtId="49" fontId="2" fillId="0" borderId="33" xfId="0" applyNumberFormat="1" applyFont="1" applyFill="1" applyBorder="1" applyAlignment="1">
      <alignment horizontal="center" vertical="center" wrapText="1" shrinkToFit="1"/>
    </xf>
    <xf numFmtId="49" fontId="2" fillId="0" borderId="44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 quotePrefix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164" fontId="15" fillId="0" borderId="43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2" fillId="0" borderId="43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view="pageBreakPreview" zoomScale="75" zoomScaleNormal="50" zoomScaleSheetLayoutView="75" zoomScalePageLayoutView="0" workbookViewId="0" topLeftCell="A1">
      <selection activeCell="K2" sqref="K2:M2"/>
    </sheetView>
  </sheetViews>
  <sheetFormatPr defaultColWidth="9.140625" defaultRowHeight="12.75"/>
  <cols>
    <col min="1" max="1" width="4.28125" style="1" customWidth="1"/>
    <col min="2" max="2" width="6.00390625" style="1" customWidth="1"/>
    <col min="3" max="3" width="7.8515625" style="1" customWidth="1"/>
    <col min="4" max="4" width="13.140625" style="1" customWidth="1"/>
    <col min="5" max="5" width="60.7109375" style="1" customWidth="1"/>
    <col min="6" max="6" width="18.7109375" style="1" customWidth="1"/>
    <col min="7" max="7" width="16.28125" style="1" customWidth="1"/>
    <col min="8" max="8" width="16.42187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00390625" style="1" customWidth="1"/>
    <col min="14" max="17" width="9.140625" style="1" customWidth="1"/>
    <col min="18" max="18" width="13.7109375" style="1" customWidth="1"/>
    <col min="19" max="19" width="24.421875" style="1" customWidth="1"/>
    <col min="20" max="16384" width="9.140625" style="1" customWidth="1"/>
  </cols>
  <sheetData>
    <row r="1" spans="9:14" ht="15.75">
      <c r="I1" s="158" t="s">
        <v>106</v>
      </c>
      <c r="J1" s="158"/>
      <c r="K1" s="158"/>
      <c r="L1" s="158"/>
      <c r="M1" s="158"/>
      <c r="N1" s="2"/>
    </row>
    <row r="2" spans="9:13" ht="15.75">
      <c r="I2" s="3"/>
      <c r="J2" s="4"/>
      <c r="K2" s="158" t="s">
        <v>111</v>
      </c>
      <c r="L2" s="158"/>
      <c r="M2" s="158"/>
    </row>
    <row r="3" spans="1:13" ht="27.75" customHeight="1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9.5" customHeight="1">
      <c r="A5" s="160" t="s">
        <v>1</v>
      </c>
      <c r="B5" s="160" t="s">
        <v>2</v>
      </c>
      <c r="C5" s="160" t="s">
        <v>3</v>
      </c>
      <c r="D5" s="160" t="s">
        <v>4</v>
      </c>
      <c r="E5" s="161" t="s">
        <v>5</v>
      </c>
      <c r="F5" s="161" t="s">
        <v>6</v>
      </c>
      <c r="G5" s="161" t="s">
        <v>7</v>
      </c>
      <c r="H5" s="161"/>
      <c r="I5" s="161"/>
      <c r="J5" s="161"/>
      <c r="K5" s="161"/>
      <c r="L5" s="161"/>
      <c r="M5" s="161" t="s">
        <v>8</v>
      </c>
    </row>
    <row r="6" spans="1:13" ht="19.5" customHeight="1">
      <c r="A6" s="160"/>
      <c r="B6" s="160"/>
      <c r="C6" s="160"/>
      <c r="D6" s="160"/>
      <c r="E6" s="161"/>
      <c r="F6" s="161"/>
      <c r="G6" s="161" t="s">
        <v>9</v>
      </c>
      <c r="H6" s="161" t="s">
        <v>10</v>
      </c>
      <c r="I6" s="161"/>
      <c r="J6" s="161"/>
      <c r="K6" s="161"/>
      <c r="L6" s="161"/>
      <c r="M6" s="161"/>
    </row>
    <row r="7" spans="1:13" ht="29.25" customHeight="1">
      <c r="A7" s="160"/>
      <c r="B7" s="160"/>
      <c r="C7" s="160"/>
      <c r="D7" s="160"/>
      <c r="E7" s="161"/>
      <c r="F7" s="161"/>
      <c r="G7" s="161"/>
      <c r="H7" s="161" t="s">
        <v>11</v>
      </c>
      <c r="I7" s="161" t="s">
        <v>12</v>
      </c>
      <c r="J7" s="161" t="s">
        <v>13</v>
      </c>
      <c r="K7" s="161"/>
      <c r="L7" s="161" t="s">
        <v>14</v>
      </c>
      <c r="M7" s="161"/>
    </row>
    <row r="8" spans="1:13" ht="19.5" customHeight="1">
      <c r="A8" s="160"/>
      <c r="B8" s="160"/>
      <c r="C8" s="160"/>
      <c r="D8" s="160"/>
      <c r="E8" s="161"/>
      <c r="F8" s="161"/>
      <c r="G8" s="161"/>
      <c r="H8" s="161"/>
      <c r="I8" s="161"/>
      <c r="J8" s="161"/>
      <c r="K8" s="161"/>
      <c r="L8" s="161"/>
      <c r="M8" s="161"/>
    </row>
    <row r="9" spans="1:13" ht="17.25" customHeight="1">
      <c r="A9" s="160"/>
      <c r="B9" s="160"/>
      <c r="C9" s="160"/>
      <c r="D9" s="160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6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162">
        <v>10</v>
      </c>
      <c r="K10" s="162"/>
      <c r="L10" s="7">
        <v>11</v>
      </c>
      <c r="M10" s="7">
        <v>12</v>
      </c>
    </row>
    <row r="11" spans="1:13" ht="33" customHeight="1">
      <c r="A11" s="8" t="s">
        <v>15</v>
      </c>
      <c r="B11" s="160" t="s">
        <v>16</v>
      </c>
      <c r="C11" s="160"/>
      <c r="D11" s="160"/>
      <c r="E11" s="160"/>
      <c r="F11" s="9"/>
      <c r="G11" s="10"/>
      <c r="H11" s="10"/>
      <c r="I11" s="10"/>
      <c r="J11" s="163"/>
      <c r="K11" s="163"/>
      <c r="L11" s="10"/>
      <c r="M11" s="11"/>
    </row>
    <row r="12" spans="1:13" ht="17.25" customHeight="1">
      <c r="A12" s="128">
        <v>1</v>
      </c>
      <c r="B12" s="128">
        <v>600</v>
      </c>
      <c r="C12" s="128">
        <v>60014</v>
      </c>
      <c r="D12" s="157" t="s">
        <v>17</v>
      </c>
      <c r="E12" s="121" t="s">
        <v>86</v>
      </c>
      <c r="F12" s="147">
        <v>11908024</v>
      </c>
      <c r="G12" s="147">
        <f>H12+I12+K12+K13+K14+L12</f>
        <v>11706127</v>
      </c>
      <c r="H12" s="147"/>
      <c r="I12" s="147">
        <v>4540219</v>
      </c>
      <c r="J12" s="14" t="s">
        <v>18</v>
      </c>
      <c r="K12" s="15"/>
      <c r="L12" s="109">
        <v>5810600</v>
      </c>
      <c r="M12" s="121" t="s">
        <v>24</v>
      </c>
    </row>
    <row r="13" spans="1:13" ht="15.75" customHeight="1">
      <c r="A13" s="128"/>
      <c r="B13" s="128"/>
      <c r="C13" s="128"/>
      <c r="D13" s="157"/>
      <c r="E13" s="121"/>
      <c r="F13" s="147"/>
      <c r="G13" s="147"/>
      <c r="H13" s="147"/>
      <c r="I13" s="147"/>
      <c r="J13" s="103" t="s">
        <v>110</v>
      </c>
      <c r="K13" s="17">
        <v>1355308</v>
      </c>
      <c r="L13" s="109"/>
      <c r="M13" s="121"/>
    </row>
    <row r="14" spans="1:13" ht="21.75" customHeight="1">
      <c r="A14" s="128"/>
      <c r="B14" s="128"/>
      <c r="C14" s="128"/>
      <c r="D14" s="157"/>
      <c r="E14" s="121"/>
      <c r="F14" s="147"/>
      <c r="G14" s="147"/>
      <c r="H14" s="147"/>
      <c r="I14" s="147"/>
      <c r="J14" s="18" t="s">
        <v>21</v>
      </c>
      <c r="K14" s="19"/>
      <c r="L14" s="109"/>
      <c r="M14" s="121"/>
    </row>
    <row r="15" spans="1:13" ht="15" customHeight="1">
      <c r="A15" s="128">
        <v>2</v>
      </c>
      <c r="B15" s="125">
        <v>600</v>
      </c>
      <c r="C15" s="125">
        <v>60014</v>
      </c>
      <c r="D15" s="157" t="s">
        <v>17</v>
      </c>
      <c r="E15" s="133" t="s">
        <v>88</v>
      </c>
      <c r="F15" s="164" t="s">
        <v>105</v>
      </c>
      <c r="G15" s="122">
        <f>H15+I15+K15+K16+K17+L15</f>
        <v>6086982</v>
      </c>
      <c r="H15" s="165">
        <f>137013+127987</f>
        <v>265000</v>
      </c>
      <c r="I15" s="166"/>
      <c r="J15" s="83" t="s">
        <v>18</v>
      </c>
      <c r="K15" s="84"/>
      <c r="L15" s="167">
        <f>5472000-115018</f>
        <v>5356982</v>
      </c>
      <c r="M15" s="133" t="s">
        <v>24</v>
      </c>
    </row>
    <row r="16" spans="1:13" ht="15.75">
      <c r="A16" s="128"/>
      <c r="B16" s="128"/>
      <c r="C16" s="128"/>
      <c r="D16" s="157"/>
      <c r="E16" s="133"/>
      <c r="F16" s="164"/>
      <c r="G16" s="122"/>
      <c r="H16" s="165"/>
      <c r="I16" s="166"/>
      <c r="J16" s="85" t="s">
        <v>22</v>
      </c>
      <c r="K16" s="86">
        <f>137013+327987</f>
        <v>465000</v>
      </c>
      <c r="L16" s="167"/>
      <c r="M16" s="133"/>
    </row>
    <row r="17" spans="1:13" ht="30" customHeight="1">
      <c r="A17" s="128"/>
      <c r="B17" s="125"/>
      <c r="C17" s="125"/>
      <c r="D17" s="157"/>
      <c r="E17" s="133"/>
      <c r="F17" s="164"/>
      <c r="G17" s="122"/>
      <c r="H17" s="165"/>
      <c r="I17" s="166"/>
      <c r="J17" s="87" t="s">
        <v>21</v>
      </c>
      <c r="K17" s="88"/>
      <c r="L17" s="167"/>
      <c r="M17" s="133"/>
    </row>
    <row r="18" spans="1:13" ht="15" customHeight="1">
      <c r="A18" s="168">
        <v>3</v>
      </c>
      <c r="B18" s="125">
        <v>600</v>
      </c>
      <c r="C18" s="125">
        <v>60014</v>
      </c>
      <c r="D18" s="157" t="s">
        <v>23</v>
      </c>
      <c r="E18" s="133" t="s">
        <v>108</v>
      </c>
      <c r="F18" s="169">
        <v>4999320</v>
      </c>
      <c r="G18" s="169">
        <f>H18+I18+K18+K19+K20+L18</f>
        <v>331000</v>
      </c>
      <c r="H18" s="169"/>
      <c r="I18" s="169">
        <v>331000</v>
      </c>
      <c r="J18" s="23"/>
      <c r="K18" s="24"/>
      <c r="L18" s="169"/>
      <c r="M18" s="133" t="s">
        <v>24</v>
      </c>
    </row>
    <row r="19" spans="1:13" ht="25.5" customHeight="1">
      <c r="A19" s="168"/>
      <c r="B19" s="125"/>
      <c r="C19" s="125"/>
      <c r="D19" s="157"/>
      <c r="E19" s="133"/>
      <c r="F19" s="169"/>
      <c r="G19" s="169"/>
      <c r="H19" s="169"/>
      <c r="I19" s="169"/>
      <c r="J19" s="25"/>
      <c r="K19" s="26"/>
      <c r="L19" s="169"/>
      <c r="M19" s="133"/>
    </row>
    <row r="20" spans="1:13" ht="25.5" customHeight="1">
      <c r="A20" s="168"/>
      <c r="B20" s="125"/>
      <c r="C20" s="125"/>
      <c r="D20" s="157"/>
      <c r="E20" s="133"/>
      <c r="F20" s="169"/>
      <c r="G20" s="169"/>
      <c r="H20" s="169"/>
      <c r="I20" s="169"/>
      <c r="J20" s="27"/>
      <c r="K20" s="28"/>
      <c r="L20" s="169"/>
      <c r="M20" s="133"/>
    </row>
    <row r="21" spans="1:13" ht="33" customHeight="1">
      <c r="A21" s="8" t="s">
        <v>25</v>
      </c>
      <c r="B21" s="161" t="s">
        <v>26</v>
      </c>
      <c r="C21" s="161"/>
      <c r="D21" s="161"/>
      <c r="E21" s="161"/>
      <c r="F21" s="29"/>
      <c r="G21" s="30"/>
      <c r="H21" s="30"/>
      <c r="I21" s="30"/>
      <c r="J21" s="31"/>
      <c r="K21" s="31"/>
      <c r="L21" s="30"/>
      <c r="M21" s="32"/>
    </row>
    <row r="22" spans="1:13" ht="15.75" customHeight="1">
      <c r="A22" s="128">
        <v>4</v>
      </c>
      <c r="B22" s="128">
        <v>600</v>
      </c>
      <c r="C22" s="128">
        <v>60014</v>
      </c>
      <c r="D22" s="157" t="s">
        <v>17</v>
      </c>
      <c r="E22" s="121" t="s">
        <v>27</v>
      </c>
      <c r="F22" s="147">
        <v>7247146</v>
      </c>
      <c r="G22" s="109">
        <f>H22+I22+K22+K23+K24+L22</f>
        <v>7233524</v>
      </c>
      <c r="H22" s="147"/>
      <c r="I22" s="147">
        <v>3218292</v>
      </c>
      <c r="J22" s="14" t="s">
        <v>18</v>
      </c>
      <c r="K22" s="33"/>
      <c r="L22" s="109">
        <v>3515232</v>
      </c>
      <c r="M22" s="121" t="s">
        <v>24</v>
      </c>
    </row>
    <row r="23" spans="1:13" ht="15.75">
      <c r="A23" s="128"/>
      <c r="B23" s="128"/>
      <c r="C23" s="128"/>
      <c r="D23" s="157"/>
      <c r="E23" s="121"/>
      <c r="F23" s="147"/>
      <c r="G23" s="109"/>
      <c r="H23" s="147"/>
      <c r="I23" s="147"/>
      <c r="J23" s="16" t="s">
        <v>20</v>
      </c>
      <c r="K23" s="34">
        <v>500000</v>
      </c>
      <c r="L23" s="109"/>
      <c r="M23" s="121"/>
    </row>
    <row r="24" spans="1:13" ht="27" customHeight="1">
      <c r="A24" s="128"/>
      <c r="B24" s="128"/>
      <c r="C24" s="128"/>
      <c r="D24" s="157"/>
      <c r="E24" s="121"/>
      <c r="F24" s="147"/>
      <c r="G24" s="109"/>
      <c r="H24" s="147"/>
      <c r="I24" s="147"/>
      <c r="J24" s="18" t="s">
        <v>21</v>
      </c>
      <c r="K24" s="35"/>
      <c r="L24" s="109"/>
      <c r="M24" s="121"/>
    </row>
    <row r="25" spans="1:13" ht="15.75" customHeight="1">
      <c r="A25" s="128">
        <v>5</v>
      </c>
      <c r="B25" s="128">
        <v>600</v>
      </c>
      <c r="C25" s="128">
        <v>60014</v>
      </c>
      <c r="D25" s="157" t="s">
        <v>17</v>
      </c>
      <c r="E25" s="121" t="s">
        <v>28</v>
      </c>
      <c r="F25" s="147">
        <v>6697305.53</v>
      </c>
      <c r="G25" s="147">
        <f>H25+I25+K25+K26+K27+L25</f>
        <v>6658365</v>
      </c>
      <c r="H25" s="147"/>
      <c r="I25" s="147">
        <v>3156731</v>
      </c>
      <c r="J25" s="14"/>
      <c r="K25" s="33"/>
      <c r="L25" s="109">
        <v>3501634</v>
      </c>
      <c r="M25" s="121" t="s">
        <v>24</v>
      </c>
    </row>
    <row r="26" spans="1:13" ht="15.75">
      <c r="A26" s="128"/>
      <c r="B26" s="128"/>
      <c r="C26" s="128"/>
      <c r="D26" s="157"/>
      <c r="E26" s="121"/>
      <c r="F26" s="147"/>
      <c r="G26" s="147"/>
      <c r="H26" s="147"/>
      <c r="I26" s="147"/>
      <c r="J26" s="16"/>
      <c r="K26" s="34"/>
      <c r="L26" s="109"/>
      <c r="M26" s="121"/>
    </row>
    <row r="27" spans="1:13" ht="7.5" customHeight="1">
      <c r="A27" s="128"/>
      <c r="B27" s="128"/>
      <c r="C27" s="128"/>
      <c r="D27" s="157"/>
      <c r="E27" s="121"/>
      <c r="F27" s="147"/>
      <c r="G27" s="147"/>
      <c r="H27" s="147"/>
      <c r="I27" s="147"/>
      <c r="J27" s="18"/>
      <c r="K27" s="35"/>
      <c r="L27" s="109"/>
      <c r="M27" s="121"/>
    </row>
    <row r="28" spans="1:13" ht="15" customHeight="1">
      <c r="A28" s="128">
        <v>6</v>
      </c>
      <c r="B28" s="128">
        <v>600</v>
      </c>
      <c r="C28" s="128">
        <v>60014</v>
      </c>
      <c r="D28" s="157" t="s">
        <v>29</v>
      </c>
      <c r="E28" s="121" t="s">
        <v>75</v>
      </c>
      <c r="F28" s="147">
        <v>7910338</v>
      </c>
      <c r="G28" s="147">
        <f>H28+I28+K28+K29+K30+L28</f>
        <v>5000</v>
      </c>
      <c r="H28" s="147">
        <v>2500</v>
      </c>
      <c r="I28" s="147"/>
      <c r="J28" s="14" t="s">
        <v>18</v>
      </c>
      <c r="K28" s="15"/>
      <c r="L28" s="109"/>
      <c r="M28" s="121" t="s">
        <v>19</v>
      </c>
    </row>
    <row r="29" spans="1:13" ht="15.75">
      <c r="A29" s="128"/>
      <c r="B29" s="128"/>
      <c r="C29" s="128"/>
      <c r="D29" s="157"/>
      <c r="E29" s="121"/>
      <c r="F29" s="147"/>
      <c r="G29" s="147"/>
      <c r="H29" s="147"/>
      <c r="I29" s="147"/>
      <c r="J29" s="16" t="s">
        <v>20</v>
      </c>
      <c r="K29" s="17">
        <v>2500</v>
      </c>
      <c r="L29" s="109"/>
      <c r="M29" s="121"/>
    </row>
    <row r="30" spans="1:13" ht="15.75">
      <c r="A30" s="128"/>
      <c r="B30" s="128"/>
      <c r="C30" s="128"/>
      <c r="D30" s="157"/>
      <c r="E30" s="121"/>
      <c r="F30" s="147"/>
      <c r="G30" s="147"/>
      <c r="H30" s="147"/>
      <c r="I30" s="147"/>
      <c r="J30" s="18" t="s">
        <v>21</v>
      </c>
      <c r="K30" s="19"/>
      <c r="L30" s="109"/>
      <c r="M30" s="121"/>
    </row>
    <row r="31" spans="1:13" ht="28.5" customHeight="1">
      <c r="A31" s="8" t="s">
        <v>30</v>
      </c>
      <c r="B31" s="161" t="s">
        <v>31</v>
      </c>
      <c r="C31" s="161"/>
      <c r="D31" s="161"/>
      <c r="E31" s="161"/>
      <c r="F31" s="29"/>
      <c r="G31" s="30"/>
      <c r="H31" s="30"/>
      <c r="I31" s="30"/>
      <c r="J31" s="31"/>
      <c r="K31" s="31"/>
      <c r="L31" s="30"/>
      <c r="M31" s="32"/>
    </row>
    <row r="32" spans="1:13" ht="15" customHeight="1">
      <c r="A32" s="128">
        <v>7</v>
      </c>
      <c r="B32" s="128">
        <v>600</v>
      </c>
      <c r="C32" s="128">
        <v>60014</v>
      </c>
      <c r="D32" s="157" t="s">
        <v>17</v>
      </c>
      <c r="E32" s="121" t="s">
        <v>32</v>
      </c>
      <c r="F32" s="147">
        <f>8672036-359002-68369</f>
        <v>8244665</v>
      </c>
      <c r="G32" s="170">
        <f>H32+I32+K32+K33+K34+L32</f>
        <v>7687154</v>
      </c>
      <c r="H32" s="165">
        <f>359002-359002</f>
        <v>0</v>
      </c>
      <c r="I32" s="147">
        <v>171000</v>
      </c>
      <c r="J32" s="14" t="s">
        <v>18</v>
      </c>
      <c r="K32" s="15"/>
      <c r="L32" s="147">
        <v>7348202</v>
      </c>
      <c r="M32" s="121" t="s">
        <v>24</v>
      </c>
    </row>
    <row r="33" spans="1:13" ht="15.75">
      <c r="A33" s="128"/>
      <c r="B33" s="128"/>
      <c r="C33" s="128"/>
      <c r="D33" s="157"/>
      <c r="E33" s="121"/>
      <c r="F33" s="147"/>
      <c r="G33" s="170"/>
      <c r="H33" s="165"/>
      <c r="I33" s="147"/>
      <c r="J33" s="16" t="s">
        <v>20</v>
      </c>
      <c r="K33" s="42">
        <f>236321-68369</f>
        <v>167952</v>
      </c>
      <c r="L33" s="147"/>
      <c r="M33" s="121"/>
    </row>
    <row r="34" spans="1:13" ht="15.75">
      <c r="A34" s="128"/>
      <c r="B34" s="128"/>
      <c r="C34" s="128"/>
      <c r="D34" s="157"/>
      <c r="E34" s="121"/>
      <c r="F34" s="147"/>
      <c r="G34" s="170"/>
      <c r="H34" s="165"/>
      <c r="I34" s="147"/>
      <c r="J34" s="18" t="s">
        <v>21</v>
      </c>
      <c r="K34" s="37"/>
      <c r="L34" s="147"/>
      <c r="M34" s="121"/>
    </row>
    <row r="35" spans="1:13" ht="15" customHeight="1">
      <c r="A35" s="128">
        <v>8</v>
      </c>
      <c r="B35" s="128">
        <v>600</v>
      </c>
      <c r="C35" s="128">
        <v>60014</v>
      </c>
      <c r="D35" s="157" t="s">
        <v>17</v>
      </c>
      <c r="E35" s="121" t="s">
        <v>33</v>
      </c>
      <c r="F35" s="147">
        <v>9295836</v>
      </c>
      <c r="G35" s="171">
        <f>H35+I35+K35+K36+K37+L35</f>
        <v>9205556</v>
      </c>
      <c r="H35" s="147"/>
      <c r="I35" s="147">
        <v>1281201</v>
      </c>
      <c r="J35" s="14" t="s">
        <v>18</v>
      </c>
      <c r="K35" s="15"/>
      <c r="L35" s="147">
        <v>7478353</v>
      </c>
      <c r="M35" s="121" t="s">
        <v>24</v>
      </c>
    </row>
    <row r="36" spans="1:13" ht="15.75">
      <c r="A36" s="128"/>
      <c r="B36" s="128"/>
      <c r="C36" s="128"/>
      <c r="D36" s="157"/>
      <c r="E36" s="121"/>
      <c r="F36" s="147"/>
      <c r="G36" s="171"/>
      <c r="H36" s="147"/>
      <c r="I36" s="147"/>
      <c r="J36" s="16" t="s">
        <v>20</v>
      </c>
      <c r="K36" s="36">
        <v>446002</v>
      </c>
      <c r="L36" s="147"/>
      <c r="M36" s="121"/>
    </row>
    <row r="37" spans="1:13" ht="7.5" customHeight="1">
      <c r="A37" s="128"/>
      <c r="B37" s="128"/>
      <c r="C37" s="128"/>
      <c r="D37" s="157"/>
      <c r="E37" s="121"/>
      <c r="F37" s="147"/>
      <c r="G37" s="171"/>
      <c r="H37" s="147"/>
      <c r="I37" s="147"/>
      <c r="J37" s="18" t="s">
        <v>21</v>
      </c>
      <c r="K37" s="37"/>
      <c r="L37" s="147"/>
      <c r="M37" s="121"/>
    </row>
    <row r="38" spans="1:13" ht="15" customHeight="1">
      <c r="A38" s="128">
        <v>9</v>
      </c>
      <c r="B38" s="128">
        <v>600</v>
      </c>
      <c r="C38" s="128">
        <v>60014</v>
      </c>
      <c r="D38" s="157" t="s">
        <v>29</v>
      </c>
      <c r="E38" s="121" t="s">
        <v>34</v>
      </c>
      <c r="F38" s="147">
        <f>4228200</f>
        <v>4228200</v>
      </c>
      <c r="G38" s="147">
        <f>H38+I38+K38+K39+K40+L38</f>
        <v>4228200</v>
      </c>
      <c r="H38" s="147"/>
      <c r="I38" s="147">
        <v>1112500</v>
      </c>
      <c r="J38" s="14" t="s">
        <v>18</v>
      </c>
      <c r="K38" s="89">
        <f>2003200</f>
        <v>2003200</v>
      </c>
      <c r="L38" s="109"/>
      <c r="M38" s="121" t="s">
        <v>19</v>
      </c>
    </row>
    <row r="39" spans="1:13" ht="15.75">
      <c r="A39" s="128"/>
      <c r="B39" s="128"/>
      <c r="C39" s="128"/>
      <c r="D39" s="157"/>
      <c r="E39" s="121"/>
      <c r="F39" s="147"/>
      <c r="G39" s="147"/>
      <c r="H39" s="147"/>
      <c r="I39" s="147"/>
      <c r="J39" s="16" t="s">
        <v>20</v>
      </c>
      <c r="K39" s="20">
        <v>1112500</v>
      </c>
      <c r="L39" s="109"/>
      <c r="M39" s="121"/>
    </row>
    <row r="40" spans="1:13" ht="15.75">
      <c r="A40" s="128"/>
      <c r="B40" s="128"/>
      <c r="C40" s="128"/>
      <c r="D40" s="157"/>
      <c r="E40" s="121"/>
      <c r="F40" s="147"/>
      <c r="G40" s="147"/>
      <c r="H40" s="147"/>
      <c r="I40" s="147"/>
      <c r="J40" s="18" t="s">
        <v>21</v>
      </c>
      <c r="K40" s="21"/>
      <c r="L40" s="109"/>
      <c r="M40" s="121"/>
    </row>
    <row r="41" spans="1:13" ht="15" customHeight="1">
      <c r="A41" s="128">
        <v>10</v>
      </c>
      <c r="B41" s="128">
        <v>600</v>
      </c>
      <c r="C41" s="128">
        <v>60014</v>
      </c>
      <c r="D41" s="157" t="s">
        <v>29</v>
      </c>
      <c r="E41" s="121" t="s">
        <v>35</v>
      </c>
      <c r="F41" s="147">
        <v>2416000</v>
      </c>
      <c r="G41" s="147">
        <f>H41+I41+K41+K42+K43+L41</f>
        <v>2416000</v>
      </c>
      <c r="H41" s="147">
        <v>4000</v>
      </c>
      <c r="I41" s="147">
        <v>600000</v>
      </c>
      <c r="J41" s="14" t="s">
        <v>18</v>
      </c>
      <c r="K41" s="15">
        <v>1208000</v>
      </c>
      <c r="L41" s="147"/>
      <c r="M41" s="133" t="s">
        <v>24</v>
      </c>
    </row>
    <row r="42" spans="1:13" ht="15.75">
      <c r="A42" s="128"/>
      <c r="B42" s="128"/>
      <c r="C42" s="128"/>
      <c r="D42" s="157"/>
      <c r="E42" s="121"/>
      <c r="F42" s="147"/>
      <c r="G42" s="147"/>
      <c r="H42" s="147"/>
      <c r="I42" s="147"/>
      <c r="J42" s="16" t="s">
        <v>20</v>
      </c>
      <c r="K42" s="36">
        <v>604000</v>
      </c>
      <c r="L42" s="147"/>
      <c r="M42" s="133"/>
    </row>
    <row r="43" spans="1:13" ht="15.75" customHeight="1">
      <c r="A43" s="128"/>
      <c r="B43" s="128"/>
      <c r="C43" s="128"/>
      <c r="D43" s="157"/>
      <c r="E43" s="121"/>
      <c r="F43" s="147"/>
      <c r="G43" s="147"/>
      <c r="H43" s="147"/>
      <c r="I43" s="147"/>
      <c r="J43" s="18" t="s">
        <v>21</v>
      </c>
      <c r="K43" s="37"/>
      <c r="L43" s="147"/>
      <c r="M43" s="133"/>
    </row>
    <row r="44" spans="1:13" ht="15" customHeight="1">
      <c r="A44" s="128">
        <v>11</v>
      </c>
      <c r="B44" s="128">
        <v>600</v>
      </c>
      <c r="C44" s="128">
        <v>60014</v>
      </c>
      <c r="D44" s="157" t="s">
        <v>29</v>
      </c>
      <c r="E44" s="121" t="s">
        <v>36</v>
      </c>
      <c r="F44" s="147">
        <v>350000</v>
      </c>
      <c r="G44" s="147">
        <f>H44+I44+K44+K45+K46+L44</f>
        <v>350000</v>
      </c>
      <c r="H44" s="147"/>
      <c r="I44" s="147">
        <v>280000</v>
      </c>
      <c r="J44" s="14" t="s">
        <v>18</v>
      </c>
      <c r="K44" s="38"/>
      <c r="L44" s="147"/>
      <c r="M44" s="121" t="s">
        <v>19</v>
      </c>
    </row>
    <row r="45" spans="1:19" ht="15.75">
      <c r="A45" s="128"/>
      <c r="B45" s="128"/>
      <c r="C45" s="128"/>
      <c r="D45" s="157"/>
      <c r="E45" s="121"/>
      <c r="F45" s="147"/>
      <c r="G45" s="147"/>
      <c r="H45" s="147"/>
      <c r="I45" s="147"/>
      <c r="J45" s="16" t="s">
        <v>20</v>
      </c>
      <c r="K45" s="36">
        <v>70000</v>
      </c>
      <c r="L45" s="147"/>
      <c r="M45" s="121"/>
      <c r="S45" s="39"/>
    </row>
    <row r="46" spans="1:13" ht="15.75">
      <c r="A46" s="128"/>
      <c r="B46" s="128"/>
      <c r="C46" s="128"/>
      <c r="D46" s="157"/>
      <c r="E46" s="121"/>
      <c r="F46" s="147"/>
      <c r="G46" s="147"/>
      <c r="H46" s="147"/>
      <c r="I46" s="147"/>
      <c r="J46" s="18" t="s">
        <v>21</v>
      </c>
      <c r="K46" s="37"/>
      <c r="L46" s="147"/>
      <c r="M46" s="121"/>
    </row>
    <row r="47" spans="1:13" s="41" customFormat="1" ht="15" customHeight="1">
      <c r="A47" s="128">
        <v>12</v>
      </c>
      <c r="B47" s="128">
        <v>600</v>
      </c>
      <c r="C47" s="128">
        <v>60014</v>
      </c>
      <c r="D47" s="157" t="s">
        <v>29</v>
      </c>
      <c r="E47" s="121" t="s">
        <v>37</v>
      </c>
      <c r="F47" s="147">
        <v>1474000</v>
      </c>
      <c r="G47" s="147">
        <f>H47+I47+K47+K48+K49+L47</f>
        <v>1438600</v>
      </c>
      <c r="H47" s="147">
        <v>737000</v>
      </c>
      <c r="I47" s="147"/>
      <c r="J47" s="14" t="s">
        <v>18</v>
      </c>
      <c r="K47" s="38">
        <f>737000-35400</f>
        <v>701600</v>
      </c>
      <c r="L47" s="165"/>
      <c r="M47" s="121" t="s">
        <v>19</v>
      </c>
    </row>
    <row r="48" spans="1:13" s="41" customFormat="1" ht="15.75">
      <c r="A48" s="128"/>
      <c r="B48" s="128"/>
      <c r="C48" s="128"/>
      <c r="D48" s="157"/>
      <c r="E48" s="121"/>
      <c r="F48" s="147"/>
      <c r="G48" s="147"/>
      <c r="H48" s="147"/>
      <c r="I48" s="147"/>
      <c r="J48" s="16" t="s">
        <v>20</v>
      </c>
      <c r="K48" s="42"/>
      <c r="L48" s="165"/>
      <c r="M48" s="121"/>
    </row>
    <row r="49" spans="1:13" s="41" customFormat="1" ht="15.75">
      <c r="A49" s="128"/>
      <c r="B49" s="128"/>
      <c r="C49" s="128"/>
      <c r="D49" s="157"/>
      <c r="E49" s="121"/>
      <c r="F49" s="147"/>
      <c r="G49" s="147"/>
      <c r="H49" s="147"/>
      <c r="I49" s="147"/>
      <c r="J49" s="18" t="s">
        <v>21</v>
      </c>
      <c r="K49" s="43"/>
      <c r="L49" s="165"/>
      <c r="M49" s="121"/>
    </row>
    <row r="50" spans="1:13" s="50" customFormat="1" ht="15.75">
      <c r="A50" s="125">
        <v>13</v>
      </c>
      <c r="B50" s="125">
        <v>600</v>
      </c>
      <c r="C50" s="125">
        <v>60014</v>
      </c>
      <c r="D50" s="144" t="s">
        <v>23</v>
      </c>
      <c r="E50" s="133" t="s">
        <v>97</v>
      </c>
      <c r="F50" s="136">
        <v>441400</v>
      </c>
      <c r="G50" s="136">
        <v>441400</v>
      </c>
      <c r="H50" s="136"/>
      <c r="I50" s="136"/>
      <c r="J50" s="14" t="s">
        <v>18</v>
      </c>
      <c r="K50" s="38"/>
      <c r="L50" s="136"/>
      <c r="M50" s="133" t="s">
        <v>40</v>
      </c>
    </row>
    <row r="51" spans="1:13" s="50" customFormat="1" ht="13.5" customHeight="1">
      <c r="A51" s="126"/>
      <c r="B51" s="126"/>
      <c r="C51" s="126"/>
      <c r="D51" s="145"/>
      <c r="E51" s="134"/>
      <c r="F51" s="137"/>
      <c r="G51" s="137"/>
      <c r="H51" s="137"/>
      <c r="I51" s="137"/>
      <c r="J51" s="16" t="s">
        <v>20</v>
      </c>
      <c r="K51" s="36">
        <v>441400</v>
      </c>
      <c r="L51" s="137"/>
      <c r="M51" s="134"/>
    </row>
    <row r="52" spans="1:13" s="50" customFormat="1" ht="15.75">
      <c r="A52" s="127"/>
      <c r="B52" s="127"/>
      <c r="C52" s="127"/>
      <c r="D52" s="146"/>
      <c r="E52" s="135"/>
      <c r="F52" s="138"/>
      <c r="G52" s="138"/>
      <c r="H52" s="138"/>
      <c r="I52" s="138"/>
      <c r="J52" s="18" t="s">
        <v>21</v>
      </c>
      <c r="K52" s="37"/>
      <c r="L52" s="138"/>
      <c r="M52" s="135"/>
    </row>
    <row r="53" spans="1:13" s="50" customFormat="1" ht="18.75">
      <c r="A53" s="110" t="s">
        <v>104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s="50" customFormat="1" ht="18.75">
      <c r="A54" s="95" t="s">
        <v>109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s="50" customFormat="1" ht="15.75">
      <c r="A55" s="105"/>
      <c r="B55" s="105"/>
      <c r="C55" s="105"/>
      <c r="D55" s="106"/>
      <c r="E55" s="107"/>
      <c r="F55" s="108"/>
      <c r="G55" s="108"/>
      <c r="H55" s="108"/>
      <c r="I55" s="108"/>
      <c r="J55" s="65"/>
      <c r="K55" s="65"/>
      <c r="L55" s="108"/>
      <c r="M55" s="107"/>
    </row>
    <row r="56" spans="1:13" s="41" customFormat="1" ht="45" customHeight="1">
      <c r="A56" s="91">
        <v>14</v>
      </c>
      <c r="B56" s="91">
        <v>600</v>
      </c>
      <c r="C56" s="91">
        <v>60014</v>
      </c>
      <c r="D56" s="94" t="s">
        <v>23</v>
      </c>
      <c r="E56" s="92" t="s">
        <v>82</v>
      </c>
      <c r="F56" s="93">
        <v>622237</v>
      </c>
      <c r="G56" s="93">
        <v>622237</v>
      </c>
      <c r="H56" s="93"/>
      <c r="I56" s="90">
        <v>622237</v>
      </c>
      <c r="J56" s="59"/>
      <c r="K56" s="97"/>
      <c r="L56" s="104"/>
      <c r="M56" s="92" t="s">
        <v>40</v>
      </c>
    </row>
    <row r="57" spans="1:13" s="41" customFormat="1" ht="17.25" customHeight="1">
      <c r="A57" s="240">
        <v>15</v>
      </c>
      <c r="B57" s="240">
        <v>600</v>
      </c>
      <c r="C57" s="240">
        <v>60014</v>
      </c>
      <c r="D57" s="241" t="s">
        <v>23</v>
      </c>
      <c r="E57" s="237" t="s">
        <v>107</v>
      </c>
      <c r="F57" s="236">
        <v>54900</v>
      </c>
      <c r="G57" s="236">
        <v>54900</v>
      </c>
      <c r="H57" s="236"/>
      <c r="I57" s="236"/>
      <c r="J57" s="14" t="s">
        <v>18</v>
      </c>
      <c r="K57" s="96"/>
      <c r="L57" s="236"/>
      <c r="M57" s="237" t="s">
        <v>40</v>
      </c>
    </row>
    <row r="58" spans="1:13" s="41" customFormat="1" ht="15" customHeight="1">
      <c r="A58" s="240"/>
      <c r="B58" s="240"/>
      <c r="C58" s="240"/>
      <c r="D58" s="241"/>
      <c r="E58" s="237"/>
      <c r="F58" s="236"/>
      <c r="G58" s="236"/>
      <c r="H58" s="236"/>
      <c r="I58" s="236"/>
      <c r="J58" s="16" t="s">
        <v>20</v>
      </c>
      <c r="K58" s="97">
        <v>54900</v>
      </c>
      <c r="L58" s="236"/>
      <c r="M58" s="237"/>
    </row>
    <row r="59" spans="1:13" s="41" customFormat="1" ht="18" customHeight="1">
      <c r="A59" s="240"/>
      <c r="B59" s="240"/>
      <c r="C59" s="240"/>
      <c r="D59" s="241"/>
      <c r="E59" s="237"/>
      <c r="F59" s="236"/>
      <c r="G59" s="236"/>
      <c r="H59" s="236"/>
      <c r="I59" s="238"/>
      <c r="J59" s="61" t="s">
        <v>21</v>
      </c>
      <c r="K59" s="98"/>
      <c r="L59" s="236"/>
      <c r="M59" s="237"/>
    </row>
    <row r="60" spans="1:13" ht="39" customHeight="1">
      <c r="A60" s="172" t="s">
        <v>38</v>
      </c>
      <c r="B60" s="172"/>
      <c r="C60" s="172"/>
      <c r="D60" s="172"/>
      <c r="E60" s="172"/>
      <c r="F60" s="99">
        <f>SUM(F12:F59)+6526789</f>
        <v>72416160.53</v>
      </c>
      <c r="G60" s="99">
        <f>SUM(G12:G59)</f>
        <v>58465045</v>
      </c>
      <c r="H60" s="99">
        <f>SUM(H12:H59)</f>
        <v>1008500</v>
      </c>
      <c r="I60" s="99">
        <f>SUM(I12:I59)</f>
        <v>15313180</v>
      </c>
      <c r="J60" s="101"/>
      <c r="K60" s="102">
        <f>SUM(K12:K59)</f>
        <v>9132362</v>
      </c>
      <c r="L60" s="99">
        <f>SUM(L12:L59)</f>
        <v>33011003</v>
      </c>
      <c r="M60" s="100"/>
    </row>
    <row r="61" spans="1:13" ht="15" customHeight="1">
      <c r="A61" s="127">
        <v>16</v>
      </c>
      <c r="B61" s="127">
        <v>630</v>
      </c>
      <c r="C61" s="127">
        <v>63003</v>
      </c>
      <c r="D61" s="146" t="s">
        <v>17</v>
      </c>
      <c r="E61" s="135" t="s">
        <v>39</v>
      </c>
      <c r="F61" s="138">
        <f>1204064</f>
        <v>1204064</v>
      </c>
      <c r="G61" s="138">
        <f>H61+I61+L61+K61+K62+K63</f>
        <v>1136810</v>
      </c>
      <c r="H61" s="124">
        <f>162358-18710</f>
        <v>143648</v>
      </c>
      <c r="I61" s="138"/>
      <c r="J61" s="22"/>
      <c r="K61" s="17"/>
      <c r="L61" s="138">
        <v>993162</v>
      </c>
      <c r="M61" s="135" t="s">
        <v>40</v>
      </c>
    </row>
    <row r="62" spans="1:13" ht="15.75">
      <c r="A62" s="128"/>
      <c r="B62" s="128"/>
      <c r="C62" s="128"/>
      <c r="D62" s="157"/>
      <c r="E62" s="121"/>
      <c r="F62" s="147"/>
      <c r="G62" s="147"/>
      <c r="H62" s="165"/>
      <c r="I62" s="147"/>
      <c r="J62" s="16"/>
      <c r="K62" s="36"/>
      <c r="L62" s="147"/>
      <c r="M62" s="121"/>
    </row>
    <row r="63" spans="1:13" ht="15.75">
      <c r="A63" s="128"/>
      <c r="B63" s="128"/>
      <c r="C63" s="128"/>
      <c r="D63" s="157"/>
      <c r="E63" s="121"/>
      <c r="F63" s="147"/>
      <c r="G63" s="147"/>
      <c r="H63" s="165"/>
      <c r="I63" s="147"/>
      <c r="J63" s="18"/>
      <c r="K63" s="37"/>
      <c r="L63" s="147"/>
      <c r="M63" s="121"/>
    </row>
    <row r="64" spans="1:13" ht="15.75" customHeight="1">
      <c r="A64" s="128">
        <v>17</v>
      </c>
      <c r="B64" s="128">
        <v>700</v>
      </c>
      <c r="C64" s="128">
        <v>70005</v>
      </c>
      <c r="D64" s="173" t="s">
        <v>29</v>
      </c>
      <c r="E64" s="121" t="s">
        <v>41</v>
      </c>
      <c r="F64" s="147">
        <v>456000</v>
      </c>
      <c r="G64" s="109">
        <v>456000</v>
      </c>
      <c r="H64" s="147"/>
      <c r="I64" s="147">
        <v>456000</v>
      </c>
      <c r="J64" s="14"/>
      <c r="K64" s="15"/>
      <c r="L64" s="147"/>
      <c r="M64" s="121" t="s">
        <v>40</v>
      </c>
    </row>
    <row r="65" spans="1:13" ht="15.75">
      <c r="A65" s="128"/>
      <c r="B65" s="128"/>
      <c r="C65" s="128"/>
      <c r="D65" s="173"/>
      <c r="E65" s="121"/>
      <c r="F65" s="147"/>
      <c r="G65" s="109"/>
      <c r="H65" s="147"/>
      <c r="I65" s="147"/>
      <c r="J65" s="16"/>
      <c r="K65" s="36"/>
      <c r="L65" s="147"/>
      <c r="M65" s="121"/>
    </row>
    <row r="66" spans="1:13" ht="15.75">
      <c r="A66" s="128"/>
      <c r="B66" s="128"/>
      <c r="C66" s="128"/>
      <c r="D66" s="173"/>
      <c r="E66" s="121"/>
      <c r="F66" s="147"/>
      <c r="G66" s="109"/>
      <c r="H66" s="147"/>
      <c r="I66" s="147"/>
      <c r="J66" s="18"/>
      <c r="K66" s="37"/>
      <c r="L66" s="147"/>
      <c r="M66" s="121"/>
    </row>
    <row r="67" spans="1:13" ht="15.75" customHeight="1">
      <c r="A67" s="128">
        <v>18</v>
      </c>
      <c r="B67" s="128">
        <v>750</v>
      </c>
      <c r="C67" s="128">
        <v>75020</v>
      </c>
      <c r="D67" s="173" t="s">
        <v>29</v>
      </c>
      <c r="E67" s="121" t="s">
        <v>73</v>
      </c>
      <c r="F67" s="147">
        <v>130000</v>
      </c>
      <c r="G67" s="109">
        <f>H67+I67+L67</f>
        <v>130000</v>
      </c>
      <c r="H67" s="147">
        <v>130000</v>
      </c>
      <c r="I67" s="147"/>
      <c r="J67" s="14"/>
      <c r="K67" s="15"/>
      <c r="L67" s="174"/>
      <c r="M67" s="121" t="s">
        <v>40</v>
      </c>
    </row>
    <row r="68" spans="1:13" ht="15.75">
      <c r="A68" s="128"/>
      <c r="B68" s="128"/>
      <c r="C68" s="128"/>
      <c r="D68" s="173"/>
      <c r="E68" s="121"/>
      <c r="F68" s="147"/>
      <c r="G68" s="109"/>
      <c r="H68" s="147"/>
      <c r="I68" s="147"/>
      <c r="J68" s="16"/>
      <c r="K68" s="36"/>
      <c r="L68" s="175"/>
      <c r="M68" s="121"/>
    </row>
    <row r="69" spans="1:13" ht="15.75">
      <c r="A69" s="128"/>
      <c r="B69" s="128"/>
      <c r="C69" s="128"/>
      <c r="D69" s="173"/>
      <c r="E69" s="121"/>
      <c r="F69" s="147"/>
      <c r="G69" s="109"/>
      <c r="H69" s="147"/>
      <c r="I69" s="147"/>
      <c r="J69" s="18"/>
      <c r="K69" s="37"/>
      <c r="L69" s="176"/>
      <c r="M69" s="121"/>
    </row>
    <row r="70" spans="1:13" s="48" customFormat="1" ht="15" customHeight="1">
      <c r="A70" s="128">
        <v>19</v>
      </c>
      <c r="B70" s="128">
        <v>750</v>
      </c>
      <c r="C70" s="128">
        <v>75020</v>
      </c>
      <c r="D70" s="173" t="s">
        <v>17</v>
      </c>
      <c r="E70" s="121" t="s">
        <v>87</v>
      </c>
      <c r="F70" s="147">
        <v>955992</v>
      </c>
      <c r="G70" s="109">
        <f>K71+L70</f>
        <v>480032</v>
      </c>
      <c r="H70" s="148"/>
      <c r="I70" s="165"/>
      <c r="J70" s="14" t="s">
        <v>18</v>
      </c>
      <c r="K70" s="15"/>
      <c r="L70" s="147">
        <v>392032</v>
      </c>
      <c r="M70" s="121" t="s">
        <v>40</v>
      </c>
    </row>
    <row r="71" spans="1:13" s="48" customFormat="1" ht="15.75">
      <c r="A71" s="128"/>
      <c r="B71" s="128"/>
      <c r="C71" s="128"/>
      <c r="D71" s="173"/>
      <c r="E71" s="121"/>
      <c r="F71" s="147"/>
      <c r="G71" s="109"/>
      <c r="H71" s="149"/>
      <c r="I71" s="165"/>
      <c r="J71" s="16" t="s">
        <v>20</v>
      </c>
      <c r="K71" s="36">
        <v>88000</v>
      </c>
      <c r="L71" s="147"/>
      <c r="M71" s="121"/>
    </row>
    <row r="72" spans="1:13" s="48" customFormat="1" ht="15.75">
      <c r="A72" s="128"/>
      <c r="B72" s="128"/>
      <c r="C72" s="128"/>
      <c r="D72" s="173"/>
      <c r="E72" s="121"/>
      <c r="F72" s="147"/>
      <c r="G72" s="109"/>
      <c r="H72" s="150"/>
      <c r="I72" s="165"/>
      <c r="J72" s="18" t="s">
        <v>21</v>
      </c>
      <c r="K72" s="37"/>
      <c r="L72" s="147"/>
      <c r="M72" s="121"/>
    </row>
    <row r="73" spans="1:13" s="48" customFormat="1" ht="15.75">
      <c r="A73" s="125">
        <v>20</v>
      </c>
      <c r="B73" s="125">
        <v>750</v>
      </c>
      <c r="C73" s="125">
        <v>75020</v>
      </c>
      <c r="D73" s="141" t="s">
        <v>23</v>
      </c>
      <c r="E73" s="121" t="s">
        <v>42</v>
      </c>
      <c r="F73" s="136">
        <v>18217</v>
      </c>
      <c r="G73" s="109">
        <v>18217</v>
      </c>
      <c r="H73" s="147">
        <v>18217</v>
      </c>
      <c r="I73" s="122"/>
      <c r="J73" s="49"/>
      <c r="K73" s="42"/>
      <c r="L73" s="122"/>
      <c r="M73" s="121" t="s">
        <v>40</v>
      </c>
    </row>
    <row r="74" spans="1:13" s="48" customFormat="1" ht="15.75">
      <c r="A74" s="126"/>
      <c r="B74" s="126"/>
      <c r="C74" s="126"/>
      <c r="D74" s="142"/>
      <c r="E74" s="121"/>
      <c r="F74" s="137"/>
      <c r="G74" s="109"/>
      <c r="H74" s="147"/>
      <c r="I74" s="123"/>
      <c r="J74" s="49"/>
      <c r="K74" s="42"/>
      <c r="L74" s="123"/>
      <c r="M74" s="121"/>
    </row>
    <row r="75" spans="1:13" s="48" customFormat="1" ht="15.75">
      <c r="A75" s="127"/>
      <c r="B75" s="127"/>
      <c r="C75" s="127"/>
      <c r="D75" s="143"/>
      <c r="E75" s="121"/>
      <c r="F75" s="138"/>
      <c r="G75" s="109"/>
      <c r="H75" s="147"/>
      <c r="I75" s="124"/>
      <c r="J75" s="49"/>
      <c r="K75" s="42"/>
      <c r="L75" s="124"/>
      <c r="M75" s="121"/>
    </row>
    <row r="76" spans="1:13" ht="9.75" customHeight="1">
      <c r="A76" s="128">
        <v>21</v>
      </c>
      <c r="B76" s="128">
        <v>801</v>
      </c>
      <c r="C76" s="128">
        <v>80120</v>
      </c>
      <c r="D76" s="157" t="s">
        <v>29</v>
      </c>
      <c r="E76" s="121" t="s">
        <v>98</v>
      </c>
      <c r="F76" s="165">
        <f>8952089+36320</f>
        <v>8988409</v>
      </c>
      <c r="G76" s="177">
        <f>H76+I76+K76+K77+K78+L76</f>
        <v>1406320</v>
      </c>
      <c r="H76" s="167">
        <v>36320</v>
      </c>
      <c r="I76" s="109">
        <f>1000000+370000</f>
        <v>1370000</v>
      </c>
      <c r="J76" s="14"/>
      <c r="K76" s="38"/>
      <c r="L76" s="147"/>
      <c r="M76" s="121" t="s">
        <v>40</v>
      </c>
    </row>
    <row r="77" spans="1:13" ht="12.75" customHeight="1">
      <c r="A77" s="128"/>
      <c r="B77" s="128"/>
      <c r="C77" s="128"/>
      <c r="D77" s="157"/>
      <c r="E77" s="121"/>
      <c r="F77" s="165"/>
      <c r="G77" s="177"/>
      <c r="H77" s="167"/>
      <c r="I77" s="109"/>
      <c r="J77" s="16"/>
      <c r="K77" s="36"/>
      <c r="L77" s="147"/>
      <c r="M77" s="121"/>
    </row>
    <row r="78" spans="1:13" ht="51.75" customHeight="1">
      <c r="A78" s="128"/>
      <c r="B78" s="128"/>
      <c r="C78" s="128"/>
      <c r="D78" s="157"/>
      <c r="E78" s="121"/>
      <c r="F78" s="165"/>
      <c r="G78" s="177"/>
      <c r="H78" s="167"/>
      <c r="I78" s="109"/>
      <c r="J78" s="18"/>
      <c r="K78" s="37"/>
      <c r="L78" s="147"/>
      <c r="M78" s="121"/>
    </row>
    <row r="79" spans="1:13" ht="15.75" customHeight="1">
      <c r="A79" s="128">
        <v>22</v>
      </c>
      <c r="B79" s="128">
        <v>801</v>
      </c>
      <c r="C79" s="128">
        <v>80130</v>
      </c>
      <c r="D79" s="157" t="s">
        <v>29</v>
      </c>
      <c r="E79" s="121" t="s">
        <v>43</v>
      </c>
      <c r="F79" s="147">
        <v>2897656</v>
      </c>
      <c r="G79" s="178">
        <f>H79+I79+K79+K80+K81+L79</f>
        <v>136108</v>
      </c>
      <c r="H79" s="109">
        <v>136108</v>
      </c>
      <c r="I79" s="109"/>
      <c r="J79" s="14"/>
      <c r="K79" s="15"/>
      <c r="L79" s="147"/>
      <c r="M79" s="121" t="s">
        <v>40</v>
      </c>
    </row>
    <row r="80" spans="1:13" ht="15.75" customHeight="1">
      <c r="A80" s="128"/>
      <c r="B80" s="128"/>
      <c r="C80" s="128"/>
      <c r="D80" s="157"/>
      <c r="E80" s="121"/>
      <c r="F80" s="147"/>
      <c r="G80" s="178"/>
      <c r="H80" s="109"/>
      <c r="I80" s="109"/>
      <c r="J80" s="16"/>
      <c r="K80" s="36"/>
      <c r="L80" s="147"/>
      <c r="M80" s="121"/>
    </row>
    <row r="81" spans="1:13" ht="16.5" customHeight="1">
      <c r="A81" s="128"/>
      <c r="B81" s="128"/>
      <c r="C81" s="128"/>
      <c r="D81" s="157"/>
      <c r="E81" s="121"/>
      <c r="F81" s="147"/>
      <c r="G81" s="178"/>
      <c r="H81" s="109"/>
      <c r="I81" s="109"/>
      <c r="J81" s="18"/>
      <c r="K81" s="37"/>
      <c r="L81" s="147"/>
      <c r="M81" s="121"/>
    </row>
    <row r="82" spans="1:13" ht="15.75" customHeight="1">
      <c r="A82" s="128">
        <v>23</v>
      </c>
      <c r="B82" s="128">
        <v>801</v>
      </c>
      <c r="C82" s="128">
        <v>80130</v>
      </c>
      <c r="D82" s="157" t="s">
        <v>29</v>
      </c>
      <c r="E82" s="121" t="s">
        <v>44</v>
      </c>
      <c r="F82" s="147">
        <v>271188</v>
      </c>
      <c r="G82" s="178">
        <f>H82+I82+K82+K83+K84+L82</f>
        <v>271188</v>
      </c>
      <c r="H82" s="109">
        <v>271188</v>
      </c>
      <c r="I82" s="109"/>
      <c r="J82" s="14"/>
      <c r="K82" s="38"/>
      <c r="L82" s="147"/>
      <c r="M82" s="121" t="s">
        <v>40</v>
      </c>
    </row>
    <row r="83" spans="1:13" ht="15.75" customHeight="1">
      <c r="A83" s="128"/>
      <c r="B83" s="128"/>
      <c r="C83" s="128"/>
      <c r="D83" s="157"/>
      <c r="E83" s="121"/>
      <c r="F83" s="147"/>
      <c r="G83" s="178"/>
      <c r="H83" s="109"/>
      <c r="I83" s="109"/>
      <c r="J83" s="16"/>
      <c r="K83" s="36"/>
      <c r="L83" s="147"/>
      <c r="M83" s="121"/>
    </row>
    <row r="84" spans="1:13" ht="15.75">
      <c r="A84" s="128"/>
      <c r="B84" s="128"/>
      <c r="C84" s="128"/>
      <c r="D84" s="157"/>
      <c r="E84" s="121"/>
      <c r="F84" s="147"/>
      <c r="G84" s="178"/>
      <c r="H84" s="109"/>
      <c r="I84" s="109"/>
      <c r="J84" s="16"/>
      <c r="K84" s="36"/>
      <c r="L84" s="147"/>
      <c r="M84" s="121"/>
    </row>
    <row r="85" spans="1:13" s="50" customFormat="1" ht="15" customHeight="1">
      <c r="A85" s="128">
        <v>24</v>
      </c>
      <c r="B85" s="128">
        <v>801</v>
      </c>
      <c r="C85" s="128">
        <v>80130</v>
      </c>
      <c r="D85" s="157" t="s">
        <v>29</v>
      </c>
      <c r="E85" s="121" t="s">
        <v>45</v>
      </c>
      <c r="F85" s="147">
        <v>200000</v>
      </c>
      <c r="G85" s="178">
        <v>200000</v>
      </c>
      <c r="H85" s="109"/>
      <c r="I85" s="179"/>
      <c r="J85" s="57" t="s">
        <v>18</v>
      </c>
      <c r="K85" s="58">
        <v>200000</v>
      </c>
      <c r="L85" s="180"/>
      <c r="M85" s="121" t="s">
        <v>40</v>
      </c>
    </row>
    <row r="86" spans="1:13" s="50" customFormat="1" ht="15.75">
      <c r="A86" s="128"/>
      <c r="B86" s="128"/>
      <c r="C86" s="128"/>
      <c r="D86" s="157"/>
      <c r="E86" s="121"/>
      <c r="F86" s="147"/>
      <c r="G86" s="178"/>
      <c r="H86" s="109"/>
      <c r="I86" s="179"/>
      <c r="J86" s="59" t="s">
        <v>20</v>
      </c>
      <c r="K86" s="60"/>
      <c r="L86" s="180"/>
      <c r="M86" s="121"/>
    </row>
    <row r="87" spans="1:13" s="50" customFormat="1" ht="15.75">
      <c r="A87" s="128"/>
      <c r="B87" s="128"/>
      <c r="C87" s="128"/>
      <c r="D87" s="157"/>
      <c r="E87" s="121"/>
      <c r="F87" s="147"/>
      <c r="G87" s="178"/>
      <c r="H87" s="109"/>
      <c r="I87" s="179"/>
      <c r="J87" s="61" t="s">
        <v>21</v>
      </c>
      <c r="K87" s="62"/>
      <c r="L87" s="180"/>
      <c r="M87" s="121"/>
    </row>
    <row r="88" spans="1:13" s="50" customFormat="1" ht="15.75">
      <c r="A88" s="125">
        <v>25</v>
      </c>
      <c r="B88" s="125">
        <v>801</v>
      </c>
      <c r="C88" s="125">
        <v>80130</v>
      </c>
      <c r="D88" s="144" t="s">
        <v>29</v>
      </c>
      <c r="E88" s="133" t="s">
        <v>76</v>
      </c>
      <c r="F88" s="136">
        <v>210000</v>
      </c>
      <c r="G88" s="186">
        <f>H88+I88+K88+K89+K90+L88</f>
        <v>210000</v>
      </c>
      <c r="H88" s="183">
        <v>210000</v>
      </c>
      <c r="I88" s="183"/>
      <c r="J88" s="16"/>
      <c r="K88" s="36"/>
      <c r="L88" s="136"/>
      <c r="M88" s="133" t="s">
        <v>77</v>
      </c>
    </row>
    <row r="89" spans="1:13" s="50" customFormat="1" ht="15.75">
      <c r="A89" s="126"/>
      <c r="B89" s="126"/>
      <c r="C89" s="126"/>
      <c r="D89" s="145"/>
      <c r="E89" s="134"/>
      <c r="F89" s="137"/>
      <c r="G89" s="187"/>
      <c r="H89" s="184"/>
      <c r="I89" s="184"/>
      <c r="J89" s="16"/>
      <c r="K89" s="36"/>
      <c r="L89" s="137"/>
      <c r="M89" s="134"/>
    </row>
    <row r="90" spans="1:13" s="50" customFormat="1" ht="15.75">
      <c r="A90" s="127"/>
      <c r="B90" s="127"/>
      <c r="C90" s="127"/>
      <c r="D90" s="146"/>
      <c r="E90" s="135"/>
      <c r="F90" s="138"/>
      <c r="G90" s="188"/>
      <c r="H90" s="185"/>
      <c r="I90" s="185"/>
      <c r="J90" s="18"/>
      <c r="K90" s="37"/>
      <c r="L90" s="138"/>
      <c r="M90" s="135"/>
    </row>
    <row r="91" spans="1:13" s="50" customFormat="1" ht="15.75">
      <c r="A91" s="125">
        <v>26</v>
      </c>
      <c r="B91" s="125">
        <v>801</v>
      </c>
      <c r="C91" s="125">
        <v>80130</v>
      </c>
      <c r="D91" s="144" t="s">
        <v>29</v>
      </c>
      <c r="E91" s="133" t="s">
        <v>80</v>
      </c>
      <c r="F91" s="136">
        <v>9500</v>
      </c>
      <c r="G91" s="186">
        <f>H91+I91+K91+K92+K93+L91</f>
        <v>9500</v>
      </c>
      <c r="H91" s="216">
        <v>9500</v>
      </c>
      <c r="I91" s="183"/>
      <c r="J91" s="16"/>
      <c r="K91" s="36"/>
      <c r="L91" s="136"/>
      <c r="M91" s="133" t="s">
        <v>24</v>
      </c>
    </row>
    <row r="92" spans="1:13" s="50" customFormat="1" ht="15.75">
      <c r="A92" s="126"/>
      <c r="B92" s="126"/>
      <c r="C92" s="126"/>
      <c r="D92" s="145"/>
      <c r="E92" s="134"/>
      <c r="F92" s="137"/>
      <c r="G92" s="187"/>
      <c r="H92" s="217"/>
      <c r="I92" s="184"/>
      <c r="J92" s="16"/>
      <c r="K92" s="36"/>
      <c r="L92" s="137"/>
      <c r="M92" s="134"/>
    </row>
    <row r="93" spans="1:13" s="50" customFormat="1" ht="15.75">
      <c r="A93" s="126"/>
      <c r="B93" s="126"/>
      <c r="C93" s="126"/>
      <c r="D93" s="146"/>
      <c r="E93" s="135"/>
      <c r="F93" s="137"/>
      <c r="G93" s="187"/>
      <c r="H93" s="217"/>
      <c r="I93" s="184"/>
      <c r="J93" s="16"/>
      <c r="K93" s="36"/>
      <c r="L93" s="137"/>
      <c r="M93" s="135"/>
    </row>
    <row r="94" spans="1:13" s="48" customFormat="1" ht="15" customHeight="1">
      <c r="A94" s="229">
        <v>27</v>
      </c>
      <c r="B94" s="229">
        <v>851</v>
      </c>
      <c r="C94" s="229">
        <v>85111</v>
      </c>
      <c r="D94" s="118" t="s">
        <v>71</v>
      </c>
      <c r="E94" s="181" t="s">
        <v>101</v>
      </c>
      <c r="F94" s="112">
        <v>112348980</v>
      </c>
      <c r="G94" s="112">
        <f>H94+I94+K94+K95+K96+L94</f>
        <v>12017080</v>
      </c>
      <c r="H94" s="112">
        <v>905080</v>
      </c>
      <c r="I94" s="112">
        <v>1880000</v>
      </c>
      <c r="J94" s="57"/>
      <c r="K94" s="77"/>
      <c r="L94" s="112">
        <v>9232000</v>
      </c>
      <c r="M94" s="115" t="s">
        <v>40</v>
      </c>
    </row>
    <row r="95" spans="1:13" s="48" customFormat="1" ht="15.75">
      <c r="A95" s="229"/>
      <c r="B95" s="229"/>
      <c r="C95" s="229"/>
      <c r="D95" s="119"/>
      <c r="E95" s="182"/>
      <c r="F95" s="113"/>
      <c r="G95" s="113"/>
      <c r="H95" s="113"/>
      <c r="I95" s="113"/>
      <c r="J95" s="59"/>
      <c r="K95" s="60"/>
      <c r="L95" s="113"/>
      <c r="M95" s="116"/>
    </row>
    <row r="96" spans="1:13" s="48" customFormat="1" ht="15.75">
      <c r="A96" s="229"/>
      <c r="B96" s="229"/>
      <c r="C96" s="229"/>
      <c r="D96" s="119"/>
      <c r="E96" s="182"/>
      <c r="F96" s="113"/>
      <c r="G96" s="113"/>
      <c r="H96" s="113"/>
      <c r="I96" s="113"/>
      <c r="J96" s="59"/>
      <c r="K96" s="60"/>
      <c r="L96" s="113"/>
      <c r="M96" s="116"/>
    </row>
    <row r="97" spans="1:13" s="48" customFormat="1" ht="15.75">
      <c r="A97" s="229"/>
      <c r="B97" s="229"/>
      <c r="C97" s="229"/>
      <c r="D97" s="120"/>
      <c r="E97" s="82" t="s">
        <v>103</v>
      </c>
      <c r="F97" s="114"/>
      <c r="G97" s="114"/>
      <c r="H97" s="114"/>
      <c r="I97" s="114"/>
      <c r="J97" s="78"/>
      <c r="K97" s="79"/>
      <c r="L97" s="114"/>
      <c r="M97" s="117"/>
    </row>
    <row r="98" spans="1:13" s="48" customFormat="1" ht="15.75">
      <c r="A98" s="229"/>
      <c r="B98" s="229"/>
      <c r="C98" s="229"/>
      <c r="D98" s="232" t="s">
        <v>29</v>
      </c>
      <c r="E98" s="233" t="s">
        <v>102</v>
      </c>
      <c r="F98" s="220"/>
      <c r="G98" s="220">
        <v>1165080</v>
      </c>
      <c r="H98" s="220">
        <v>905080</v>
      </c>
      <c r="I98" s="220">
        <v>260000</v>
      </c>
      <c r="J98" s="80"/>
      <c r="K98" s="81"/>
      <c r="L98" s="220"/>
      <c r="M98" s="235" t="s">
        <v>40</v>
      </c>
    </row>
    <row r="99" spans="1:13" s="48" customFormat="1" ht="15.75">
      <c r="A99" s="229"/>
      <c r="B99" s="229"/>
      <c r="C99" s="229"/>
      <c r="D99" s="119"/>
      <c r="E99" s="182"/>
      <c r="F99" s="220"/>
      <c r="G99" s="220"/>
      <c r="H99" s="220"/>
      <c r="I99" s="220"/>
      <c r="J99" s="59"/>
      <c r="K99" s="60"/>
      <c r="L99" s="220"/>
      <c r="M99" s="235"/>
    </row>
    <row r="100" spans="1:13" s="48" customFormat="1" ht="15.75">
      <c r="A100" s="229"/>
      <c r="B100" s="229"/>
      <c r="C100" s="229"/>
      <c r="D100" s="120"/>
      <c r="E100" s="234"/>
      <c r="F100" s="220"/>
      <c r="G100" s="220"/>
      <c r="H100" s="220"/>
      <c r="I100" s="220"/>
      <c r="J100" s="78"/>
      <c r="K100" s="79"/>
      <c r="L100" s="220"/>
      <c r="M100" s="235"/>
    </row>
    <row r="101" spans="1:13" s="48" customFormat="1" ht="15.75">
      <c r="A101" s="229"/>
      <c r="B101" s="229"/>
      <c r="C101" s="229"/>
      <c r="D101" s="223" t="s">
        <v>17</v>
      </c>
      <c r="E101" s="225" t="s">
        <v>99</v>
      </c>
      <c r="F101" s="220"/>
      <c r="G101" s="220">
        <v>6944936</v>
      </c>
      <c r="H101" s="220"/>
      <c r="I101" s="220">
        <v>1047500</v>
      </c>
      <c r="J101" s="80"/>
      <c r="K101" s="81"/>
      <c r="L101" s="220">
        <v>5897436</v>
      </c>
      <c r="M101" s="235" t="s">
        <v>40</v>
      </c>
    </row>
    <row r="102" spans="1:13" s="48" customFormat="1" ht="15.75">
      <c r="A102" s="229"/>
      <c r="B102" s="229"/>
      <c r="C102" s="229"/>
      <c r="D102" s="223"/>
      <c r="E102" s="225"/>
      <c r="F102" s="220"/>
      <c r="G102" s="220"/>
      <c r="H102" s="220"/>
      <c r="I102" s="220"/>
      <c r="J102" s="59"/>
      <c r="K102" s="60"/>
      <c r="L102" s="220"/>
      <c r="M102" s="235"/>
    </row>
    <row r="103" spans="1:13" s="48" customFormat="1" ht="15.75">
      <c r="A103" s="229"/>
      <c r="B103" s="229"/>
      <c r="C103" s="229"/>
      <c r="D103" s="223"/>
      <c r="E103" s="225"/>
      <c r="F103" s="220"/>
      <c r="G103" s="220"/>
      <c r="H103" s="220"/>
      <c r="I103" s="220"/>
      <c r="J103" s="78"/>
      <c r="K103" s="79"/>
      <c r="L103" s="220"/>
      <c r="M103" s="235"/>
    </row>
    <row r="104" spans="1:13" s="48" customFormat="1" ht="15.75">
      <c r="A104" s="229"/>
      <c r="B104" s="229"/>
      <c r="C104" s="229"/>
      <c r="D104" s="223" t="s">
        <v>17</v>
      </c>
      <c r="E104" s="226" t="s">
        <v>100</v>
      </c>
      <c r="F104" s="230"/>
      <c r="G104" s="221">
        <f>I104+L104</f>
        <v>3907064</v>
      </c>
      <c r="H104" s="220"/>
      <c r="I104" s="220">
        <f>1620000-I101</f>
        <v>572500</v>
      </c>
      <c r="J104" s="80"/>
      <c r="K104" s="81"/>
      <c r="L104" s="220">
        <v>3334564</v>
      </c>
      <c r="M104" s="235" t="s">
        <v>40</v>
      </c>
    </row>
    <row r="105" spans="1:13" s="48" customFormat="1" ht="15.75">
      <c r="A105" s="229"/>
      <c r="B105" s="229"/>
      <c r="C105" s="229"/>
      <c r="D105" s="223"/>
      <c r="E105" s="226"/>
      <c r="F105" s="230"/>
      <c r="G105" s="221"/>
      <c r="H105" s="220"/>
      <c r="I105" s="220"/>
      <c r="J105" s="59"/>
      <c r="K105" s="60"/>
      <c r="L105" s="220"/>
      <c r="M105" s="235"/>
    </row>
    <row r="106" spans="1:13" s="48" customFormat="1" ht="15.75">
      <c r="A106" s="229"/>
      <c r="B106" s="229"/>
      <c r="C106" s="229"/>
      <c r="D106" s="224"/>
      <c r="E106" s="227"/>
      <c r="F106" s="231"/>
      <c r="G106" s="222"/>
      <c r="H106" s="228"/>
      <c r="I106" s="228"/>
      <c r="J106" s="61"/>
      <c r="K106" s="62"/>
      <c r="L106" s="228"/>
      <c r="M106" s="239"/>
    </row>
    <row r="107" spans="1:13" ht="15.75">
      <c r="A107" s="126">
        <v>28</v>
      </c>
      <c r="B107" s="126">
        <v>852</v>
      </c>
      <c r="C107" s="126">
        <v>85202</v>
      </c>
      <c r="D107" s="144" t="s">
        <v>29</v>
      </c>
      <c r="E107" s="133" t="s">
        <v>89</v>
      </c>
      <c r="F107" s="136">
        <v>20000</v>
      </c>
      <c r="G107" s="136">
        <f>H107+I107+K107+K108+K109+L107</f>
        <v>20000</v>
      </c>
      <c r="H107" s="139">
        <v>20000</v>
      </c>
      <c r="I107" s="113"/>
      <c r="J107" s="65"/>
      <c r="K107" s="65"/>
      <c r="L107" s="112"/>
      <c r="M107" s="130" t="s">
        <v>90</v>
      </c>
    </row>
    <row r="108" spans="1:13" ht="15.75">
      <c r="A108" s="126"/>
      <c r="B108" s="126"/>
      <c r="C108" s="126"/>
      <c r="D108" s="145"/>
      <c r="E108" s="134"/>
      <c r="F108" s="137"/>
      <c r="G108" s="137"/>
      <c r="H108" s="139"/>
      <c r="I108" s="113"/>
      <c r="J108" s="65"/>
      <c r="K108" s="65"/>
      <c r="L108" s="113"/>
      <c r="M108" s="131"/>
    </row>
    <row r="109" spans="1:13" ht="15.75">
      <c r="A109" s="127"/>
      <c r="B109" s="127"/>
      <c r="C109" s="127"/>
      <c r="D109" s="146"/>
      <c r="E109" s="135"/>
      <c r="F109" s="138"/>
      <c r="G109" s="138"/>
      <c r="H109" s="140"/>
      <c r="I109" s="129"/>
      <c r="J109" s="65"/>
      <c r="K109" s="65"/>
      <c r="L109" s="129"/>
      <c r="M109" s="132"/>
    </row>
    <row r="110" spans="1:13" ht="15.75">
      <c r="A110" s="125">
        <v>29</v>
      </c>
      <c r="B110" s="125">
        <v>854</v>
      </c>
      <c r="C110" s="125">
        <v>85417</v>
      </c>
      <c r="D110" s="144" t="s">
        <v>29</v>
      </c>
      <c r="E110" s="133" t="s">
        <v>81</v>
      </c>
      <c r="F110" s="136">
        <f>G110</f>
        <v>21015</v>
      </c>
      <c r="G110" s="136">
        <f>H110+I110+K110+K111+K112+L110</f>
        <v>21015</v>
      </c>
      <c r="H110" s="136">
        <f>9015+12000</f>
        <v>21015</v>
      </c>
      <c r="I110" s="139"/>
      <c r="J110" s="63"/>
      <c r="K110" s="58"/>
      <c r="L110" s="218"/>
      <c r="M110" s="133" t="s">
        <v>24</v>
      </c>
    </row>
    <row r="111" spans="1:13" ht="15.75">
      <c r="A111" s="126"/>
      <c r="B111" s="126"/>
      <c r="C111" s="126"/>
      <c r="D111" s="145"/>
      <c r="E111" s="134"/>
      <c r="F111" s="137"/>
      <c r="G111" s="137"/>
      <c r="H111" s="137"/>
      <c r="I111" s="139"/>
      <c r="J111" s="59"/>
      <c r="K111" s="60"/>
      <c r="L111" s="218"/>
      <c r="M111" s="134"/>
    </row>
    <row r="112" spans="1:13" ht="15.75">
      <c r="A112" s="127"/>
      <c r="B112" s="127"/>
      <c r="C112" s="127"/>
      <c r="D112" s="146"/>
      <c r="E112" s="135"/>
      <c r="F112" s="138"/>
      <c r="G112" s="138"/>
      <c r="H112" s="138"/>
      <c r="I112" s="140"/>
      <c r="J112" s="61"/>
      <c r="K112" s="62"/>
      <c r="L112" s="219"/>
      <c r="M112" s="135"/>
    </row>
    <row r="113" spans="1:13" ht="15" customHeight="1">
      <c r="A113" s="128">
        <v>30</v>
      </c>
      <c r="B113" s="128">
        <v>853</v>
      </c>
      <c r="C113" s="128">
        <v>85333</v>
      </c>
      <c r="D113" s="157" t="s">
        <v>29</v>
      </c>
      <c r="E113" s="121" t="s">
        <v>46</v>
      </c>
      <c r="F113" s="147">
        <v>370000</v>
      </c>
      <c r="G113" s="109">
        <f>H113+I113+K113+K114+K115+L113</f>
        <v>370000</v>
      </c>
      <c r="H113" s="147">
        <v>370000</v>
      </c>
      <c r="I113" s="171"/>
      <c r="J113" s="63"/>
      <c r="K113" s="58"/>
      <c r="L113" s="180"/>
      <c r="M113" s="121" t="s">
        <v>40</v>
      </c>
    </row>
    <row r="114" spans="1:13" ht="15.75">
      <c r="A114" s="128"/>
      <c r="B114" s="128"/>
      <c r="C114" s="128"/>
      <c r="D114" s="157"/>
      <c r="E114" s="121"/>
      <c r="F114" s="147"/>
      <c r="G114" s="109"/>
      <c r="H114" s="147"/>
      <c r="I114" s="171"/>
      <c r="J114" s="59"/>
      <c r="K114" s="60"/>
      <c r="L114" s="180"/>
      <c r="M114" s="121"/>
    </row>
    <row r="115" spans="1:13" ht="15.75">
      <c r="A115" s="128"/>
      <c r="B115" s="128"/>
      <c r="C115" s="128"/>
      <c r="D115" s="157"/>
      <c r="E115" s="121"/>
      <c r="F115" s="147"/>
      <c r="G115" s="109"/>
      <c r="H115" s="147"/>
      <c r="I115" s="171"/>
      <c r="J115" s="61"/>
      <c r="K115" s="62"/>
      <c r="L115" s="180"/>
      <c r="M115" s="121"/>
    </row>
    <row r="116" spans="1:13" ht="15.75">
      <c r="A116" s="125">
        <v>31</v>
      </c>
      <c r="B116" s="125">
        <v>900</v>
      </c>
      <c r="C116" s="125">
        <v>90095</v>
      </c>
      <c r="D116" s="189" t="s">
        <v>29</v>
      </c>
      <c r="E116" s="121" t="s">
        <v>94</v>
      </c>
      <c r="F116" s="136">
        <v>69600</v>
      </c>
      <c r="G116" s="109">
        <f>H116+I116+K116+K117+K118+L116</f>
        <v>69600</v>
      </c>
      <c r="H116" s="136">
        <v>69600</v>
      </c>
      <c r="I116" s="136"/>
      <c r="J116" s="16"/>
      <c r="K116" s="36"/>
      <c r="L116" s="136"/>
      <c r="M116" s="133" t="s">
        <v>93</v>
      </c>
    </row>
    <row r="117" spans="1:13" ht="15.75">
      <c r="A117" s="126"/>
      <c r="B117" s="126"/>
      <c r="C117" s="126"/>
      <c r="D117" s="190"/>
      <c r="E117" s="121"/>
      <c r="F117" s="137"/>
      <c r="G117" s="109"/>
      <c r="H117" s="137"/>
      <c r="I117" s="137"/>
      <c r="J117" s="16"/>
      <c r="K117" s="36"/>
      <c r="L117" s="137"/>
      <c r="M117" s="134"/>
    </row>
    <row r="118" spans="1:13" ht="15.75">
      <c r="A118" s="127"/>
      <c r="B118" s="127"/>
      <c r="C118" s="127"/>
      <c r="D118" s="191"/>
      <c r="E118" s="121"/>
      <c r="F118" s="138"/>
      <c r="G118" s="109"/>
      <c r="H118" s="138"/>
      <c r="I118" s="138"/>
      <c r="J118" s="16"/>
      <c r="K118" s="36"/>
      <c r="L118" s="138"/>
      <c r="M118" s="135"/>
    </row>
    <row r="119" spans="1:13" ht="15" customHeight="1">
      <c r="A119" s="125">
        <v>32</v>
      </c>
      <c r="B119" s="125">
        <v>900</v>
      </c>
      <c r="C119" s="125">
        <v>90095</v>
      </c>
      <c r="D119" s="189" t="s">
        <v>95</v>
      </c>
      <c r="E119" s="121" t="s">
        <v>96</v>
      </c>
      <c r="F119" s="147">
        <f>G119</f>
        <v>152000</v>
      </c>
      <c r="G119" s="109">
        <f>H119+I119+K119+K120+K121+L119</f>
        <v>152000</v>
      </c>
      <c r="H119" s="147">
        <f>242000+4600-69600-25000</f>
        <v>152000</v>
      </c>
      <c r="I119" s="147"/>
      <c r="J119" s="14"/>
      <c r="K119" s="38"/>
      <c r="L119" s="147"/>
      <c r="M119" s="121" t="s">
        <v>24</v>
      </c>
    </row>
    <row r="120" spans="1:13" ht="15.75">
      <c r="A120" s="126"/>
      <c r="B120" s="126"/>
      <c r="C120" s="126"/>
      <c r="D120" s="190"/>
      <c r="E120" s="121"/>
      <c r="F120" s="147"/>
      <c r="G120" s="109"/>
      <c r="H120" s="147"/>
      <c r="I120" s="147"/>
      <c r="J120" s="16"/>
      <c r="K120" s="36"/>
      <c r="L120" s="147"/>
      <c r="M120" s="121"/>
    </row>
    <row r="121" spans="1:13" ht="21.75" customHeight="1">
      <c r="A121" s="127"/>
      <c r="B121" s="127"/>
      <c r="C121" s="127"/>
      <c r="D121" s="191"/>
      <c r="E121" s="121"/>
      <c r="F121" s="147"/>
      <c r="G121" s="109"/>
      <c r="H121" s="147"/>
      <c r="I121" s="147"/>
      <c r="J121" s="18"/>
      <c r="K121" s="37"/>
      <c r="L121" s="147"/>
      <c r="M121" s="121"/>
    </row>
    <row r="122" spans="1:13" ht="15" customHeight="1">
      <c r="A122" s="128">
        <v>33</v>
      </c>
      <c r="B122" s="128">
        <v>926</v>
      </c>
      <c r="C122" s="128">
        <v>92601</v>
      </c>
      <c r="D122" s="157" t="s">
        <v>23</v>
      </c>
      <c r="E122" s="121" t="s">
        <v>83</v>
      </c>
      <c r="F122" s="147">
        <v>1300000</v>
      </c>
      <c r="G122" s="147">
        <f>H122+I122+K122+K123+K124+L122</f>
        <v>317000</v>
      </c>
      <c r="H122" s="147"/>
      <c r="I122" s="147">
        <v>317000</v>
      </c>
      <c r="J122" s="14"/>
      <c r="K122" s="38"/>
      <c r="L122" s="165"/>
      <c r="M122" s="121" t="s">
        <v>24</v>
      </c>
    </row>
    <row r="123" spans="1:13" ht="15.75">
      <c r="A123" s="128"/>
      <c r="B123" s="128"/>
      <c r="C123" s="128"/>
      <c r="D123" s="157"/>
      <c r="E123" s="121"/>
      <c r="F123" s="147"/>
      <c r="G123" s="147"/>
      <c r="H123" s="147"/>
      <c r="I123" s="147"/>
      <c r="J123" s="16"/>
      <c r="K123" s="36"/>
      <c r="L123" s="165"/>
      <c r="M123" s="121"/>
    </row>
    <row r="124" spans="1:13" ht="15.75">
      <c r="A124" s="128"/>
      <c r="B124" s="128"/>
      <c r="C124" s="128"/>
      <c r="D124" s="157"/>
      <c r="E124" s="121"/>
      <c r="F124" s="147"/>
      <c r="G124" s="147"/>
      <c r="H124" s="147"/>
      <c r="I124" s="147"/>
      <c r="J124" s="18"/>
      <c r="K124" s="37"/>
      <c r="L124" s="165"/>
      <c r="M124" s="121"/>
    </row>
    <row r="125" spans="1:13" ht="28.5" customHeight="1">
      <c r="A125" s="192" t="s">
        <v>48</v>
      </c>
      <c r="B125" s="192"/>
      <c r="C125" s="192"/>
      <c r="D125" s="192"/>
      <c r="E125" s="192"/>
      <c r="F125" s="44">
        <f>SUM(F60:F124)</f>
        <v>202038781.53</v>
      </c>
      <c r="G125" s="44">
        <f>SUM(G60:G124)-G101-G104-G98</f>
        <v>75885915</v>
      </c>
      <c r="H125" s="44">
        <f>SUM(H60:H124)-H98</f>
        <v>3501176</v>
      </c>
      <c r="I125" s="44">
        <f>SUM(I60:I124)-I101-I104-I98</f>
        <v>19336180</v>
      </c>
      <c r="J125" s="51"/>
      <c r="K125" s="46">
        <f>SUM(K60:K124)</f>
        <v>9420362</v>
      </c>
      <c r="L125" s="44">
        <f>SUM(L60:L124)-L101-L104</f>
        <v>43628197</v>
      </c>
      <c r="M125" s="13" t="s">
        <v>49</v>
      </c>
    </row>
    <row r="126" spans="1:13" ht="28.5" customHeight="1">
      <c r="A126" s="192" t="s">
        <v>50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</row>
    <row r="127" spans="1:13" ht="16.5" customHeight="1">
      <c r="A127" s="128">
        <v>1</v>
      </c>
      <c r="B127" s="128">
        <v>750</v>
      </c>
      <c r="C127" s="128">
        <v>75020</v>
      </c>
      <c r="D127" s="128">
        <v>6060</v>
      </c>
      <c r="E127" s="121" t="s">
        <v>51</v>
      </c>
      <c r="F127" s="147">
        <v>50000</v>
      </c>
      <c r="G127" s="147">
        <f>H127+I127+K127+K128+K129+L127</f>
        <v>50000</v>
      </c>
      <c r="H127" s="147">
        <v>50000</v>
      </c>
      <c r="I127" s="128"/>
      <c r="J127" s="14"/>
      <c r="K127" s="38"/>
      <c r="L127" s="128"/>
      <c r="M127" s="128" t="s">
        <v>40</v>
      </c>
    </row>
    <row r="128" spans="1:13" ht="15.75" customHeight="1">
      <c r="A128" s="128"/>
      <c r="B128" s="128"/>
      <c r="C128" s="128"/>
      <c r="D128" s="128"/>
      <c r="E128" s="121"/>
      <c r="F128" s="147"/>
      <c r="G128" s="147"/>
      <c r="H128" s="147"/>
      <c r="I128" s="128"/>
      <c r="J128" s="16"/>
      <c r="K128" s="36"/>
      <c r="L128" s="128"/>
      <c r="M128" s="128"/>
    </row>
    <row r="129" spans="1:13" ht="15.75" customHeight="1">
      <c r="A129" s="128"/>
      <c r="B129" s="128"/>
      <c r="C129" s="128"/>
      <c r="D129" s="128"/>
      <c r="E129" s="121"/>
      <c r="F129" s="147"/>
      <c r="G129" s="147"/>
      <c r="H129" s="147"/>
      <c r="I129" s="128"/>
      <c r="J129" s="18"/>
      <c r="K129" s="37"/>
      <c r="L129" s="128"/>
      <c r="M129" s="128"/>
    </row>
    <row r="130" spans="1:13" ht="15.75" customHeight="1">
      <c r="A130" s="125">
        <v>2</v>
      </c>
      <c r="B130" s="125">
        <v>754</v>
      </c>
      <c r="C130" s="125">
        <v>75404</v>
      </c>
      <c r="D130" s="125">
        <v>6170</v>
      </c>
      <c r="E130" s="133" t="s">
        <v>78</v>
      </c>
      <c r="F130" s="136">
        <v>25000</v>
      </c>
      <c r="G130" s="136">
        <v>25000</v>
      </c>
      <c r="H130" s="136">
        <v>25000</v>
      </c>
      <c r="I130" s="125"/>
      <c r="J130" s="16"/>
      <c r="K130" s="36"/>
      <c r="L130" s="125"/>
      <c r="M130" s="125" t="s">
        <v>40</v>
      </c>
    </row>
    <row r="131" spans="1:13" ht="15.75" customHeight="1">
      <c r="A131" s="126"/>
      <c r="B131" s="126"/>
      <c r="C131" s="126"/>
      <c r="D131" s="126"/>
      <c r="E131" s="134"/>
      <c r="F131" s="137"/>
      <c r="G131" s="137"/>
      <c r="H131" s="137"/>
      <c r="I131" s="126"/>
      <c r="J131" s="16"/>
      <c r="K131" s="36"/>
      <c r="L131" s="126"/>
      <c r="M131" s="126"/>
    </row>
    <row r="132" spans="1:13" ht="15.75" customHeight="1">
      <c r="A132" s="127"/>
      <c r="B132" s="127"/>
      <c r="C132" s="127"/>
      <c r="D132" s="127"/>
      <c r="E132" s="135"/>
      <c r="F132" s="138"/>
      <c r="G132" s="138"/>
      <c r="H132" s="138"/>
      <c r="I132" s="127"/>
      <c r="J132" s="16"/>
      <c r="K132" s="36"/>
      <c r="L132" s="127"/>
      <c r="M132" s="127"/>
    </row>
    <row r="133" spans="1:13" ht="15.75" customHeight="1">
      <c r="A133" s="125">
        <v>3</v>
      </c>
      <c r="B133" s="125">
        <v>851</v>
      </c>
      <c r="C133" s="125">
        <v>85111</v>
      </c>
      <c r="D133" s="125">
        <v>6220</v>
      </c>
      <c r="E133" s="133" t="s">
        <v>79</v>
      </c>
      <c r="F133" s="136">
        <v>15333</v>
      </c>
      <c r="G133" s="136">
        <f>H133+I133+K133+K134+K135+L133</f>
        <v>15333</v>
      </c>
      <c r="H133" s="136">
        <v>15333</v>
      </c>
      <c r="I133" s="151"/>
      <c r="J133" s="63"/>
      <c r="K133" s="58"/>
      <c r="L133" s="154"/>
      <c r="M133" s="125" t="s">
        <v>40</v>
      </c>
    </row>
    <row r="134" spans="1:13" ht="15.75" customHeight="1">
      <c r="A134" s="126"/>
      <c r="B134" s="126"/>
      <c r="C134" s="126"/>
      <c r="D134" s="126"/>
      <c r="E134" s="134"/>
      <c r="F134" s="137"/>
      <c r="G134" s="137"/>
      <c r="H134" s="137"/>
      <c r="I134" s="152"/>
      <c r="J134" s="59"/>
      <c r="K134" s="60"/>
      <c r="L134" s="155"/>
      <c r="M134" s="126"/>
    </row>
    <row r="135" spans="1:13" ht="15.75" customHeight="1">
      <c r="A135" s="127"/>
      <c r="B135" s="127"/>
      <c r="C135" s="127"/>
      <c r="D135" s="127"/>
      <c r="E135" s="135"/>
      <c r="F135" s="138"/>
      <c r="G135" s="138"/>
      <c r="H135" s="138"/>
      <c r="I135" s="153"/>
      <c r="J135" s="61"/>
      <c r="K135" s="62"/>
      <c r="L135" s="156"/>
      <c r="M135" s="127"/>
    </row>
    <row r="136" spans="1:13" ht="15.75" customHeight="1">
      <c r="A136" s="128">
        <v>4</v>
      </c>
      <c r="B136" s="128">
        <v>852</v>
      </c>
      <c r="C136" s="128">
        <v>85218</v>
      </c>
      <c r="D136" s="128">
        <v>6060</v>
      </c>
      <c r="E136" s="121" t="s">
        <v>52</v>
      </c>
      <c r="F136" s="147">
        <f>G136</f>
        <v>23138</v>
      </c>
      <c r="G136" s="147">
        <f>H136+I136+K136+K137+K138+L136</f>
        <v>23138</v>
      </c>
      <c r="H136" s="147">
        <f>25000-1862</f>
        <v>23138</v>
      </c>
      <c r="I136" s="128"/>
      <c r="J136" s="16"/>
      <c r="K136" s="36"/>
      <c r="L136" s="128"/>
      <c r="M136" s="128" t="s">
        <v>53</v>
      </c>
    </row>
    <row r="137" spans="1:13" ht="15.75" customHeight="1">
      <c r="A137" s="128"/>
      <c r="B137" s="128"/>
      <c r="C137" s="128"/>
      <c r="D137" s="128"/>
      <c r="E137" s="121"/>
      <c r="F137" s="147"/>
      <c r="G137" s="147"/>
      <c r="H137" s="147"/>
      <c r="I137" s="128"/>
      <c r="J137" s="16"/>
      <c r="K137" s="36"/>
      <c r="L137" s="128"/>
      <c r="M137" s="128"/>
    </row>
    <row r="138" spans="1:13" ht="15.75" customHeight="1">
      <c r="A138" s="128"/>
      <c r="B138" s="128"/>
      <c r="C138" s="128"/>
      <c r="D138" s="128"/>
      <c r="E138" s="121"/>
      <c r="F138" s="147"/>
      <c r="G138" s="147"/>
      <c r="H138" s="147"/>
      <c r="I138" s="128"/>
      <c r="J138" s="18"/>
      <c r="K138" s="37"/>
      <c r="L138" s="128"/>
      <c r="M138" s="128"/>
    </row>
    <row r="139" spans="1:13" ht="15.75" customHeight="1">
      <c r="A139" s="125">
        <v>5</v>
      </c>
      <c r="B139" s="125">
        <v>852</v>
      </c>
      <c r="C139" s="125">
        <v>85295</v>
      </c>
      <c r="D139" s="193" t="s">
        <v>84</v>
      </c>
      <c r="E139" s="133" t="s">
        <v>72</v>
      </c>
      <c r="F139" s="136">
        <v>6500</v>
      </c>
      <c r="G139" s="136">
        <f>H139+I139+K139+K140+K141+L139</f>
        <v>6500</v>
      </c>
      <c r="H139" s="136"/>
      <c r="I139" s="151"/>
      <c r="J139" s="57" t="s">
        <v>18</v>
      </c>
      <c r="K139" s="38">
        <v>327</v>
      </c>
      <c r="L139" s="154">
        <v>6173</v>
      </c>
      <c r="M139" s="128" t="s">
        <v>53</v>
      </c>
    </row>
    <row r="140" spans="1:13" ht="15.75" customHeight="1">
      <c r="A140" s="126"/>
      <c r="B140" s="126"/>
      <c r="C140" s="126"/>
      <c r="D140" s="194"/>
      <c r="E140" s="134"/>
      <c r="F140" s="137"/>
      <c r="G140" s="137"/>
      <c r="H140" s="137"/>
      <c r="I140" s="152"/>
      <c r="J140" s="59" t="s">
        <v>20</v>
      </c>
      <c r="K140" s="36"/>
      <c r="L140" s="155"/>
      <c r="M140" s="128"/>
    </row>
    <row r="141" spans="1:13" ht="15.75" customHeight="1">
      <c r="A141" s="127"/>
      <c r="B141" s="127"/>
      <c r="C141" s="127"/>
      <c r="D141" s="195"/>
      <c r="E141" s="135"/>
      <c r="F141" s="138"/>
      <c r="G141" s="138"/>
      <c r="H141" s="138"/>
      <c r="I141" s="153"/>
      <c r="J141" s="61" t="s">
        <v>21</v>
      </c>
      <c r="K141" s="37"/>
      <c r="L141" s="156"/>
      <c r="M141" s="128"/>
    </row>
    <row r="142" spans="1:13" ht="15" customHeight="1">
      <c r="A142" s="128">
        <v>6</v>
      </c>
      <c r="B142" s="128">
        <v>900</v>
      </c>
      <c r="C142" s="128">
        <v>90095</v>
      </c>
      <c r="D142" s="189" t="s">
        <v>74</v>
      </c>
      <c r="E142" s="121" t="s">
        <v>47</v>
      </c>
      <c r="F142" s="147">
        <v>12000</v>
      </c>
      <c r="G142" s="147">
        <v>12000</v>
      </c>
      <c r="H142" s="147">
        <v>12000</v>
      </c>
      <c r="I142" s="147"/>
      <c r="J142" s="22"/>
      <c r="K142" s="36"/>
      <c r="L142" s="147"/>
      <c r="M142" s="121" t="s">
        <v>92</v>
      </c>
    </row>
    <row r="143" spans="1:13" ht="15.75">
      <c r="A143" s="128"/>
      <c r="B143" s="128"/>
      <c r="C143" s="128"/>
      <c r="D143" s="190"/>
      <c r="E143" s="121"/>
      <c r="F143" s="147"/>
      <c r="G143" s="147"/>
      <c r="H143" s="147"/>
      <c r="I143" s="147"/>
      <c r="J143" s="16"/>
      <c r="K143" s="36"/>
      <c r="L143" s="147"/>
      <c r="M143" s="121"/>
    </row>
    <row r="144" spans="1:13" ht="15.75">
      <c r="A144" s="128"/>
      <c r="B144" s="128"/>
      <c r="C144" s="128"/>
      <c r="D144" s="191"/>
      <c r="E144" s="121"/>
      <c r="F144" s="147"/>
      <c r="G144" s="147"/>
      <c r="H144" s="147"/>
      <c r="I144" s="147"/>
      <c r="J144" s="18"/>
      <c r="K144" s="37"/>
      <c r="L144" s="147"/>
      <c r="M144" s="121"/>
    </row>
    <row r="145" spans="1:13" ht="28.5" customHeight="1">
      <c r="A145" s="192" t="s">
        <v>54</v>
      </c>
      <c r="B145" s="192"/>
      <c r="C145" s="192"/>
      <c r="D145" s="192"/>
      <c r="E145" s="192"/>
      <c r="F145" s="44">
        <f>SUM(F127:F144)</f>
        <v>131971</v>
      </c>
      <c r="G145" s="44">
        <f>SUM(G127:G144)</f>
        <v>131971</v>
      </c>
      <c r="H145" s="44">
        <f>SUM(H127:H144)</f>
        <v>125471</v>
      </c>
      <c r="I145" s="44">
        <f>SUM(I127:I138)</f>
        <v>0</v>
      </c>
      <c r="J145" s="45"/>
      <c r="K145" s="44">
        <f>SUM(K127:K144)</f>
        <v>327</v>
      </c>
      <c r="L145" s="44">
        <f>SUM(L127:L144)</f>
        <v>6173</v>
      </c>
      <c r="M145" s="40" t="s">
        <v>49</v>
      </c>
    </row>
    <row r="146" spans="1:13" ht="23.25" customHeight="1">
      <c r="A146" s="192" t="s">
        <v>55</v>
      </c>
      <c r="B146" s="192"/>
      <c r="C146" s="192"/>
      <c r="D146" s="192"/>
      <c r="E146" s="192"/>
      <c r="F146" s="44">
        <v>164409</v>
      </c>
      <c r="G146" s="44">
        <f>145894-12000</f>
        <v>133894</v>
      </c>
      <c r="H146" s="44">
        <f>G146</f>
        <v>133894</v>
      </c>
      <c r="I146" s="45"/>
      <c r="J146" s="52"/>
      <c r="K146" s="52"/>
      <c r="L146" s="46"/>
      <c r="M146" s="47" t="s">
        <v>40</v>
      </c>
    </row>
    <row r="147" spans="1:13" ht="30" customHeight="1">
      <c r="A147" s="192" t="s">
        <v>56</v>
      </c>
      <c r="B147" s="192"/>
      <c r="C147" s="192"/>
      <c r="D147" s="192"/>
      <c r="E147" s="192"/>
      <c r="F147" s="44">
        <f>F125+F146+F145</f>
        <v>202335161.53</v>
      </c>
      <c r="G147" s="44">
        <f>G125+G146+G145</f>
        <v>76151780</v>
      </c>
      <c r="H147" s="44">
        <f>H125+H146+H145</f>
        <v>3760541</v>
      </c>
      <c r="I147" s="44">
        <f>I125+I146+I145</f>
        <v>19336180</v>
      </c>
      <c r="J147" s="45"/>
      <c r="K147" s="46">
        <f>K125+K146+K145</f>
        <v>9420689</v>
      </c>
      <c r="L147" s="44">
        <f>L125+L146+L145</f>
        <v>43634370</v>
      </c>
      <c r="M147" s="8" t="s">
        <v>49</v>
      </c>
    </row>
    <row r="148" spans="1:13" ht="15.75">
      <c r="A148" s="53" t="s">
        <v>57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</row>
    <row r="149" spans="1:13" ht="15.75">
      <c r="A149" s="53" t="s">
        <v>58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 t="s">
        <v>59</v>
      </c>
    </row>
    <row r="150" spans="1:13" ht="15.75">
      <c r="A150" s="111" t="s">
        <v>60</v>
      </c>
      <c r="B150" s="111"/>
      <c r="C150" s="111"/>
      <c r="D150" s="111"/>
      <c r="E150" s="111"/>
      <c r="F150" s="111"/>
      <c r="G150" s="111"/>
      <c r="H150" s="111"/>
      <c r="I150" s="53"/>
      <c r="J150" s="53"/>
      <c r="K150" s="53"/>
      <c r="L150" s="53"/>
      <c r="M150" s="53"/>
    </row>
    <row r="151" spans="2:13" ht="15.75">
      <c r="B151" s="64"/>
      <c r="C151" s="64"/>
      <c r="D151" s="64"/>
      <c r="E151" s="64"/>
      <c r="F151" s="64"/>
      <c r="G151" s="64"/>
      <c r="H151" s="64"/>
      <c r="I151" s="53"/>
      <c r="J151" s="53"/>
      <c r="K151" s="53"/>
      <c r="L151" s="53"/>
      <c r="M151" s="53"/>
    </row>
    <row r="152" spans="1:13" ht="20.25">
      <c r="A152" s="196" t="s">
        <v>61</v>
      </c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</row>
    <row r="153" spans="1:13" ht="15" customHeight="1">
      <c r="A153" s="197">
        <v>1</v>
      </c>
      <c r="B153" s="197">
        <v>600</v>
      </c>
      <c r="C153" s="197">
        <v>60014</v>
      </c>
      <c r="D153" s="198" t="s">
        <v>62</v>
      </c>
      <c r="E153" s="201" t="s">
        <v>85</v>
      </c>
      <c r="F153" s="199">
        <v>700000</v>
      </c>
      <c r="G153" s="147">
        <f>H153+I153+K153+K154+K155+L153</f>
        <v>700000</v>
      </c>
      <c r="H153" s="202">
        <v>100000</v>
      </c>
      <c r="I153" s="199">
        <v>400000</v>
      </c>
      <c r="J153" s="14" t="s">
        <v>18</v>
      </c>
      <c r="K153" s="66"/>
      <c r="L153" s="197"/>
      <c r="M153" s="200"/>
    </row>
    <row r="154" spans="1:13" s="54" customFormat="1" ht="15.75">
      <c r="A154" s="197"/>
      <c r="B154" s="197"/>
      <c r="C154" s="197"/>
      <c r="D154" s="198"/>
      <c r="E154" s="201"/>
      <c r="F154" s="199"/>
      <c r="G154" s="147"/>
      <c r="H154" s="202"/>
      <c r="I154" s="199"/>
      <c r="J154" s="16" t="s">
        <v>20</v>
      </c>
      <c r="K154" s="67">
        <v>200000</v>
      </c>
      <c r="L154" s="197"/>
      <c r="M154" s="200"/>
    </row>
    <row r="155" spans="1:13" s="55" customFormat="1" ht="15.75">
      <c r="A155" s="197"/>
      <c r="B155" s="197"/>
      <c r="C155" s="197"/>
      <c r="D155" s="198"/>
      <c r="E155" s="201"/>
      <c r="F155" s="199"/>
      <c r="G155" s="147"/>
      <c r="H155" s="202"/>
      <c r="I155" s="199"/>
      <c r="J155" s="18" t="s">
        <v>21</v>
      </c>
      <c r="K155" s="68"/>
      <c r="L155" s="197"/>
      <c r="M155" s="200"/>
    </row>
    <row r="156" spans="1:13" ht="15" customHeight="1">
      <c r="A156" s="206">
        <v>2</v>
      </c>
      <c r="B156" s="206">
        <v>801</v>
      </c>
      <c r="C156" s="206">
        <v>80120</v>
      </c>
      <c r="D156" s="209" t="s">
        <v>63</v>
      </c>
      <c r="E156" s="133" t="s">
        <v>64</v>
      </c>
      <c r="F156" s="136">
        <v>350000</v>
      </c>
      <c r="G156" s="136">
        <v>350000</v>
      </c>
      <c r="H156" s="136">
        <v>350000</v>
      </c>
      <c r="I156" s="136"/>
      <c r="J156" s="14"/>
      <c r="K156" s="15"/>
      <c r="L156" s="136"/>
      <c r="M156" s="203"/>
    </row>
    <row r="157" spans="1:13" ht="15.75">
      <c r="A157" s="207"/>
      <c r="B157" s="207"/>
      <c r="C157" s="207"/>
      <c r="D157" s="210"/>
      <c r="E157" s="134"/>
      <c r="F157" s="137"/>
      <c r="G157" s="137"/>
      <c r="H157" s="137"/>
      <c r="I157" s="137"/>
      <c r="J157" s="16"/>
      <c r="K157" s="17"/>
      <c r="L157" s="137"/>
      <c r="M157" s="204"/>
    </row>
    <row r="158" spans="1:13" ht="15.75">
      <c r="A158" s="208"/>
      <c r="B158" s="208"/>
      <c r="C158" s="208"/>
      <c r="D158" s="211"/>
      <c r="E158" s="135"/>
      <c r="F158" s="138"/>
      <c r="G158" s="138"/>
      <c r="H158" s="138"/>
      <c r="I158" s="138"/>
      <c r="J158" s="18"/>
      <c r="K158" s="19"/>
      <c r="L158" s="138"/>
      <c r="M158" s="205"/>
    </row>
    <row r="159" spans="1:13" ht="15" customHeight="1">
      <c r="A159" s="206">
        <v>3</v>
      </c>
      <c r="B159" s="206">
        <v>801</v>
      </c>
      <c r="C159" s="206">
        <v>80120</v>
      </c>
      <c r="D159" s="209" t="s">
        <v>63</v>
      </c>
      <c r="E159" s="133" t="s">
        <v>65</v>
      </c>
      <c r="F159" s="136">
        <v>150000</v>
      </c>
      <c r="G159" s="136">
        <v>150000</v>
      </c>
      <c r="H159" s="136">
        <v>150000</v>
      </c>
      <c r="I159" s="136"/>
      <c r="J159" s="14"/>
      <c r="K159" s="15"/>
      <c r="L159" s="136"/>
      <c r="M159" s="203"/>
    </row>
    <row r="160" spans="1:13" ht="15.75">
      <c r="A160" s="207"/>
      <c r="B160" s="207"/>
      <c r="C160" s="207"/>
      <c r="D160" s="210"/>
      <c r="E160" s="134"/>
      <c r="F160" s="137"/>
      <c r="G160" s="137"/>
      <c r="H160" s="137"/>
      <c r="I160" s="137"/>
      <c r="J160" s="16"/>
      <c r="K160" s="17"/>
      <c r="L160" s="137"/>
      <c r="M160" s="204"/>
    </row>
    <row r="161" spans="1:13" ht="15.75">
      <c r="A161" s="208"/>
      <c r="B161" s="208"/>
      <c r="C161" s="208"/>
      <c r="D161" s="211"/>
      <c r="E161" s="135"/>
      <c r="F161" s="138"/>
      <c r="G161" s="138"/>
      <c r="H161" s="138"/>
      <c r="I161" s="138"/>
      <c r="J161" s="18"/>
      <c r="K161" s="19"/>
      <c r="L161" s="138"/>
      <c r="M161" s="205"/>
    </row>
    <row r="162" spans="1:13" s="50" customFormat="1" ht="15" customHeight="1">
      <c r="A162" s="206">
        <v>4</v>
      </c>
      <c r="B162" s="206">
        <v>801</v>
      </c>
      <c r="C162" s="206">
        <v>80130</v>
      </c>
      <c r="D162" s="209" t="s">
        <v>91</v>
      </c>
      <c r="E162" s="133" t="s">
        <v>66</v>
      </c>
      <c r="F162" s="136">
        <v>112100</v>
      </c>
      <c r="G162" s="136">
        <f>H162+I162+K162+K163+K164+L162</f>
        <v>112100</v>
      </c>
      <c r="H162" s="136">
        <v>112100</v>
      </c>
      <c r="I162" s="212"/>
      <c r="J162" s="69"/>
      <c r="K162" s="70"/>
      <c r="L162" s="212"/>
      <c r="M162" s="203"/>
    </row>
    <row r="163" spans="1:13" s="73" customFormat="1" ht="15.75">
      <c r="A163" s="207"/>
      <c r="B163" s="207"/>
      <c r="C163" s="207"/>
      <c r="D163" s="210"/>
      <c r="E163" s="134"/>
      <c r="F163" s="137"/>
      <c r="G163" s="137"/>
      <c r="H163" s="137"/>
      <c r="I163" s="213"/>
      <c r="J163" s="71"/>
      <c r="K163" s="72"/>
      <c r="L163" s="213"/>
      <c r="M163" s="204"/>
    </row>
    <row r="164" spans="1:13" s="76" customFormat="1" ht="15.75">
      <c r="A164" s="208"/>
      <c r="B164" s="208"/>
      <c r="C164" s="208"/>
      <c r="D164" s="211"/>
      <c r="E164" s="135"/>
      <c r="F164" s="138"/>
      <c r="G164" s="138"/>
      <c r="H164" s="138"/>
      <c r="I164" s="214"/>
      <c r="J164" s="74"/>
      <c r="K164" s="75"/>
      <c r="L164" s="214"/>
      <c r="M164" s="205"/>
    </row>
    <row r="165" spans="1:13" s="55" customFormat="1" ht="15" customHeight="1">
      <c r="A165" s="206">
        <v>5</v>
      </c>
      <c r="B165" s="206">
        <v>801</v>
      </c>
      <c r="C165" s="206">
        <v>80120</v>
      </c>
      <c r="D165" s="209" t="s">
        <v>63</v>
      </c>
      <c r="E165" s="133" t="s">
        <v>67</v>
      </c>
      <c r="F165" s="136">
        <v>88480</v>
      </c>
      <c r="G165" s="136">
        <v>88480</v>
      </c>
      <c r="H165" s="136">
        <v>88480</v>
      </c>
      <c r="I165" s="136"/>
      <c r="J165" s="14"/>
      <c r="K165" s="15"/>
      <c r="L165" s="136"/>
      <c r="M165" s="203"/>
    </row>
    <row r="166" spans="1:13" s="55" customFormat="1" ht="18" customHeight="1">
      <c r="A166" s="207"/>
      <c r="B166" s="207"/>
      <c r="C166" s="207"/>
      <c r="D166" s="210"/>
      <c r="E166" s="134"/>
      <c r="F166" s="137"/>
      <c r="G166" s="137"/>
      <c r="H166" s="137"/>
      <c r="I166" s="137"/>
      <c r="J166" s="16"/>
      <c r="K166" s="17"/>
      <c r="L166" s="137"/>
      <c r="M166" s="204"/>
    </row>
    <row r="167" spans="1:18" s="55" customFormat="1" ht="18" customHeight="1">
      <c r="A167" s="208"/>
      <c r="B167" s="208"/>
      <c r="C167" s="208"/>
      <c r="D167" s="211"/>
      <c r="E167" s="135"/>
      <c r="F167" s="138"/>
      <c r="G167" s="138"/>
      <c r="H167" s="138"/>
      <c r="I167" s="138"/>
      <c r="J167" s="18"/>
      <c r="K167" s="19"/>
      <c r="L167" s="138"/>
      <c r="M167" s="205"/>
      <c r="R167" s="56"/>
    </row>
    <row r="168" spans="1:18" s="55" customFormat="1" ht="15" customHeight="1">
      <c r="A168" s="206">
        <v>6</v>
      </c>
      <c r="B168" s="206">
        <v>854</v>
      </c>
      <c r="C168" s="206">
        <v>85403</v>
      </c>
      <c r="D168" s="209" t="s">
        <v>63</v>
      </c>
      <c r="E168" s="133" t="s">
        <v>68</v>
      </c>
      <c r="F168" s="136">
        <v>140000</v>
      </c>
      <c r="G168" s="136">
        <v>140000</v>
      </c>
      <c r="H168" s="136">
        <v>140000</v>
      </c>
      <c r="I168" s="136"/>
      <c r="J168" s="14"/>
      <c r="K168" s="15"/>
      <c r="L168" s="136"/>
      <c r="M168" s="203"/>
      <c r="R168" s="56"/>
    </row>
    <row r="169" spans="1:13" s="55" customFormat="1" ht="15.75">
      <c r="A169" s="207"/>
      <c r="B169" s="207"/>
      <c r="C169" s="207"/>
      <c r="D169" s="210"/>
      <c r="E169" s="134"/>
      <c r="F169" s="137"/>
      <c r="G169" s="137"/>
      <c r="H169" s="137"/>
      <c r="I169" s="137"/>
      <c r="J169" s="16"/>
      <c r="K169" s="17"/>
      <c r="L169" s="137"/>
      <c r="M169" s="204"/>
    </row>
    <row r="170" spans="1:13" ht="15.75">
      <c r="A170" s="208"/>
      <c r="B170" s="208"/>
      <c r="C170" s="208"/>
      <c r="D170" s="211"/>
      <c r="E170" s="135"/>
      <c r="F170" s="138"/>
      <c r="G170" s="138"/>
      <c r="H170" s="138"/>
      <c r="I170" s="138"/>
      <c r="J170" s="18"/>
      <c r="K170" s="19"/>
      <c r="L170" s="138"/>
      <c r="M170" s="205"/>
    </row>
    <row r="171" spans="1:13" ht="15" customHeight="1">
      <c r="A171" s="206">
        <v>7</v>
      </c>
      <c r="B171" s="206">
        <v>854</v>
      </c>
      <c r="C171" s="206">
        <v>85403</v>
      </c>
      <c r="D171" s="209" t="s">
        <v>63</v>
      </c>
      <c r="E171" s="133" t="s">
        <v>69</v>
      </c>
      <c r="F171" s="136">
        <v>50000</v>
      </c>
      <c r="G171" s="136">
        <v>50000</v>
      </c>
      <c r="H171" s="136">
        <v>50000</v>
      </c>
      <c r="I171" s="136"/>
      <c r="J171" s="14"/>
      <c r="K171" s="15"/>
      <c r="L171" s="136"/>
      <c r="M171" s="203"/>
    </row>
    <row r="172" spans="1:13" ht="15.75">
      <c r="A172" s="207"/>
      <c r="B172" s="207"/>
      <c r="C172" s="207"/>
      <c r="D172" s="210"/>
      <c r="E172" s="134"/>
      <c r="F172" s="137"/>
      <c r="G172" s="137"/>
      <c r="H172" s="137"/>
      <c r="I172" s="137"/>
      <c r="J172" s="16"/>
      <c r="K172" s="17"/>
      <c r="L172" s="137"/>
      <c r="M172" s="204"/>
    </row>
    <row r="173" spans="1:13" ht="15.75">
      <c r="A173" s="208"/>
      <c r="B173" s="208"/>
      <c r="C173" s="208"/>
      <c r="D173" s="211"/>
      <c r="E173" s="135"/>
      <c r="F173" s="138"/>
      <c r="G173" s="138"/>
      <c r="H173" s="138"/>
      <c r="I173" s="138"/>
      <c r="J173" s="18"/>
      <c r="K173" s="19"/>
      <c r="L173" s="138"/>
      <c r="M173" s="205"/>
    </row>
    <row r="174" spans="1:13" ht="18.75">
      <c r="A174" s="215" t="s">
        <v>70</v>
      </c>
      <c r="B174" s="215"/>
      <c r="C174" s="215"/>
      <c r="D174" s="215"/>
      <c r="E174" s="215"/>
      <c r="F174" s="44">
        <f aca="true" t="shared" si="0" ref="F174:K174">SUM(F153:F173)</f>
        <v>1590580</v>
      </c>
      <c r="G174" s="44">
        <f t="shared" si="0"/>
        <v>1590580</v>
      </c>
      <c r="H174" s="44">
        <f t="shared" si="0"/>
        <v>990580</v>
      </c>
      <c r="I174" s="44">
        <f t="shared" si="0"/>
        <v>400000</v>
      </c>
      <c r="J174" s="44">
        <f t="shared" si="0"/>
        <v>0</v>
      </c>
      <c r="K174" s="44">
        <f t="shared" si="0"/>
        <v>200000</v>
      </c>
      <c r="L174" s="44">
        <f>SUM(L153:L167)</f>
        <v>0</v>
      </c>
      <c r="M174" s="12"/>
    </row>
  </sheetData>
  <sheetProtection/>
  <mergeCells count="551">
    <mergeCell ref="A57:A59"/>
    <mergeCell ref="F57:F59"/>
    <mergeCell ref="G57:G59"/>
    <mergeCell ref="H57:H59"/>
    <mergeCell ref="B57:B59"/>
    <mergeCell ref="C57:C59"/>
    <mergeCell ref="D57:D59"/>
    <mergeCell ref="E57:E59"/>
    <mergeCell ref="L57:L59"/>
    <mergeCell ref="M57:M59"/>
    <mergeCell ref="I57:I59"/>
    <mergeCell ref="M104:M106"/>
    <mergeCell ref="I101:I103"/>
    <mergeCell ref="I104:I106"/>
    <mergeCell ref="L101:L103"/>
    <mergeCell ref="G98:G100"/>
    <mergeCell ref="M98:M100"/>
    <mergeCell ref="L98:L100"/>
    <mergeCell ref="H98:H100"/>
    <mergeCell ref="I98:I100"/>
    <mergeCell ref="H104:H106"/>
    <mergeCell ref="H101:H103"/>
    <mergeCell ref="M101:M103"/>
    <mergeCell ref="A94:A106"/>
    <mergeCell ref="C94:C106"/>
    <mergeCell ref="F101:F103"/>
    <mergeCell ref="F104:F106"/>
    <mergeCell ref="D98:D100"/>
    <mergeCell ref="E98:E100"/>
    <mergeCell ref="F98:F100"/>
    <mergeCell ref="F94:F97"/>
    <mergeCell ref="B94:B106"/>
    <mergeCell ref="I50:I52"/>
    <mergeCell ref="L50:L52"/>
    <mergeCell ref="M50:M52"/>
    <mergeCell ref="E50:E52"/>
    <mergeCell ref="F50:F52"/>
    <mergeCell ref="G50:G52"/>
    <mergeCell ref="H50:H52"/>
    <mergeCell ref="A50:A52"/>
    <mergeCell ref="B50:B52"/>
    <mergeCell ref="C50:C52"/>
    <mergeCell ref="D50:D52"/>
    <mergeCell ref="G101:G103"/>
    <mergeCell ref="G104:G106"/>
    <mergeCell ref="D101:D103"/>
    <mergeCell ref="D104:D106"/>
    <mergeCell ref="E101:E103"/>
    <mergeCell ref="E104:E106"/>
    <mergeCell ref="L91:L93"/>
    <mergeCell ref="M91:M93"/>
    <mergeCell ref="B110:B112"/>
    <mergeCell ref="C110:C112"/>
    <mergeCell ref="G110:G112"/>
    <mergeCell ref="H110:H112"/>
    <mergeCell ref="I110:I112"/>
    <mergeCell ref="L110:L112"/>
    <mergeCell ref="M110:M112"/>
    <mergeCell ref="L104:L106"/>
    <mergeCell ref="B91:B93"/>
    <mergeCell ref="C91:C93"/>
    <mergeCell ref="D91:D93"/>
    <mergeCell ref="H91:H93"/>
    <mergeCell ref="A91:A93"/>
    <mergeCell ref="E91:E93"/>
    <mergeCell ref="F91:F93"/>
    <mergeCell ref="G91:G93"/>
    <mergeCell ref="M130:M132"/>
    <mergeCell ref="E130:E132"/>
    <mergeCell ref="F130:F132"/>
    <mergeCell ref="G130:G132"/>
    <mergeCell ref="H130:H132"/>
    <mergeCell ref="A88:A90"/>
    <mergeCell ref="B88:B90"/>
    <mergeCell ref="C88:C90"/>
    <mergeCell ref="D88:D90"/>
    <mergeCell ref="H88:H90"/>
    <mergeCell ref="A130:A132"/>
    <mergeCell ref="B130:B132"/>
    <mergeCell ref="C130:C132"/>
    <mergeCell ref="D130:D132"/>
    <mergeCell ref="I130:I132"/>
    <mergeCell ref="L130:L132"/>
    <mergeCell ref="C171:C173"/>
    <mergeCell ref="C156:C158"/>
    <mergeCell ref="B156:B158"/>
    <mergeCell ref="A156:A158"/>
    <mergeCell ref="G156:G158"/>
    <mergeCell ref="F156:F158"/>
    <mergeCell ref="E156:E158"/>
    <mergeCell ref="D156:D158"/>
    <mergeCell ref="I171:I173"/>
    <mergeCell ref="L171:L173"/>
    <mergeCell ref="M171:M173"/>
    <mergeCell ref="A174:E174"/>
    <mergeCell ref="E171:E173"/>
    <mergeCell ref="F171:F173"/>
    <mergeCell ref="G171:G173"/>
    <mergeCell ref="H171:H173"/>
    <mergeCell ref="A171:A173"/>
    <mergeCell ref="B171:B173"/>
    <mergeCell ref="L168:L170"/>
    <mergeCell ref="M168:M170"/>
    <mergeCell ref="I165:I167"/>
    <mergeCell ref="L165:L167"/>
    <mergeCell ref="M165:M167"/>
    <mergeCell ref="D171:D173"/>
    <mergeCell ref="H168:H170"/>
    <mergeCell ref="I168:I170"/>
    <mergeCell ref="E168:E170"/>
    <mergeCell ref="F168:F170"/>
    <mergeCell ref="G165:G167"/>
    <mergeCell ref="H165:H167"/>
    <mergeCell ref="A168:A170"/>
    <mergeCell ref="B168:B170"/>
    <mergeCell ref="C168:C170"/>
    <mergeCell ref="D168:D170"/>
    <mergeCell ref="G168:G170"/>
    <mergeCell ref="A165:A167"/>
    <mergeCell ref="B165:B167"/>
    <mergeCell ref="C165:C167"/>
    <mergeCell ref="D165:D167"/>
    <mergeCell ref="E165:E167"/>
    <mergeCell ref="F165:F167"/>
    <mergeCell ref="F162:F164"/>
    <mergeCell ref="G162:G164"/>
    <mergeCell ref="H162:H164"/>
    <mergeCell ref="I162:I164"/>
    <mergeCell ref="L162:L164"/>
    <mergeCell ref="M162:M164"/>
    <mergeCell ref="G159:G161"/>
    <mergeCell ref="H159:H161"/>
    <mergeCell ref="I159:I161"/>
    <mergeCell ref="L159:L161"/>
    <mergeCell ref="M159:M161"/>
    <mergeCell ref="A162:A164"/>
    <mergeCell ref="B162:B164"/>
    <mergeCell ref="C162:C164"/>
    <mergeCell ref="D162:D164"/>
    <mergeCell ref="E162:E164"/>
    <mergeCell ref="A159:A161"/>
    <mergeCell ref="B159:B161"/>
    <mergeCell ref="C159:C161"/>
    <mergeCell ref="D159:D161"/>
    <mergeCell ref="E159:E161"/>
    <mergeCell ref="F159:F161"/>
    <mergeCell ref="G153:G155"/>
    <mergeCell ref="H153:H155"/>
    <mergeCell ref="H156:H158"/>
    <mergeCell ref="I156:I158"/>
    <mergeCell ref="L156:L158"/>
    <mergeCell ref="M156:M158"/>
    <mergeCell ref="A152:M152"/>
    <mergeCell ref="A153:A155"/>
    <mergeCell ref="B153:B155"/>
    <mergeCell ref="C153:C155"/>
    <mergeCell ref="D153:D155"/>
    <mergeCell ref="I153:I155"/>
    <mergeCell ref="L153:L155"/>
    <mergeCell ref="M153:M155"/>
    <mergeCell ref="E153:E155"/>
    <mergeCell ref="F153:F155"/>
    <mergeCell ref="A147:E147"/>
    <mergeCell ref="A150:H150"/>
    <mergeCell ref="A145:E145"/>
    <mergeCell ref="A139:A141"/>
    <mergeCell ref="B139:B141"/>
    <mergeCell ref="C139:C141"/>
    <mergeCell ref="D139:D141"/>
    <mergeCell ref="E139:E141"/>
    <mergeCell ref="G142:G144"/>
    <mergeCell ref="G139:G141"/>
    <mergeCell ref="M139:M141"/>
    <mergeCell ref="L139:L141"/>
    <mergeCell ref="A146:E146"/>
    <mergeCell ref="A142:A144"/>
    <mergeCell ref="B142:B144"/>
    <mergeCell ref="C142:C144"/>
    <mergeCell ref="D142:D144"/>
    <mergeCell ref="E142:E144"/>
    <mergeCell ref="F142:F144"/>
    <mergeCell ref="F139:F141"/>
    <mergeCell ref="L127:L129"/>
    <mergeCell ref="M127:M129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A126:M126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L122:L124"/>
    <mergeCell ref="M122:M124"/>
    <mergeCell ref="A125:E125"/>
    <mergeCell ref="E122:E124"/>
    <mergeCell ref="F122:F124"/>
    <mergeCell ref="G122:G124"/>
    <mergeCell ref="A122:A124"/>
    <mergeCell ref="H122:H124"/>
    <mergeCell ref="B122:B124"/>
    <mergeCell ref="C122:C124"/>
    <mergeCell ref="L119:L121"/>
    <mergeCell ref="M119:M121"/>
    <mergeCell ref="I113:I115"/>
    <mergeCell ref="L113:L115"/>
    <mergeCell ref="M113:M115"/>
    <mergeCell ref="I116:I118"/>
    <mergeCell ref="I119:I121"/>
    <mergeCell ref="M116:M118"/>
    <mergeCell ref="L116:L118"/>
    <mergeCell ref="D116:D118"/>
    <mergeCell ref="I122:I124"/>
    <mergeCell ref="D122:D124"/>
    <mergeCell ref="H119:H121"/>
    <mergeCell ref="E119:E121"/>
    <mergeCell ref="H116:H118"/>
    <mergeCell ref="E116:E118"/>
    <mergeCell ref="F116:F118"/>
    <mergeCell ref="A119:A121"/>
    <mergeCell ref="B119:B121"/>
    <mergeCell ref="C119:C121"/>
    <mergeCell ref="D119:D121"/>
    <mergeCell ref="F119:F121"/>
    <mergeCell ref="G119:G121"/>
    <mergeCell ref="G113:G115"/>
    <mergeCell ref="H113:H115"/>
    <mergeCell ref="A110:A112"/>
    <mergeCell ref="D110:D112"/>
    <mergeCell ref="E110:E112"/>
    <mergeCell ref="F110:F112"/>
    <mergeCell ref="E113:E115"/>
    <mergeCell ref="F113:F115"/>
    <mergeCell ref="D113:D115"/>
    <mergeCell ref="L85:L87"/>
    <mergeCell ref="M85:M87"/>
    <mergeCell ref="E94:E96"/>
    <mergeCell ref="I88:I90"/>
    <mergeCell ref="L88:L90"/>
    <mergeCell ref="M88:M90"/>
    <mergeCell ref="E88:E90"/>
    <mergeCell ref="F88:F90"/>
    <mergeCell ref="G88:G90"/>
    <mergeCell ref="I91:I93"/>
    <mergeCell ref="M82:M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E82:E84"/>
    <mergeCell ref="F82:F84"/>
    <mergeCell ref="G82:G84"/>
    <mergeCell ref="H82:H84"/>
    <mergeCell ref="I82:I84"/>
    <mergeCell ref="L82:L84"/>
    <mergeCell ref="I76:I78"/>
    <mergeCell ref="L76:L78"/>
    <mergeCell ref="M76:M78"/>
    <mergeCell ref="E79:E81"/>
    <mergeCell ref="F79:F81"/>
    <mergeCell ref="G79:G81"/>
    <mergeCell ref="H79:H81"/>
    <mergeCell ref="I79:I81"/>
    <mergeCell ref="L79:L81"/>
    <mergeCell ref="M79:M81"/>
    <mergeCell ref="C76:C78"/>
    <mergeCell ref="D76:D78"/>
    <mergeCell ref="F76:F78"/>
    <mergeCell ref="G76:G78"/>
    <mergeCell ref="E76:E78"/>
    <mergeCell ref="H76:H78"/>
    <mergeCell ref="A70:A72"/>
    <mergeCell ref="B70:B72"/>
    <mergeCell ref="C70:C72"/>
    <mergeCell ref="D70:D72"/>
    <mergeCell ref="F73:F75"/>
    <mergeCell ref="G73:G75"/>
    <mergeCell ref="F67:F69"/>
    <mergeCell ref="G67:G69"/>
    <mergeCell ref="L70:L72"/>
    <mergeCell ref="M67:M69"/>
    <mergeCell ref="I70:I72"/>
    <mergeCell ref="M70:M72"/>
    <mergeCell ref="L67:L69"/>
    <mergeCell ref="I67:I69"/>
    <mergeCell ref="G64:G66"/>
    <mergeCell ref="H64:H66"/>
    <mergeCell ref="I64:I66"/>
    <mergeCell ref="L64:L66"/>
    <mergeCell ref="M64:M66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64:E66"/>
    <mergeCell ref="F64:F66"/>
    <mergeCell ref="F61:F63"/>
    <mergeCell ref="G61:G63"/>
    <mergeCell ref="H61:H63"/>
    <mergeCell ref="I61:I63"/>
    <mergeCell ref="L61:L63"/>
    <mergeCell ref="M61:M63"/>
    <mergeCell ref="A60:E60"/>
    <mergeCell ref="A61:A63"/>
    <mergeCell ref="B61:B63"/>
    <mergeCell ref="C61:C63"/>
    <mergeCell ref="D61:D63"/>
    <mergeCell ref="E61:E63"/>
    <mergeCell ref="F47:F49"/>
    <mergeCell ref="G47:G49"/>
    <mergeCell ref="H47:H49"/>
    <mergeCell ref="I47:I49"/>
    <mergeCell ref="L47:L49"/>
    <mergeCell ref="M47:M49"/>
    <mergeCell ref="G44:G46"/>
    <mergeCell ref="H44:H46"/>
    <mergeCell ref="I44:I46"/>
    <mergeCell ref="L44:L46"/>
    <mergeCell ref="M44:M46"/>
    <mergeCell ref="A47:A49"/>
    <mergeCell ref="B47:B49"/>
    <mergeCell ref="C47:C49"/>
    <mergeCell ref="D47:D49"/>
    <mergeCell ref="E47:E49"/>
    <mergeCell ref="A44:A46"/>
    <mergeCell ref="B44:B46"/>
    <mergeCell ref="C44:C46"/>
    <mergeCell ref="D44:D46"/>
    <mergeCell ref="E44:E46"/>
    <mergeCell ref="F44:F46"/>
    <mergeCell ref="F41:F43"/>
    <mergeCell ref="G41:G43"/>
    <mergeCell ref="H41:H43"/>
    <mergeCell ref="I41:I43"/>
    <mergeCell ref="L41:L43"/>
    <mergeCell ref="M41:M43"/>
    <mergeCell ref="G38:G40"/>
    <mergeCell ref="H38:H40"/>
    <mergeCell ref="I38:I40"/>
    <mergeCell ref="L38:L40"/>
    <mergeCell ref="M38:M40"/>
    <mergeCell ref="A41:A43"/>
    <mergeCell ref="B41:B43"/>
    <mergeCell ref="C41:C43"/>
    <mergeCell ref="D41:D43"/>
    <mergeCell ref="E41:E43"/>
    <mergeCell ref="A38:A40"/>
    <mergeCell ref="B38:B40"/>
    <mergeCell ref="C38:C40"/>
    <mergeCell ref="D38:D40"/>
    <mergeCell ref="E38:E40"/>
    <mergeCell ref="F38:F40"/>
    <mergeCell ref="F35:F37"/>
    <mergeCell ref="G35:G37"/>
    <mergeCell ref="H35:H37"/>
    <mergeCell ref="I35:I37"/>
    <mergeCell ref="L35:L37"/>
    <mergeCell ref="M35:M37"/>
    <mergeCell ref="G32:G34"/>
    <mergeCell ref="H32:H34"/>
    <mergeCell ref="I32:I34"/>
    <mergeCell ref="L32:L34"/>
    <mergeCell ref="M32:M34"/>
    <mergeCell ref="A35:A37"/>
    <mergeCell ref="B35:B37"/>
    <mergeCell ref="C35:C37"/>
    <mergeCell ref="D35:D37"/>
    <mergeCell ref="E35:E37"/>
    <mergeCell ref="A32:A34"/>
    <mergeCell ref="B32:B34"/>
    <mergeCell ref="C32:C34"/>
    <mergeCell ref="D32:D34"/>
    <mergeCell ref="E32:E34"/>
    <mergeCell ref="F32:F34"/>
    <mergeCell ref="M28:M30"/>
    <mergeCell ref="B31:E31"/>
    <mergeCell ref="E28:E30"/>
    <mergeCell ref="F28:F30"/>
    <mergeCell ref="G28:G30"/>
    <mergeCell ref="H28:H30"/>
    <mergeCell ref="A28:A30"/>
    <mergeCell ref="B28:B30"/>
    <mergeCell ref="C28:C30"/>
    <mergeCell ref="D28:D30"/>
    <mergeCell ref="I28:I30"/>
    <mergeCell ref="L28:L30"/>
    <mergeCell ref="F25:F27"/>
    <mergeCell ref="G25:G27"/>
    <mergeCell ref="H25:H27"/>
    <mergeCell ref="I25:I27"/>
    <mergeCell ref="L25:L27"/>
    <mergeCell ref="M25:M27"/>
    <mergeCell ref="G22:G24"/>
    <mergeCell ref="H22:H24"/>
    <mergeCell ref="I22:I24"/>
    <mergeCell ref="L22:L24"/>
    <mergeCell ref="M22:M24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F22:F24"/>
    <mergeCell ref="L18:L20"/>
    <mergeCell ref="M18:M20"/>
    <mergeCell ref="H18:H20"/>
    <mergeCell ref="B21:E21"/>
    <mergeCell ref="E18:E20"/>
    <mergeCell ref="F18:F20"/>
    <mergeCell ref="G18:G20"/>
    <mergeCell ref="G15:G17"/>
    <mergeCell ref="H15:H17"/>
    <mergeCell ref="I15:I17"/>
    <mergeCell ref="L15:L17"/>
    <mergeCell ref="M15:M17"/>
    <mergeCell ref="A18:A20"/>
    <mergeCell ref="B18:B20"/>
    <mergeCell ref="C18:C20"/>
    <mergeCell ref="D18:D20"/>
    <mergeCell ref="I18:I20"/>
    <mergeCell ref="H12:H14"/>
    <mergeCell ref="I12:I14"/>
    <mergeCell ref="L12:L14"/>
    <mergeCell ref="M12:M14"/>
    <mergeCell ref="E15:E17"/>
    <mergeCell ref="A15:A17"/>
    <mergeCell ref="B15:B17"/>
    <mergeCell ref="C15:C17"/>
    <mergeCell ref="D15:D17"/>
    <mergeCell ref="F15:F17"/>
    <mergeCell ref="J10:K10"/>
    <mergeCell ref="B11:E11"/>
    <mergeCell ref="J11:K11"/>
    <mergeCell ref="A12:A14"/>
    <mergeCell ref="B12:B14"/>
    <mergeCell ref="C12:C14"/>
    <mergeCell ref="D12:D14"/>
    <mergeCell ref="E12:E14"/>
    <mergeCell ref="F12:F14"/>
    <mergeCell ref="G12:G14"/>
    <mergeCell ref="M5:M9"/>
    <mergeCell ref="G6:G9"/>
    <mergeCell ref="H6:L6"/>
    <mergeCell ref="H7:H9"/>
    <mergeCell ref="I7:I9"/>
    <mergeCell ref="J7:K9"/>
    <mergeCell ref="L7:L9"/>
    <mergeCell ref="I1:M1"/>
    <mergeCell ref="K2:M2"/>
    <mergeCell ref="A3:M3"/>
    <mergeCell ref="A5:A9"/>
    <mergeCell ref="B5:B9"/>
    <mergeCell ref="C5:C9"/>
    <mergeCell ref="D5:D9"/>
    <mergeCell ref="E5:E9"/>
    <mergeCell ref="F5:F9"/>
    <mergeCell ref="G5:L5"/>
    <mergeCell ref="M136:M138"/>
    <mergeCell ref="H139:H141"/>
    <mergeCell ref="A79:A81"/>
    <mergeCell ref="B79:B81"/>
    <mergeCell ref="C79:C81"/>
    <mergeCell ref="D79:D81"/>
    <mergeCell ref="A82:A84"/>
    <mergeCell ref="B82:B84"/>
    <mergeCell ref="C82:C84"/>
    <mergeCell ref="D82:D84"/>
    <mergeCell ref="I133:I135"/>
    <mergeCell ref="I139:I141"/>
    <mergeCell ref="L133:L135"/>
    <mergeCell ref="M133:M135"/>
    <mergeCell ref="H142:H144"/>
    <mergeCell ref="I142:I144"/>
    <mergeCell ref="L142:L144"/>
    <mergeCell ref="M142:M144"/>
    <mergeCell ref="I136:I138"/>
    <mergeCell ref="L136:L138"/>
    <mergeCell ref="D133:D135"/>
    <mergeCell ref="B133:B135"/>
    <mergeCell ref="C133:C135"/>
    <mergeCell ref="E133:E135"/>
    <mergeCell ref="G133:G135"/>
    <mergeCell ref="H133:H135"/>
    <mergeCell ref="F133:F135"/>
    <mergeCell ref="C107:C109"/>
    <mergeCell ref="D107:D109"/>
    <mergeCell ref="H67:H69"/>
    <mergeCell ref="E70:E72"/>
    <mergeCell ref="F70:F72"/>
    <mergeCell ref="G70:G72"/>
    <mergeCell ref="H73:H75"/>
    <mergeCell ref="H70:H72"/>
    <mergeCell ref="E73:E75"/>
    <mergeCell ref="A107:A109"/>
    <mergeCell ref="B107:B109"/>
    <mergeCell ref="A133:A135"/>
    <mergeCell ref="L73:L75"/>
    <mergeCell ref="A73:A75"/>
    <mergeCell ref="B73:B75"/>
    <mergeCell ref="C73:C75"/>
    <mergeCell ref="D73:D75"/>
    <mergeCell ref="A76:A78"/>
    <mergeCell ref="B76:B78"/>
    <mergeCell ref="I107:I109"/>
    <mergeCell ref="L107:L109"/>
    <mergeCell ref="M107:M109"/>
    <mergeCell ref="E107:E109"/>
    <mergeCell ref="F107:F109"/>
    <mergeCell ref="G107:G109"/>
    <mergeCell ref="H107:H109"/>
    <mergeCell ref="A116:A118"/>
    <mergeCell ref="B116:B118"/>
    <mergeCell ref="C116:C118"/>
    <mergeCell ref="A113:A115"/>
    <mergeCell ref="B113:B115"/>
    <mergeCell ref="C113:C115"/>
    <mergeCell ref="G116:G118"/>
    <mergeCell ref="A53:M53"/>
    <mergeCell ref="L94:L97"/>
    <mergeCell ref="M94:M97"/>
    <mergeCell ref="G94:G97"/>
    <mergeCell ref="D94:D97"/>
    <mergeCell ref="H94:H97"/>
    <mergeCell ref="I94:I97"/>
    <mergeCell ref="M73:M75"/>
    <mergeCell ref="I73:I75"/>
  </mergeCells>
  <printOptions/>
  <pageMargins left="1.36" right="0.20972222222222223" top="0.51" bottom="0.51" header="0.5118055555555556" footer="0.5118055555555556"/>
  <pageSetup horizontalDpi="600" verticalDpi="600" orientation="landscape" paperSize="9" scale="48" r:id="rId1"/>
  <rowBreaks count="3" manualBreakCount="3">
    <brk id="55" max="12" man="1"/>
    <brk id="106" max="12" man="1"/>
    <brk id="150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acholewa</cp:lastModifiedBy>
  <cp:lastPrinted>2010-06-28T06:02:09Z</cp:lastPrinted>
  <dcterms:created xsi:type="dcterms:W3CDTF">2010-05-27T10:44:54Z</dcterms:created>
  <dcterms:modified xsi:type="dcterms:W3CDTF">2010-07-01T07:14:27Z</dcterms:modified>
  <cp:category/>
  <cp:version/>
  <cp:contentType/>
  <cp:contentStatus/>
</cp:coreProperties>
</file>