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40" windowHeight="49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'Arkusz1'!$A$1:$S$130</definedName>
  </definedNames>
  <calcPr fullCalcOnLoad="1"/>
</workbook>
</file>

<file path=xl/comments1.xml><?xml version="1.0" encoding="utf-8"?>
<comments xmlns="http://schemas.openxmlformats.org/spreadsheetml/2006/main">
  <authors>
    <author>nowy</author>
  </authors>
  <commentList>
    <comment ref="C34" authorId="0">
      <text>
        <r>
          <rPr>
            <b/>
            <sz val="8"/>
            <rFont val="Tahoma"/>
            <family val="0"/>
          </rPr>
          <t xml:space="preserve">Koszt studium ?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<sst xmlns="http://schemas.openxmlformats.org/spreadsheetml/2006/main" count="300" uniqueCount="186">
  <si>
    <t>nr zadania</t>
  </si>
  <si>
    <t>Zadanie</t>
  </si>
  <si>
    <t>Środki własne</t>
  </si>
  <si>
    <t>Środki z UE</t>
  </si>
  <si>
    <t>Inne</t>
  </si>
  <si>
    <t>I  POPRAWA UKŁADU DROGOWEGO</t>
  </si>
  <si>
    <t xml:space="preserve">Domeny strategiczne  </t>
  </si>
  <si>
    <t>Drogi RAZEM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</si>
  <si>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</si>
  <si>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</si>
  <si>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</si>
  <si>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</si>
  <si>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</si>
  <si>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</si>
  <si>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</si>
  <si>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</si>
  <si>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</si>
  <si>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</si>
  <si>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</si>
  <si>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</si>
  <si>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</si>
  <si>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</si>
  <si>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</si>
  <si>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Przebudowa drogi 2627 II etap (na odcinku od skrzyżowania z DW 937 w Kończycach Małych do granicy państwa o dł. 3,6 km)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</si>
  <si>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</si>
  <si>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</si>
  <si>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</si>
  <si>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</si>
  <si>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</si>
  <si>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</si>
  <si>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</si>
  <si>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</si>
  <si>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</si>
  <si>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</si>
  <si>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</si>
  <si>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</si>
  <si>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</si>
  <si>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</si>
  <si>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</si>
  <si>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</si>
  <si>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</si>
  <si>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</si>
  <si>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</si>
  <si>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</si>
  <si>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</si>
  <si>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</si>
  <si>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r>
      <t>Modernizacja głównego ciągu komunikacyjnego łączącego turystyczną gminę Brenna z drogą ekspresową S1 - I etap  (</t>
    </r>
    <r>
      <rPr>
        <b/>
        <i/>
        <sz val="7"/>
        <rFont val="Arial CE"/>
        <family val="2"/>
      </rPr>
      <t>W</t>
    </r>
    <r>
      <rPr>
        <sz val="7"/>
        <rFont val="Arial CE"/>
        <family val="2"/>
      </rPr>
      <t xml:space="preserve">)                                                 </t>
    </r>
  </si>
  <si>
    <r>
      <t>Modernizacja głównego ciągu komunikacyjnego łączącego turystyczną gminę Brenna z drogą ekspresową S1 - II etap 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</si>
  <si>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Przebudowa drogi S 2606 w Kozakowicach - 1,4 km</t>
    </r>
    <r>
      <rPr>
        <b/>
        <i/>
        <sz val="7"/>
        <rFont val="Arial CE"/>
        <family val="2"/>
      </rPr>
      <t xml:space="preserve">  </t>
    </r>
    <r>
      <rPr>
        <sz val="7"/>
        <rFont val="Arial CE"/>
        <family val="2"/>
      </rPr>
      <t>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>)</t>
    </r>
    <r>
      <rPr>
        <b/>
        <i/>
        <sz val="7"/>
        <rFont val="Arial CE"/>
        <family val="2"/>
      </rPr>
      <t xml:space="preserve"> </t>
    </r>
  </si>
  <si>
    <r>
      <t>Przebudowa drogi S 2614 w Kisielowie - 2,8 km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</si>
  <si>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Przebudowa drogi S 2615 w Wiślicy - 2,5 km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</si>
  <si>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Przebudowa drogi powiatowej S 2619 w gminie Skoczów  - 2,2 km - II etap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</si>
  <si>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Przebudowa drogi S 2616 (od DW 937 do DW 938) w Kończycach Wielkich - 2,8 km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</si>
  <si>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Przebudowa drogi S 2621 w Zamarskach - 0,7 km  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>)</t>
    </r>
    <r>
      <rPr>
        <b/>
        <i/>
        <sz val="7"/>
        <rFont val="Arial CE"/>
        <family val="2"/>
      </rPr>
      <t xml:space="preserve"> </t>
    </r>
  </si>
  <si>
    <r>
      <t>Przebudowa drogi S 2627  I etap (na odcinku 6,6 km od centrum Pruchnej do drogi DW 937)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</si>
  <si>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Przebudowa drogi S 2627 IV etap (most w Drogomyślu) 
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</si>
  <si>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Przebudowa drogi S 2628 w Zebrzydowicach - 
2 km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</si>
  <si>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Przebudowa drogi S 2636 (Drogomyśl, Zabłocie) - 
2,4 km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</si>
  <si>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Przebudowa drogi S 2638 w Pierśćcu  - 3,5 km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</si>
  <si>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Przebudowa drogi S 2639 w Zaborzu - 2,2 km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</si>
  <si>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Przystosowanie układu komunikacyjnego na terenie gminy Skoczów do sytuacji powstałej po wybudowaniu drogi ekspresowej S1 -  II etap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</si>
  <si>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Przystosowanie układu komunikacyjnego na terenie gminy Skoczów do sytuacji powstałej po wybudowaniu drogi ekspresowej S1 -  III etap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</si>
  <si>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Przebudowa drogi S 2643 w Istebnej - 2,4 km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</si>
  <si>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Przebudowa drogi S 2644 w Jaworzynce  - 3,6 km (</t>
    </r>
    <r>
      <rPr>
        <b/>
        <i/>
        <sz val="7"/>
        <rFont val="Arial CE"/>
        <family val="2"/>
      </rPr>
      <t>W</t>
    </r>
    <r>
      <rPr>
        <sz val="7"/>
        <rFont val="Arial CE"/>
        <family val="2"/>
      </rPr>
      <t xml:space="preserve">) </t>
    </r>
  </si>
  <si>
    <r>
      <t>Przebudowa ul. Dominikańskiej oraz ul. 3 Maja i Daszyńskiego w Ustroniu- 5 km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</si>
  <si>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Przebudowa drogi S 2677 (most</t>
    </r>
    <r>
      <rPr>
        <i/>
        <sz val="7"/>
        <rFont val="Arial CE"/>
        <family val="2"/>
      </rPr>
      <t xml:space="preserve"> </t>
    </r>
    <r>
      <rPr>
        <sz val="7"/>
        <rFont val="Arial CE"/>
        <family val="2"/>
      </rPr>
      <t>- ul. Olimpijska w Wiśle) (</t>
    </r>
    <r>
      <rPr>
        <b/>
        <i/>
        <sz val="7"/>
        <rFont val="Arial CE"/>
        <family val="2"/>
      </rPr>
      <t>P</t>
    </r>
    <r>
      <rPr>
        <sz val="7"/>
        <rFont val="Arial CE"/>
        <family val="2"/>
      </rPr>
      <t xml:space="preserve">) </t>
    </r>
  </si>
  <si>
    <r>
      <t>Przebudowa drogi S 2678 (ul. Górnośląska w Wiśle) - 1,3 km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</si>
  <si>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Poprawa spójności układu komunikacyjnego Cieszyna - I etap (cz. I ) (</t>
    </r>
    <r>
      <rPr>
        <b/>
        <i/>
        <sz val="7"/>
        <rFont val="Arial CE"/>
        <family val="2"/>
      </rPr>
      <t>W</t>
    </r>
    <r>
      <rPr>
        <sz val="7"/>
        <rFont val="Arial CE"/>
        <family val="2"/>
      </rPr>
      <t xml:space="preserve">) </t>
    </r>
  </si>
  <si>
    <r>
      <t>Poprawa spójności układu komunikacyjnego Cieszyna - I etap (cz. II) (</t>
    </r>
    <r>
      <rPr>
        <b/>
        <i/>
        <sz val="7"/>
        <rFont val="Arial CE"/>
        <family val="2"/>
      </rPr>
      <t>W</t>
    </r>
    <r>
      <rPr>
        <sz val="7"/>
        <rFont val="Arial CE"/>
        <family val="2"/>
      </rPr>
      <t xml:space="preserve">) </t>
    </r>
  </si>
  <si>
    <r>
      <t>Poprawa spójności układu komunikacyjnego Cieszyna - II etap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</si>
  <si>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Przebudowa mostu w Ustroniu (ul. Wczasowa) (</t>
    </r>
    <r>
      <rPr>
        <b/>
        <i/>
        <sz val="7"/>
        <rFont val="Arial CE"/>
        <family val="2"/>
      </rPr>
      <t>P</t>
    </r>
    <r>
      <rPr>
        <sz val="7"/>
        <rFont val="Arial CE"/>
        <family val="2"/>
      </rPr>
      <t xml:space="preserve">) </t>
    </r>
  </si>
  <si>
    <t>II TURYSTYKA I KULTURA</t>
  </si>
  <si>
    <t>Domeny strategiczne</t>
  </si>
  <si>
    <t>Kultura, Turystyka i Sport</t>
  </si>
  <si>
    <t>Turystyka  i Kultura RAZEM</t>
  </si>
  <si>
    <t>TK1</t>
  </si>
  <si>
    <t>Dziedzictwo Śląska Cieszyńskiego</t>
  </si>
  <si>
    <t>TK2</t>
  </si>
  <si>
    <t>Poprawa jakości szlaków turystycznych. Turystyczne zagospodarowanie szczytów górskich poprzez budowę wież widokowych i budowę plansz z panoramami widokowymi oraz doposażenie szlaków turystycznych</t>
  </si>
  <si>
    <t>TK3</t>
  </si>
  <si>
    <t>Komputeryzacja i doposażenie Biblioteki Powiatowej</t>
  </si>
  <si>
    <t>TK4</t>
  </si>
  <si>
    <t xml:space="preserve">Remont dachu  Muzeum w Skoczowie </t>
  </si>
  <si>
    <t>TK5</t>
  </si>
  <si>
    <t xml:space="preserve">Komputeryzacja i doposażenie Muzeum Śląska Cieszyńskiego  </t>
  </si>
  <si>
    <t>TK6</t>
  </si>
  <si>
    <t>Ochrona dóbr kultury Konserwacja malowideł i eksponatów muzealnych w Muzeum Śląska Cieszyńskiego</t>
  </si>
  <si>
    <r>
      <t xml:space="preserve">Nakłady finansowe w latach  </t>
    </r>
    <r>
      <rPr>
        <i/>
        <sz val="8"/>
        <rFont val="Arial"/>
        <family val="2"/>
      </rPr>
      <t>( w tys. zł)</t>
    </r>
  </si>
  <si>
    <t>III INFRASTRUKTURA EDUKACYJNA</t>
  </si>
  <si>
    <t>Edukacja</t>
  </si>
  <si>
    <t>Edukacja RAZEM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</si>
  <si>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</si>
  <si>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</si>
  <si>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</si>
  <si>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</si>
  <si>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</si>
  <si>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</si>
  <si>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</si>
  <si>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</si>
  <si>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</si>
  <si>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</si>
  <si>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Termomodernizacja ZSZ w Skoczowie</t>
  </si>
  <si>
    <t>E11</t>
  </si>
  <si>
    <t>IV  INFRASTRUKTURA SPOŁECZNA</t>
  </si>
  <si>
    <t>Pomoc Społeczna RAZEM</t>
  </si>
  <si>
    <t>PDPS w Pogórzu</t>
  </si>
  <si>
    <t>PS1</t>
  </si>
  <si>
    <t>Modernizacja i przebudowa budynku administracyjnego i budynku "Zamek"</t>
  </si>
  <si>
    <t>PDPS "Feniks" w Skoczowie</t>
  </si>
  <si>
    <t>PS2</t>
  </si>
  <si>
    <t>Modernizacja pomieszczeń</t>
  </si>
  <si>
    <t>PS3</t>
  </si>
  <si>
    <t>Remont elewacji</t>
  </si>
  <si>
    <t>PDPS "Pogodna Jesień" w Cieszynie</t>
  </si>
  <si>
    <t>PS4</t>
  </si>
  <si>
    <t>PS5</t>
  </si>
  <si>
    <t>PS6</t>
  </si>
  <si>
    <t>Instalacja  baterii słonecznych</t>
  </si>
  <si>
    <t>PS7</t>
  </si>
  <si>
    <t>Wykonanie małej architektury</t>
  </si>
  <si>
    <t>PDPS "Bursztyn" w Kończycach Małych</t>
  </si>
  <si>
    <t>PS8</t>
  </si>
  <si>
    <t>Adaptacja pomieszczeń gospodarczych na pokoje mieszkalne i łazienki</t>
  </si>
  <si>
    <t>PDPS w Drogomyślu</t>
  </si>
  <si>
    <t>PS9</t>
  </si>
  <si>
    <t xml:space="preserve">Adaptacja pomieszczeń </t>
  </si>
  <si>
    <t>Dom Dziecka w Cieszynie</t>
  </si>
  <si>
    <t>PS10</t>
  </si>
  <si>
    <t>Adaptacja pomieszczeń gospodarczych  na pracownię terapii zajęciowej</t>
  </si>
  <si>
    <t>PS11</t>
  </si>
  <si>
    <t>PS12</t>
  </si>
  <si>
    <t>PS13</t>
  </si>
  <si>
    <t>V  INFRASTRUKTURA OCHRONY ZDROWIA</t>
  </si>
  <si>
    <t>Ochrona Zdrowia RAZEM</t>
  </si>
  <si>
    <t>Z1</t>
  </si>
  <si>
    <t xml:space="preserve">Rozbudowa i modernizacja Szpitala Śląskiego w Cieszynie - dział zabiegowo-diagnostyczny. Etap I - Prace budowlane </t>
  </si>
  <si>
    <t>Z2</t>
  </si>
  <si>
    <t xml:space="preserve">Rozbudowa i modernizacja Szpitala Śląskiego w Cieszynie - dział zabiegowo- diagnostyczny.Etap II - Wyposażenie </t>
  </si>
  <si>
    <t>VI  INFRASTRUKTURA ADMINISTRACYJNA I INFORMATYZACJA URZĘDU</t>
  </si>
  <si>
    <t>Infrastruktura administracyjna RAZEM</t>
  </si>
  <si>
    <t>SI1</t>
  </si>
  <si>
    <t>Adaptacja budynku na archiwum Starostwa Powiatowego przy ul. Frysztackiej w Cieszynie</t>
  </si>
  <si>
    <t>SI2</t>
  </si>
  <si>
    <t xml:space="preserve">Modernizacja budynku Starostwa Powiatowego oraz parkingu przy ul. Szerokiej  </t>
  </si>
  <si>
    <t>SI3</t>
  </si>
  <si>
    <t>SI4</t>
  </si>
  <si>
    <t xml:space="preserve">Modernizacja infrastruktury informatycznej i oprogramowania </t>
  </si>
  <si>
    <t>SI5</t>
  </si>
  <si>
    <t xml:space="preserve">Uruchomienie szybkiego łącza internetowego </t>
  </si>
  <si>
    <t>Razem</t>
  </si>
  <si>
    <t>Srodki Własne</t>
  </si>
  <si>
    <t>Środki UE</t>
  </si>
  <si>
    <r>
      <t>Przebudowa drogi S 2610 w Goleszowie(ul. Grabowa) -2,5 km (</t>
    </r>
    <r>
      <rPr>
        <b/>
        <i/>
        <sz val="7"/>
        <rFont val="Arial CE"/>
        <family val="2"/>
      </rPr>
      <t>P</t>
    </r>
    <r>
      <rPr>
        <sz val="7"/>
        <rFont val="Arial CE"/>
        <family val="2"/>
      </rPr>
      <t xml:space="preserve">) </t>
    </r>
  </si>
  <si>
    <r>
      <t xml:space="preserve">Realizacja projektu </t>
    </r>
    <r>
      <rPr>
        <b/>
        <sz val="7"/>
        <rFont val="Arial"/>
        <family val="2"/>
      </rPr>
      <t>SEKAP-</t>
    </r>
    <r>
      <rPr>
        <sz val="7"/>
        <rFont val="Arial"/>
        <family val="2"/>
      </rPr>
      <t xml:space="preserve"> Przystosowanie infrastruktury informatycznej urzędu do świadczenia usług drogą elektroniczną</t>
    </r>
    <r>
      <rPr>
        <b/>
        <sz val="7"/>
        <rFont val="Arial"/>
        <family val="2"/>
      </rPr>
      <t xml:space="preserve"> -</t>
    </r>
    <r>
      <rPr>
        <sz val="7"/>
        <rFont val="Arial"/>
        <family val="2"/>
      </rPr>
      <t xml:space="preserve"> zakup i montaż serwerów oraz niezbędnego sprzętu, wraz z oprogramowaniem </t>
    </r>
  </si>
  <si>
    <r>
      <t xml:space="preserve"> </t>
    </r>
    <r>
      <rPr>
        <i/>
        <sz val="8"/>
        <rFont val="Arial"/>
        <family val="2"/>
      </rPr>
      <t>Łacznie planowane środki na wszystkie zadania</t>
    </r>
  </si>
  <si>
    <t xml:space="preserve">Środki z lat 2011 do 2013 wpisano w rok 2010, tak aby można było je rozpisać na kolejne lata </t>
  </si>
  <si>
    <t xml:space="preserve"> ZSP nr 1 w Cieszynie              
Termomodernizacja obiektów </t>
  </si>
  <si>
    <t xml:space="preserve"> ZSO im. P.Stalmacha w Wiśle. Budowa sali gimnastycznej </t>
  </si>
  <si>
    <t xml:space="preserve"> ZSEG im. Macierzy Ziemi Cieszyńskiej. Remont elewacji budynku, modernizacja sali gimnastycznej </t>
  </si>
  <si>
    <t xml:space="preserve"> ZSB w Cieszynie. Wymiana drewnianych stropów          </t>
  </si>
  <si>
    <t>D38</t>
  </si>
  <si>
    <t>Ośrodek Pomocy Dziecku i Rodzionie - Dom Dziecka w Miedzyswieciu</t>
  </si>
  <si>
    <t xml:space="preserve"> ZSO w Skoczowie  Budowa sali gimnastycznej</t>
  </si>
  <si>
    <r>
      <t>Przebudowa drogi S 2627 III etap (w Chybiu - 
1,4 km ) 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</si>
  <si>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t>P - projekty techniczne</t>
  </si>
  <si>
    <t>W - wykonanie</t>
  </si>
  <si>
    <t>Łącznie w latach           2006-2010</t>
  </si>
  <si>
    <t>Przebudowa drogi S 2602 Skoczów - Brenna na odcinku ul. Góreckiej w Skoczowie (P+W)</t>
  </si>
  <si>
    <t>Przebudowa drogi S 2634 Chybie - Zarzecze  (P+W)</t>
  </si>
  <si>
    <t>Przebudowa drogi S 2624 na odcinku od Pogwizdowa do granicy państwa o dł. 2,4 km  (P+W)</t>
  </si>
  <si>
    <r>
      <t>Przebudowa S 2633 (most w Strumieniu)  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</si>
  <si>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Przystosowanie układu komunikacyjnego na terenie gminy Skoczów do sytuacji powstałej po wybudowaniu drogi ekspresowej S1 -  I etap (P+</t>
    </r>
    <r>
      <rPr>
        <b/>
        <i/>
        <sz val="7"/>
        <rFont val="Arial CE"/>
        <family val="2"/>
      </rPr>
      <t>W</t>
    </r>
    <r>
      <rPr>
        <sz val="7"/>
        <rFont val="Arial CE"/>
        <family val="2"/>
      </rPr>
      <t xml:space="preserve">) </t>
    </r>
  </si>
  <si>
    <r>
      <t>Przebudowa drogi S 2608 w Cieszynie (al. Łyska) - 3 km   (</t>
    </r>
    <r>
      <rPr>
        <b/>
        <i/>
        <sz val="7"/>
        <rFont val="Arial CE"/>
        <family val="2"/>
      </rPr>
      <t>P+W</t>
    </r>
    <r>
      <rPr>
        <sz val="7"/>
        <rFont val="Arial CE"/>
        <family val="2"/>
      </rPr>
      <t xml:space="preserve">) </t>
    </r>
  </si>
  <si>
    <r>
      <t>Przebudowa drogi S 2627 na odc. 2,2 km w Drogomyślu  (P+</t>
    </r>
    <r>
      <rPr>
        <b/>
        <i/>
        <sz val="7"/>
        <rFont val="Arial CE"/>
        <family val="2"/>
      </rPr>
      <t>W</t>
    </r>
    <r>
      <rPr>
        <sz val="7"/>
        <rFont val="Arial CE"/>
        <family val="2"/>
      </rPr>
      <t xml:space="preserve">) </t>
    </r>
  </si>
  <si>
    <t>Adaptacja pomieszczeń do potrzeb wychowanków w Zebrzydowicach i Międzyświeciu.Wykonanie termoizolacji i remont dachu budynku w Międzyświeciu.</t>
  </si>
  <si>
    <t>Remont części klatki schodowej prowadzącej do gabinetów rehabilitacji z zakupem platformy schodowej,  remont ciągu komunikacyjnego ostatniej kondygnacji budynku, montaż instalacji p/poż</t>
  </si>
  <si>
    <t xml:space="preserve">I LO im. A .Osuchowskiego w Cieszynie. Wymiana elewacji i pokrycia dachowego </t>
  </si>
  <si>
    <t xml:space="preserve">ZSO im. M.Kopernika w Cieszynie. Budowa hali sportowej z przewiązką do budynku szkoły </t>
  </si>
  <si>
    <t xml:space="preserve"> ZSO w Skoczowie. Modernizacja boiska sportowego</t>
  </si>
  <si>
    <t>ZSGH im. W. Reymonta w Wiśle. Remont boiska do koszykówki, budowa boiska do siatkówki i tenisa</t>
  </si>
  <si>
    <t>ZSP nr 2 w Cieszynie. Osuszenie budynku, remont elewacji i pokrycia dachowego</t>
  </si>
  <si>
    <t xml:space="preserve">Remont elewacji, termomodernizacja i remont dachu </t>
  </si>
  <si>
    <r>
      <t>Przebudowa drogi S 2618 na odc.1,5 km w Kostkowicach (P</t>
    </r>
    <r>
      <rPr>
        <sz val="7"/>
        <rFont val="Arial CE"/>
        <family val="2"/>
      </rPr>
      <t xml:space="preserve">) </t>
    </r>
  </si>
  <si>
    <r>
      <t>Przebudowa drogi powiatowej S 2619 w gminie Skoczów  - 0,65 km - I etap (</t>
    </r>
    <r>
      <rPr>
        <b/>
        <i/>
        <sz val="7"/>
        <rFont val="Arial CE"/>
        <family val="2"/>
      </rPr>
      <t>W</t>
    </r>
    <r>
      <rPr>
        <sz val="7"/>
        <rFont val="Arial CE"/>
        <family val="2"/>
      </rPr>
      <t xml:space="preserve">) </t>
    </r>
  </si>
  <si>
    <r>
      <t>Przebudowa drogi S 2674 (Wisła Czarne - Szarcula - Kubalonka) - na odcinku  2,9 km (</t>
    </r>
    <r>
      <rPr>
        <b/>
        <i/>
        <sz val="7"/>
        <rFont val="Arial CE"/>
        <family val="2"/>
      </rPr>
      <t>W</t>
    </r>
    <r>
      <rPr>
        <sz val="7"/>
        <rFont val="Arial CE"/>
        <family val="2"/>
      </rPr>
      <t xml:space="preserve">) </t>
    </r>
  </si>
  <si>
    <t>Załącznik do uchwały Rady Powiatu Cieszyńskiego Nr XLV/459/06 z dnia 25 września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</si>
</sst>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i/>
      <sz val="8"/>
      <name val="Arial"/>
      <family val="2"/>
    </font>
    <font>
      <sz val="8"/>
      <name val="Arial"/>
      <family val="0"/>
    </font>
    <font>
      <sz val="8"/>
      <name val="Arial CE"/>
      <family val="2"/>
    </font>
    <font>
      <sz val="8"/>
      <color indexed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Verdana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6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z val="7"/>
      <name val="Arial CE"/>
      <family val="2"/>
    </font>
    <font>
      <b/>
      <i/>
      <sz val="7"/>
      <name val="Arial CE"/>
      <family val="2"/>
    </font>
    <font>
      <i/>
      <sz val="7"/>
      <name val="Arial C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0"/>
    </font>
    <font>
      <b/>
      <sz val="14"/>
      <name val="Tahoma"/>
      <family val="2"/>
    </font>
    <font>
      <sz val="11"/>
      <name val="Tahoma"/>
      <family val="2"/>
    </font>
    <font>
      <b/>
      <i/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i/>
      <sz val="8"/>
      <name val="Arial"/>
      <family val="2"/>
    </font>
    <font>
      <b/>
      <i/>
      <sz val="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2"/>
      <name val="Tahoma"/>
      <family val="2"/>
    </font>
    <font>
      <sz val="14"/>
      <name val="Arial"/>
      <family val="0"/>
    </font>
    <font>
      <i/>
      <sz val="9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i/>
      <sz val="9"/>
      <name val="Arial CE"/>
      <family val="0"/>
    </font>
    <font>
      <b/>
      <sz val="9"/>
      <name val="Arial CE"/>
      <family val="2"/>
    </font>
    <font>
      <b/>
      <sz val="7"/>
      <name val="Arial"/>
      <family val="2"/>
    </font>
    <font>
      <b/>
      <i/>
      <sz val="7"/>
      <name val="Arial"/>
      <family val="0"/>
    </font>
    <font>
      <sz val="12"/>
      <name val="Arial"/>
      <family val="2"/>
    </font>
    <font>
      <b/>
      <i/>
      <sz val="14"/>
      <name val="Arial"/>
      <family val="2"/>
    </font>
    <font>
      <i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9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3" fontId="9" fillId="0" borderId="8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3" fontId="12" fillId="0" borderId="3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8" fillId="2" borderId="32" xfId="0" applyFont="1" applyFill="1" applyBorder="1" applyAlignment="1">
      <alignment vertical="center"/>
    </xf>
    <xf numFmtId="0" fontId="20" fillId="2" borderId="33" xfId="0" applyFont="1" applyFill="1" applyBorder="1" applyAlignment="1">
      <alignment horizontal="left" vertical="center" wrapText="1"/>
    </xf>
    <xf numFmtId="0" fontId="20" fillId="2" borderId="34" xfId="0" applyFont="1" applyFill="1" applyBorder="1" applyAlignment="1">
      <alignment horizontal="left" vertical="center" wrapText="1"/>
    </xf>
    <xf numFmtId="0" fontId="18" fillId="2" borderId="35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6" fillId="0" borderId="36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22" fillId="0" borderId="12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" fillId="0" borderId="12" xfId="0" applyFont="1" applyBorder="1" applyAlignment="1">
      <alignment horizontal="right" wrapText="1"/>
    </xf>
    <xf numFmtId="0" fontId="22" fillId="0" borderId="37" xfId="0" applyFont="1" applyBorder="1" applyAlignment="1">
      <alignment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9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12" xfId="0" applyFont="1" applyBorder="1" applyAlignment="1">
      <alignment horizontal="right" wrapText="1"/>
    </xf>
    <xf numFmtId="0" fontId="22" fillId="0" borderId="10" xfId="0" applyFont="1" applyBorder="1" applyAlignment="1">
      <alignment horizontal="right" wrapText="1"/>
    </xf>
    <xf numFmtId="0" fontId="22" fillId="0" borderId="41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8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right" wrapText="1"/>
    </xf>
    <xf numFmtId="0" fontId="3" fillId="0" borderId="44" xfId="0" applyFont="1" applyBorder="1" applyAlignment="1">
      <alignment horizontal="right" wrapText="1"/>
    </xf>
    <xf numFmtId="0" fontId="22" fillId="0" borderId="43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4" xfId="0" applyFont="1" applyBorder="1" applyAlignment="1">
      <alignment/>
    </xf>
    <xf numFmtId="0" fontId="11" fillId="0" borderId="48" xfId="0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0" fontId="18" fillId="2" borderId="49" xfId="0" applyFont="1" applyFill="1" applyBorder="1" applyAlignment="1">
      <alignment vertical="center"/>
    </xf>
    <xf numFmtId="3" fontId="23" fillId="2" borderId="49" xfId="0" applyNumberFormat="1" applyFont="1" applyFill="1" applyBorder="1" applyAlignment="1">
      <alignment vertical="center"/>
    </xf>
    <xf numFmtId="0" fontId="18" fillId="2" borderId="50" xfId="0" applyFont="1" applyFill="1" applyBorder="1" applyAlignment="1">
      <alignment vertical="center"/>
    </xf>
    <xf numFmtId="3" fontId="23" fillId="2" borderId="51" xfId="0" applyNumberFormat="1" applyFont="1" applyFill="1" applyBorder="1" applyAlignment="1">
      <alignment vertical="center"/>
    </xf>
    <xf numFmtId="0" fontId="13" fillId="0" borderId="22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3" fontId="1" fillId="0" borderId="5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2" fillId="0" borderId="30" xfId="0" applyNumberFormat="1" applyFont="1" applyBorder="1" applyAlignment="1">
      <alignment horizontal="center" vertical="center" wrapText="1"/>
    </xf>
    <xf numFmtId="0" fontId="20" fillId="2" borderId="54" xfId="0" applyFont="1" applyFill="1" applyBorder="1" applyAlignment="1">
      <alignment horizontal="left" vertical="center" wrapText="1"/>
    </xf>
    <xf numFmtId="0" fontId="18" fillId="2" borderId="55" xfId="0" applyFont="1" applyFill="1" applyBorder="1" applyAlignment="1">
      <alignment horizontal="left" vertical="center"/>
    </xf>
    <xf numFmtId="0" fontId="0" fillId="2" borderId="55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16" fillId="0" borderId="56" xfId="0" applyFont="1" applyBorder="1" applyAlignment="1">
      <alignment horizontal="left" vertical="center" wrapText="1"/>
    </xf>
    <xf numFmtId="0" fontId="18" fillId="0" borderId="57" xfId="0" applyFont="1" applyBorder="1" applyAlignment="1">
      <alignment horizontal="center" vertical="center"/>
    </xf>
    <xf numFmtId="3" fontId="18" fillId="0" borderId="58" xfId="0" applyNumberFormat="1" applyFont="1" applyBorder="1" applyAlignment="1">
      <alignment horizontal="right" vertical="center"/>
    </xf>
    <xf numFmtId="3" fontId="18" fillId="0" borderId="9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3" fontId="18" fillId="0" borderId="9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horizontal="right" vertical="center"/>
    </xf>
    <xf numFmtId="0" fontId="18" fillId="0" borderId="59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0" fontId="26" fillId="2" borderId="55" xfId="0" applyFont="1" applyFill="1" applyBorder="1" applyAlignment="1">
      <alignment horizontal="center" vertical="center"/>
    </xf>
    <xf numFmtId="0" fontId="26" fillId="2" borderId="5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3" fontId="21" fillId="0" borderId="60" xfId="0" applyNumberFormat="1" applyFont="1" applyBorder="1" applyAlignment="1">
      <alignment vertical="center"/>
    </xf>
    <xf numFmtId="3" fontId="21" fillId="0" borderId="58" xfId="0" applyNumberFormat="1" applyFont="1" applyBorder="1" applyAlignment="1">
      <alignment vertical="center"/>
    </xf>
    <xf numFmtId="3" fontId="21" fillId="0" borderId="7" xfId="0" applyNumberFormat="1" applyFont="1" applyBorder="1" applyAlignment="1">
      <alignment vertical="center"/>
    </xf>
    <xf numFmtId="3" fontId="21" fillId="0" borderId="19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6" xfId="0" applyNumberFormat="1" applyFont="1" applyBorder="1" applyAlignment="1">
      <alignment vertical="center"/>
    </xf>
    <xf numFmtId="3" fontId="21" fillId="0" borderId="5" xfId="0" applyNumberFormat="1" applyFont="1" applyBorder="1" applyAlignment="1">
      <alignment vertical="center"/>
    </xf>
    <xf numFmtId="3" fontId="21" fillId="0" borderId="23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horizontal="center" vertical="center"/>
    </xf>
    <xf numFmtId="3" fontId="18" fillId="0" borderId="9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3" fontId="18" fillId="0" borderId="41" xfId="0" applyNumberFormat="1" applyFont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/>
    </xf>
    <xf numFmtId="3" fontId="23" fillId="0" borderId="9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right" vertical="center"/>
    </xf>
    <xf numFmtId="0" fontId="31" fillId="0" borderId="22" xfId="0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right" vertical="center"/>
    </xf>
    <xf numFmtId="3" fontId="21" fillId="0" borderId="20" xfId="0" applyNumberFormat="1" applyFont="1" applyBorder="1" applyAlignment="1">
      <alignment horizontal="right" vertical="center"/>
    </xf>
    <xf numFmtId="3" fontId="21" fillId="0" borderId="41" xfId="0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3" fontId="23" fillId="0" borderId="41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horizontal="right" vertical="center"/>
    </xf>
    <xf numFmtId="3" fontId="18" fillId="0" borderId="47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3" fontId="18" fillId="0" borderId="46" xfId="0" applyNumberFormat="1" applyFont="1" applyBorder="1" applyAlignment="1">
      <alignment vertical="center"/>
    </xf>
    <xf numFmtId="3" fontId="18" fillId="0" borderId="44" xfId="0" applyNumberFormat="1" applyFont="1" applyBorder="1" applyAlignment="1">
      <alignment vertical="center"/>
    </xf>
    <xf numFmtId="3" fontId="18" fillId="0" borderId="43" xfId="0" applyNumberFormat="1" applyFont="1" applyBorder="1" applyAlignment="1">
      <alignment vertical="center"/>
    </xf>
    <xf numFmtId="0" fontId="22" fillId="2" borderId="55" xfId="0" applyFont="1" applyFill="1" applyBorder="1" applyAlignment="1">
      <alignment/>
    </xf>
    <xf numFmtId="3" fontId="22" fillId="2" borderId="30" xfId="0" applyNumberFormat="1" applyFont="1" applyFill="1" applyBorder="1" applyAlignment="1">
      <alignment/>
    </xf>
    <xf numFmtId="0" fontId="16" fillId="0" borderId="31" xfId="0" applyFont="1" applyBorder="1" applyAlignment="1">
      <alignment horizontal="left" vertical="center" wrapText="1"/>
    </xf>
    <xf numFmtId="3" fontId="34" fillId="0" borderId="27" xfId="0" applyNumberFormat="1" applyFont="1" applyFill="1" applyBorder="1" applyAlignment="1">
      <alignment/>
    </xf>
    <xf numFmtId="3" fontId="34" fillId="0" borderId="61" xfId="0" applyNumberFormat="1" applyFont="1" applyFill="1" applyBorder="1" applyAlignment="1">
      <alignment/>
    </xf>
    <xf numFmtId="3" fontId="34" fillId="0" borderId="31" xfId="0" applyNumberFormat="1" applyFont="1" applyFill="1" applyBorder="1" applyAlignment="1">
      <alignment/>
    </xf>
    <xf numFmtId="3" fontId="34" fillId="0" borderId="62" xfId="0" applyNumberFormat="1" applyFont="1" applyFill="1" applyBorder="1" applyAlignment="1">
      <alignment/>
    </xf>
    <xf numFmtId="3" fontId="34" fillId="0" borderId="1" xfId="0" applyNumberFormat="1" applyFont="1" applyFill="1" applyBorder="1" applyAlignment="1">
      <alignment/>
    </xf>
    <xf numFmtId="0" fontId="18" fillId="0" borderId="63" xfId="0" applyFont="1" applyBorder="1" applyAlignment="1">
      <alignment horizontal="center" vertical="center"/>
    </xf>
    <xf numFmtId="3" fontId="22" fillId="0" borderId="58" xfId="0" applyNumberFormat="1" applyFont="1" applyBorder="1" applyAlignment="1">
      <alignment wrapText="1"/>
    </xf>
    <xf numFmtId="0" fontId="22" fillId="0" borderId="7" xfId="0" applyFont="1" applyBorder="1" applyAlignment="1">
      <alignment wrapText="1"/>
    </xf>
    <xf numFmtId="3" fontId="22" fillId="0" borderId="19" xfId="0" applyNumberFormat="1" applyFont="1" applyBorder="1" applyAlignment="1">
      <alignment wrapText="1"/>
    </xf>
    <xf numFmtId="0" fontId="22" fillId="0" borderId="58" xfId="0" applyFont="1" applyBorder="1" applyAlignment="1">
      <alignment wrapText="1"/>
    </xf>
    <xf numFmtId="0" fontId="22" fillId="0" borderId="6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47" xfId="0" applyFont="1" applyBorder="1" applyAlignment="1">
      <alignment wrapText="1"/>
    </xf>
    <xf numFmtId="0" fontId="22" fillId="0" borderId="46" xfId="0" applyFont="1" applyBorder="1" applyAlignment="1">
      <alignment wrapText="1"/>
    </xf>
    <xf numFmtId="0" fontId="22" fillId="0" borderId="44" xfId="0" applyFont="1" applyBorder="1" applyAlignment="1">
      <alignment wrapText="1"/>
    </xf>
    <xf numFmtId="0" fontId="22" fillId="0" borderId="64" xfId="0" applyFont="1" applyBorder="1" applyAlignment="1">
      <alignment wrapText="1"/>
    </xf>
    <xf numFmtId="0" fontId="22" fillId="0" borderId="65" xfId="0" applyFont="1" applyBorder="1" applyAlignment="1">
      <alignment wrapText="1"/>
    </xf>
    <xf numFmtId="3" fontId="21" fillId="0" borderId="27" xfId="0" applyNumberFormat="1" applyFont="1" applyBorder="1" applyAlignment="1">
      <alignment vertical="center"/>
    </xf>
    <xf numFmtId="3" fontId="21" fillId="0" borderId="61" xfId="0" applyNumberFormat="1" applyFont="1" applyBorder="1" applyAlignment="1">
      <alignment vertical="center"/>
    </xf>
    <xf numFmtId="3" fontId="21" fillId="0" borderId="66" xfId="0" applyNumberFormat="1" applyFont="1" applyBorder="1" applyAlignment="1">
      <alignment vertical="center"/>
    </xf>
    <xf numFmtId="3" fontId="21" fillId="0" borderId="36" xfId="0" applyNumberFormat="1" applyFont="1" applyBorder="1" applyAlignment="1">
      <alignment vertical="center"/>
    </xf>
    <xf numFmtId="0" fontId="29" fillId="2" borderId="55" xfId="0" applyFont="1" applyFill="1" applyBorder="1" applyAlignment="1">
      <alignment horizontal="left" vertical="center"/>
    </xf>
    <xf numFmtId="0" fontId="29" fillId="2" borderId="30" xfId="0" applyFont="1" applyFill="1" applyBorder="1" applyAlignment="1">
      <alignment horizontal="left" vertical="center"/>
    </xf>
    <xf numFmtId="0" fontId="21" fillId="0" borderId="56" xfId="0" applyFont="1" applyBorder="1" applyAlignment="1">
      <alignment vertical="center"/>
    </xf>
    <xf numFmtId="0" fontId="21" fillId="0" borderId="67" xfId="0" applyFont="1" applyBorder="1" applyAlignment="1">
      <alignment vertical="center"/>
    </xf>
    <xf numFmtId="0" fontId="21" fillId="0" borderId="68" xfId="0" applyFont="1" applyBorder="1" applyAlignment="1">
      <alignment vertical="center"/>
    </xf>
    <xf numFmtId="0" fontId="21" fillId="0" borderId="69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21" fillId="0" borderId="71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3" fontId="21" fillId="0" borderId="72" xfId="0" applyNumberFormat="1" applyFont="1" applyBorder="1" applyAlignment="1">
      <alignment vertical="center"/>
    </xf>
    <xf numFmtId="0" fontId="18" fillId="0" borderId="58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58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73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0" fontId="18" fillId="0" borderId="47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75" xfId="0" applyFont="1" applyBorder="1" applyAlignment="1">
      <alignment vertical="center"/>
    </xf>
    <xf numFmtId="0" fontId="18" fillId="0" borderId="76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18" fillId="0" borderId="57" xfId="0" applyFont="1" applyFill="1" applyBorder="1" applyAlignment="1">
      <alignment horizontal="center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1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5" xfId="0" applyNumberFormat="1" applyFont="1" applyFill="1" applyBorder="1" applyAlignment="1">
      <alignment horizontal="right" vertical="center"/>
    </xf>
    <xf numFmtId="3" fontId="18" fillId="0" borderId="12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58" xfId="0" applyNumberFormat="1" applyFont="1" applyFill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18" fillId="0" borderId="8" xfId="0" applyNumberFormat="1" applyFont="1" applyFill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0" fontId="18" fillId="0" borderId="64" xfId="0" applyFont="1" applyBorder="1" applyAlignment="1">
      <alignment horizontal="center" vertical="center"/>
    </xf>
    <xf numFmtId="3" fontId="18" fillId="0" borderId="47" xfId="0" applyNumberFormat="1" applyFont="1" applyBorder="1" applyAlignment="1">
      <alignment horizontal="right" vertical="center"/>
    </xf>
    <xf numFmtId="3" fontId="18" fillId="0" borderId="45" xfId="0" applyNumberFormat="1" applyFont="1" applyBorder="1" applyAlignment="1">
      <alignment horizontal="right" vertical="center"/>
    </xf>
    <xf numFmtId="3" fontId="18" fillId="0" borderId="46" xfId="0" applyNumberFormat="1" applyFont="1" applyBorder="1" applyAlignment="1">
      <alignment horizontal="right" vertical="center"/>
    </xf>
    <xf numFmtId="3" fontId="18" fillId="0" borderId="50" xfId="0" applyNumberFormat="1" applyFont="1" applyBorder="1" applyAlignment="1">
      <alignment horizontal="right" vertical="center"/>
    </xf>
    <xf numFmtId="3" fontId="18" fillId="0" borderId="43" xfId="0" applyNumberFormat="1" applyFont="1" applyBorder="1" applyAlignment="1">
      <alignment horizontal="right" vertical="center"/>
    </xf>
    <xf numFmtId="3" fontId="18" fillId="0" borderId="44" xfId="0" applyNumberFormat="1" applyFont="1" applyBorder="1" applyAlignment="1">
      <alignment horizontal="right" vertical="center"/>
    </xf>
    <xf numFmtId="3" fontId="18" fillId="0" borderId="53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0" fontId="13" fillId="0" borderId="77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78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78" xfId="0" applyFont="1" applyFill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0" fontId="2" fillId="0" borderId="79" xfId="0" applyFont="1" applyFill="1" applyBorder="1" applyAlignment="1">
      <alignment horizontal="left" vertical="center" wrapText="1"/>
    </xf>
    <xf numFmtId="0" fontId="0" fillId="0" borderId="80" xfId="0" applyBorder="1" applyAlignment="1">
      <alignment/>
    </xf>
    <xf numFmtId="3" fontId="18" fillId="0" borderId="8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58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/>
    </xf>
    <xf numFmtId="0" fontId="27" fillId="0" borderId="0" xfId="0" applyFont="1" applyAlignment="1">
      <alignment/>
    </xf>
    <xf numFmtId="0" fontId="33" fillId="0" borderId="9" xfId="0" applyFont="1" applyBorder="1" applyAlignment="1">
      <alignment horizontal="left" wrapText="1"/>
    </xf>
    <xf numFmtId="0" fontId="37" fillId="0" borderId="82" xfId="0" applyFont="1" applyBorder="1" applyAlignment="1">
      <alignment horizontal="left" vertical="center" wrapText="1"/>
    </xf>
    <xf numFmtId="0" fontId="33" fillId="0" borderId="82" xfId="0" applyFont="1" applyBorder="1" applyAlignment="1">
      <alignment horizontal="left" vertical="center" wrapText="1"/>
    </xf>
    <xf numFmtId="0" fontId="33" fillId="0" borderId="83" xfId="0" applyFont="1" applyBorder="1" applyAlignment="1">
      <alignment horizontal="left" wrapText="1"/>
    </xf>
    <xf numFmtId="0" fontId="33" fillId="0" borderId="64" xfId="0" applyFont="1" applyBorder="1" applyAlignment="1">
      <alignment horizontal="left" wrapText="1"/>
    </xf>
    <xf numFmtId="0" fontId="33" fillId="0" borderId="83" xfId="0" applyFont="1" applyBorder="1" applyAlignment="1">
      <alignment horizontal="left" vertical="center" wrapText="1"/>
    </xf>
    <xf numFmtId="0" fontId="33" fillId="0" borderId="64" xfId="0" applyFont="1" applyBorder="1" applyAlignment="1">
      <alignment horizontal="left" vertical="center" wrapText="1"/>
    </xf>
    <xf numFmtId="0" fontId="33" fillId="0" borderId="57" xfId="0" applyFont="1" applyFill="1" applyBorder="1" applyAlignment="1">
      <alignment horizontal="left" vertical="center" wrapText="1"/>
    </xf>
    <xf numFmtId="0" fontId="33" fillId="0" borderId="57" xfId="0" applyFont="1" applyBorder="1" applyAlignment="1">
      <alignment horizontal="left" vertical="center" wrapText="1"/>
    </xf>
    <xf numFmtId="0" fontId="22" fillId="0" borderId="0" xfId="0" applyFont="1" applyBorder="1" applyAlignment="1">
      <alignment wrapText="1"/>
    </xf>
    <xf numFmtId="3" fontId="2" fillId="0" borderId="3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3" fontId="8" fillId="0" borderId="8" xfId="0" applyNumberFormat="1" applyFont="1" applyBorder="1" applyAlignment="1">
      <alignment/>
    </xf>
    <xf numFmtId="0" fontId="18" fillId="0" borderId="58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21" fillId="0" borderId="84" xfId="0" applyFont="1" applyFill="1" applyBorder="1" applyAlignment="1">
      <alignment horizontal="right" vertical="center" wrapText="1"/>
    </xf>
    <xf numFmtId="0" fontId="21" fillId="0" borderId="85" xfId="0" applyFont="1" applyFill="1" applyBorder="1" applyAlignment="1">
      <alignment horizontal="right" vertical="center" wrapText="1"/>
    </xf>
    <xf numFmtId="0" fontId="21" fillId="0" borderId="86" xfId="0" applyFont="1" applyFill="1" applyBorder="1" applyAlignment="1">
      <alignment horizontal="right" vertical="center" wrapText="1"/>
    </xf>
    <xf numFmtId="0" fontId="21" fillId="0" borderId="87" xfId="0" applyFont="1" applyFill="1" applyBorder="1" applyAlignment="1">
      <alignment horizontal="right" vertical="center" wrapText="1"/>
    </xf>
    <xf numFmtId="3" fontId="16" fillId="0" borderId="36" xfId="0" applyNumberFormat="1" applyFont="1" applyFill="1" applyBorder="1" applyAlignment="1">
      <alignment vertical="center"/>
    </xf>
    <xf numFmtId="3" fontId="12" fillId="0" borderId="88" xfId="0" applyNumberFormat="1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8" fillId="0" borderId="80" xfId="0" applyFont="1" applyBorder="1" applyAlignment="1">
      <alignment horizontal="center" vertical="center"/>
    </xf>
    <xf numFmtId="0" fontId="33" fillId="0" borderId="80" xfId="0" applyFont="1" applyBorder="1" applyAlignment="1">
      <alignment horizontal="left" wrapText="1"/>
    </xf>
    <xf numFmtId="0" fontId="26" fillId="0" borderId="89" xfId="0" applyFont="1" applyBorder="1" applyAlignment="1">
      <alignment horizontal="left" wrapText="1"/>
    </xf>
    <xf numFmtId="0" fontId="28" fillId="0" borderId="21" xfId="0" applyFont="1" applyBorder="1" applyAlignment="1">
      <alignment/>
    </xf>
    <xf numFmtId="0" fontId="27" fillId="2" borderId="33" xfId="0" applyFont="1" applyFill="1" applyBorder="1" applyAlignment="1">
      <alignment horizontal="left" vertical="center" wrapText="1"/>
    </xf>
    <xf numFmtId="3" fontId="39" fillId="2" borderId="90" xfId="0" applyNumberFormat="1" applyFont="1" applyFill="1" applyBorder="1" applyAlignment="1">
      <alignment vertical="center"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" fontId="22" fillId="0" borderId="80" xfId="0" applyNumberFormat="1" applyFont="1" applyBorder="1" applyAlignment="1">
      <alignment wrapText="1"/>
    </xf>
    <xf numFmtId="3" fontId="22" fillId="0" borderId="44" xfId="0" applyNumberFormat="1" applyFont="1" applyBorder="1" applyAlignment="1">
      <alignment wrapText="1"/>
    </xf>
    <xf numFmtId="3" fontId="22" fillId="0" borderId="46" xfId="0" applyNumberFormat="1" applyFont="1" applyBorder="1" applyAlignment="1">
      <alignment wrapText="1"/>
    </xf>
    <xf numFmtId="3" fontId="1" fillId="0" borderId="31" xfId="0" applyNumberFormat="1" applyFont="1" applyBorder="1" applyAlignment="1">
      <alignment horizontal="right" vertical="center"/>
    </xf>
    <xf numFmtId="3" fontId="1" fillId="0" borderId="56" xfId="0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59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3" fillId="0" borderId="35" xfId="0" applyFont="1" applyBorder="1" applyAlignment="1">
      <alignment horizontal="left" vertical="center" wrapText="1"/>
    </xf>
    <xf numFmtId="3" fontId="9" fillId="0" borderId="35" xfId="0" applyNumberFormat="1" applyFont="1" applyBorder="1" applyAlignment="1">
      <alignment horizontal="right" vertical="center"/>
    </xf>
    <xf numFmtId="0" fontId="13" fillId="0" borderId="4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3" fontId="3" fillId="0" borderId="6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right" vertical="center"/>
    </xf>
    <xf numFmtId="3" fontId="1" fillId="0" borderId="61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1" fillId="0" borderId="66" xfId="0" applyNumberFormat="1" applyFont="1" applyBorder="1" applyAlignment="1">
      <alignment horizontal="right" vertical="center"/>
    </xf>
    <xf numFmtId="3" fontId="17" fillId="0" borderId="86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0" fontId="2" fillId="0" borderId="91" xfId="0" applyFont="1" applyBorder="1" applyAlignment="1">
      <alignment horizontal="center" vertical="center"/>
    </xf>
    <xf numFmtId="0" fontId="33" fillId="0" borderId="42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1" fillId="0" borderId="72" xfId="0" applyFont="1" applyBorder="1" applyAlignment="1">
      <alignment horizontal="left" vertical="center" wrapText="1"/>
    </xf>
    <xf numFmtId="3" fontId="8" fillId="0" borderId="70" xfId="0" applyNumberFormat="1" applyFont="1" applyBorder="1" applyAlignment="1">
      <alignment vertical="center"/>
    </xf>
    <xf numFmtId="3" fontId="8" fillId="0" borderId="69" xfId="0" applyNumberFormat="1" applyFont="1" applyBorder="1" applyAlignment="1">
      <alignment vertical="center"/>
    </xf>
    <xf numFmtId="3" fontId="35" fillId="0" borderId="49" xfId="0" applyNumberFormat="1" applyFont="1" applyBorder="1" applyAlignment="1">
      <alignment horizontal="right" vertical="center"/>
    </xf>
    <xf numFmtId="0" fontId="6" fillId="2" borderId="65" xfId="0" applyFont="1" applyFill="1" applyBorder="1" applyAlignment="1">
      <alignment horizontal="left" wrapText="1"/>
    </xf>
    <xf numFmtId="0" fontId="2" fillId="2" borderId="65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53" xfId="0" applyFont="1" applyFill="1" applyBorder="1" applyAlignment="1">
      <alignment/>
    </xf>
    <xf numFmtId="0" fontId="33" fillId="0" borderId="78" xfId="0" applyFont="1" applyBorder="1" applyAlignment="1">
      <alignment horizontal="left" vertical="center" wrapText="1"/>
    </xf>
    <xf numFmtId="3" fontId="8" fillId="0" borderId="42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92" xfId="0" applyNumberFormat="1" applyFont="1" applyBorder="1" applyAlignment="1">
      <alignment wrapText="1"/>
    </xf>
    <xf numFmtId="3" fontId="8" fillId="0" borderId="52" xfId="0" applyNumberFormat="1" applyFont="1" applyBorder="1" applyAlignment="1">
      <alignment/>
    </xf>
    <xf numFmtId="3" fontId="8" fillId="0" borderId="93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 horizontal="right" vertical="center"/>
    </xf>
    <xf numFmtId="3" fontId="8" fillId="0" borderId="53" xfId="0" applyNumberFormat="1" applyFont="1" applyBorder="1" applyAlignment="1">
      <alignment horizontal="right" vertical="center"/>
    </xf>
    <xf numFmtId="3" fontId="3" fillId="0" borderId="94" xfId="0" applyNumberFormat="1" applyFont="1" applyBorder="1" applyAlignment="1">
      <alignment horizontal="center" vertical="center"/>
    </xf>
    <xf numFmtId="3" fontId="9" fillId="0" borderId="94" xfId="0" applyNumberFormat="1" applyFont="1" applyBorder="1" applyAlignment="1">
      <alignment horizontal="right" vertical="center"/>
    </xf>
    <xf numFmtId="0" fontId="18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right" wrapText="1"/>
    </xf>
    <xf numFmtId="0" fontId="22" fillId="0" borderId="35" xfId="0" applyFont="1" applyBorder="1" applyAlignment="1">
      <alignment/>
    </xf>
    <xf numFmtId="3" fontId="1" fillId="0" borderId="35" xfId="0" applyNumberFormat="1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18" fillId="0" borderId="94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21" fillId="0" borderId="61" xfId="0" applyFont="1" applyBorder="1" applyAlignment="1">
      <alignment vertical="center"/>
    </xf>
    <xf numFmtId="0" fontId="32" fillId="0" borderId="23" xfId="0" applyFont="1" applyBorder="1" applyAlignment="1">
      <alignment horizontal="left" vertical="center" wrapText="1"/>
    </xf>
    <xf numFmtId="3" fontId="1" fillId="2" borderId="33" xfId="0" applyNumberFormat="1" applyFont="1" applyFill="1" applyBorder="1" applyAlignment="1">
      <alignment vertical="center"/>
    </xf>
    <xf numFmtId="3" fontId="1" fillId="2" borderId="95" xfId="0" applyNumberFormat="1" applyFont="1" applyFill="1" applyBorder="1" applyAlignment="1">
      <alignment vertical="center"/>
    </xf>
    <xf numFmtId="3" fontId="1" fillId="2" borderId="96" xfId="0" applyNumberFormat="1" applyFont="1" applyFill="1" applyBorder="1" applyAlignment="1">
      <alignment vertical="center"/>
    </xf>
    <xf numFmtId="3" fontId="1" fillId="2" borderId="76" xfId="0" applyNumberFormat="1" applyFont="1" applyFill="1" applyBorder="1" applyAlignment="1">
      <alignment vertical="center"/>
    </xf>
    <xf numFmtId="3" fontId="1" fillId="2" borderId="50" xfId="0" applyNumberFormat="1" applyFont="1" applyFill="1" applyBorder="1" applyAlignment="1">
      <alignment vertical="center"/>
    </xf>
    <xf numFmtId="3" fontId="1" fillId="2" borderId="75" xfId="0" applyNumberFormat="1" applyFont="1" applyFill="1" applyBorder="1" applyAlignment="1">
      <alignment vertical="center"/>
    </xf>
    <xf numFmtId="3" fontId="1" fillId="2" borderId="35" xfId="0" applyNumberFormat="1" applyFont="1" applyFill="1" applyBorder="1" applyAlignment="1">
      <alignment vertical="center"/>
    </xf>
    <xf numFmtId="3" fontId="18" fillId="0" borderId="86" xfId="0" applyNumberFormat="1" applyFont="1" applyBorder="1" applyAlignment="1">
      <alignment horizontal="right" vertical="center"/>
    </xf>
    <xf numFmtId="3" fontId="21" fillId="0" borderId="72" xfId="0" applyNumberFormat="1" applyFont="1" applyBorder="1" applyAlignment="1">
      <alignment horizontal="right" vertical="center"/>
    </xf>
    <xf numFmtId="3" fontId="22" fillId="0" borderId="14" xfId="0" applyNumberFormat="1" applyFont="1" applyBorder="1" applyAlignment="1">
      <alignment wrapText="1"/>
    </xf>
    <xf numFmtId="3" fontId="22" fillId="0" borderId="45" xfId="0" applyNumberFormat="1" applyFont="1" applyBorder="1" applyAlignment="1">
      <alignment wrapText="1"/>
    </xf>
    <xf numFmtId="3" fontId="22" fillId="0" borderId="35" xfId="0" applyNumberFormat="1" applyFont="1" applyBorder="1" applyAlignment="1">
      <alignment wrapText="1"/>
    </xf>
    <xf numFmtId="3" fontId="27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7" fillId="0" borderId="0" xfId="0" applyNumberFormat="1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3" fontId="35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89" xfId="0" applyNumberFormat="1" applyFont="1" applyBorder="1" applyAlignment="1">
      <alignment horizontal="right" vertical="center"/>
    </xf>
    <xf numFmtId="3" fontId="25" fillId="0" borderId="89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vertical="center"/>
    </xf>
    <xf numFmtId="3" fontId="32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3" fontId="21" fillId="0" borderId="89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3" fontId="34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/>
    </xf>
    <xf numFmtId="3" fontId="21" fillId="0" borderId="31" xfId="0" applyNumberFormat="1" applyFont="1" applyBorder="1" applyAlignment="1">
      <alignment vertical="center"/>
    </xf>
    <xf numFmtId="3" fontId="21" fillId="0" borderId="62" xfId="0" applyNumberFormat="1" applyFont="1" applyBorder="1" applyAlignment="1">
      <alignment vertical="center"/>
    </xf>
    <xf numFmtId="3" fontId="21" fillId="0" borderId="48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8" fillId="0" borderId="42" xfId="0" applyFont="1" applyBorder="1" applyAlignment="1">
      <alignment horizontal="center" vertical="center"/>
    </xf>
    <xf numFmtId="0" fontId="18" fillId="0" borderId="47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/>
    </xf>
    <xf numFmtId="0" fontId="18" fillId="0" borderId="7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3" fontId="2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vertical="center"/>
    </xf>
    <xf numFmtId="0" fontId="17" fillId="0" borderId="86" xfId="0" applyFont="1" applyBorder="1" applyAlignment="1">
      <alignment/>
    </xf>
    <xf numFmtId="0" fontId="17" fillId="0" borderId="97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98" xfId="0" applyFont="1" applyBorder="1" applyAlignment="1">
      <alignment/>
    </xf>
    <xf numFmtId="0" fontId="40" fillId="0" borderId="94" xfId="0" applyFont="1" applyBorder="1" applyAlignment="1">
      <alignment wrapText="1"/>
    </xf>
    <xf numFmtId="0" fontId="40" fillId="0" borderId="0" xfId="0" applyFont="1" applyAlignment="1">
      <alignment wrapText="1"/>
    </xf>
    <xf numFmtId="0" fontId="27" fillId="0" borderId="9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19" fillId="2" borderId="101" xfId="0" applyFont="1" applyFill="1" applyBorder="1" applyAlignment="1">
      <alignment horizontal="left" vertical="center" wrapText="1"/>
    </xf>
    <xf numFmtId="0" fontId="19" fillId="0" borderId="102" xfId="0" applyFont="1" applyBorder="1" applyAlignment="1">
      <alignment horizontal="left" vertical="center"/>
    </xf>
    <xf numFmtId="0" fontId="19" fillId="0" borderId="103" xfId="0" applyFont="1" applyBorder="1" applyAlignment="1">
      <alignment horizontal="left" vertical="center"/>
    </xf>
    <xf numFmtId="0" fontId="16" fillId="0" borderId="93" xfId="0" applyFont="1" applyBorder="1" applyAlignment="1">
      <alignment horizontal="center" vertical="top" textRotation="70" wrapText="1"/>
    </xf>
    <xf numFmtId="0" fontId="0" fillId="0" borderId="78" xfId="0" applyFont="1" applyBorder="1" applyAlignment="1">
      <alignment horizontal="center" vertical="top" textRotation="70"/>
    </xf>
    <xf numFmtId="0" fontId="0" fillId="0" borderId="78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02" xfId="0" applyBorder="1" applyAlignment="1">
      <alignment horizontal="left"/>
    </xf>
    <xf numFmtId="0" fontId="0" fillId="0" borderId="103" xfId="0" applyBorder="1" applyAlignment="1">
      <alignment horizontal="left"/>
    </xf>
    <xf numFmtId="0" fontId="1" fillId="0" borderId="93" xfId="0" applyFont="1" applyBorder="1" applyAlignment="1">
      <alignment horizontal="center" vertical="top" textRotation="70" wrapText="1"/>
    </xf>
    <xf numFmtId="0" fontId="2" fillId="0" borderId="78" xfId="0" applyFont="1" applyBorder="1" applyAlignment="1">
      <alignment horizontal="center" vertical="top" textRotation="70"/>
    </xf>
    <xf numFmtId="0" fontId="2" fillId="0" borderId="7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17" fillId="0" borderId="93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3" fontId="32" fillId="0" borderId="105" xfId="0" applyNumberFormat="1" applyFont="1" applyBorder="1" applyAlignment="1">
      <alignment horizontal="center" vertical="center" wrapText="1"/>
    </xf>
    <xf numFmtId="3" fontId="33" fillId="0" borderId="22" xfId="0" applyNumberFormat="1" applyFont="1" applyBorder="1" applyAlignment="1">
      <alignment horizontal="center" vertical="center" wrapText="1"/>
    </xf>
    <xf numFmtId="0" fontId="27" fillId="0" borderId="106" xfId="0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27" fillId="0" borderId="108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 wrapText="1"/>
    </xf>
    <xf numFmtId="0" fontId="19" fillId="2" borderId="101" xfId="0" applyFont="1" applyFill="1" applyBorder="1" applyAlignment="1">
      <alignment horizontal="left" vertical="center"/>
    </xf>
    <xf numFmtId="0" fontId="19" fillId="2" borderId="102" xfId="0" applyFont="1" applyFill="1" applyBorder="1" applyAlignment="1">
      <alignment horizontal="left"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78" xfId="0" applyFont="1" applyBorder="1" applyAlignment="1">
      <alignment horizontal="center" vertical="top"/>
    </xf>
    <xf numFmtId="0" fontId="0" fillId="0" borderId="72" xfId="0" applyFont="1" applyBorder="1" applyAlignment="1">
      <alignment horizontal="center" vertical="top"/>
    </xf>
    <xf numFmtId="0" fontId="19" fillId="2" borderId="73" xfId="0" applyFont="1" applyFill="1" applyBorder="1" applyAlignment="1">
      <alignment wrapText="1"/>
    </xf>
    <xf numFmtId="0" fontId="30" fillId="0" borderId="2" xfId="0" applyFont="1" applyBorder="1" applyAlignment="1">
      <alignment/>
    </xf>
    <xf numFmtId="0" fontId="30" fillId="0" borderId="109" xfId="0" applyFont="1" applyBorder="1" applyAlignment="1">
      <alignment/>
    </xf>
    <xf numFmtId="0" fontId="30" fillId="0" borderId="3" xfId="0" applyFont="1" applyBorder="1" applyAlignment="1">
      <alignment/>
    </xf>
    <xf numFmtId="0" fontId="19" fillId="2" borderId="110" xfId="0" applyFont="1" applyFill="1" applyBorder="1" applyAlignment="1">
      <alignment horizontal="left" vertical="center" wrapText="1"/>
    </xf>
    <xf numFmtId="0" fontId="19" fillId="2" borderId="86" xfId="0" applyFont="1" applyFill="1" applyBorder="1" applyAlignment="1">
      <alignment horizontal="left" vertical="center" wrapText="1"/>
    </xf>
    <xf numFmtId="0" fontId="0" fillId="0" borderId="86" xfId="0" applyBorder="1" applyAlignment="1">
      <alignment vertical="center"/>
    </xf>
    <xf numFmtId="0" fontId="19" fillId="2" borderId="83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3" fontId="32" fillId="0" borderId="93" xfId="0" applyNumberFormat="1" applyFont="1" applyBorder="1" applyAlignment="1">
      <alignment horizontal="center" vertical="center" wrapText="1"/>
    </xf>
    <xf numFmtId="3" fontId="32" fillId="0" borderId="23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right" wrapText="1"/>
    </xf>
    <xf numFmtId="49" fontId="7" fillId="0" borderId="35" xfId="0" applyNumberFormat="1" applyFont="1" applyBorder="1" applyAlignment="1">
      <alignment horizontal="right" wrapText="1"/>
    </xf>
    <xf numFmtId="0" fontId="38" fillId="0" borderId="78" xfId="0" applyFont="1" applyBorder="1" applyAlignment="1">
      <alignment horizontal="center" vertical="center" wrapText="1"/>
    </xf>
    <xf numFmtId="0" fontId="38" fillId="0" borderId="72" xfId="0" applyFont="1" applyBorder="1" applyAlignment="1">
      <alignment horizontal="center" vertical="center" wrapText="1"/>
    </xf>
    <xf numFmtId="3" fontId="32" fillId="0" borderId="105" xfId="0" applyNumberFormat="1" applyFont="1" applyBorder="1" applyAlignment="1">
      <alignment horizontal="center" vertical="center" wrapText="1"/>
    </xf>
    <xf numFmtId="3" fontId="33" fillId="0" borderId="22" xfId="0" applyNumberFormat="1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textRotation="70" wrapText="1"/>
    </xf>
    <xf numFmtId="0" fontId="0" fillId="0" borderId="78" xfId="0" applyFont="1" applyBorder="1" applyAlignment="1">
      <alignment horizontal="center" vertical="center" textRotation="70"/>
    </xf>
    <xf numFmtId="0" fontId="0" fillId="0" borderId="7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3" fontId="37" fillId="0" borderId="23" xfId="0" applyNumberFormat="1" applyFont="1" applyBorder="1" applyAlignment="1">
      <alignment horizontal="center" vertical="center" wrapText="1"/>
    </xf>
    <xf numFmtId="3" fontId="36" fillId="0" borderId="22" xfId="0" applyNumberFormat="1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0"/>
  <sheetViews>
    <sheetView tabSelected="1" zoomScaleSheetLayoutView="100" workbookViewId="0" topLeftCell="A1">
      <selection activeCell="C1" sqref="C1:S1"/>
    </sheetView>
  </sheetViews>
  <sheetFormatPr defaultColWidth="9.140625" defaultRowHeight="12.75"/>
  <cols>
    <col min="1" max="1" width="6.421875" style="0" customWidth="1"/>
    <col min="2" max="2" width="4.7109375" style="0" customWidth="1"/>
    <col min="3" max="3" width="37.8515625" style="0" customWidth="1"/>
    <col min="4" max="4" width="6.421875" style="0" customWidth="1"/>
    <col min="5" max="5" width="5.140625" style="0" customWidth="1"/>
    <col min="6" max="6" width="5.8515625" style="0" customWidth="1"/>
    <col min="7" max="7" width="5.7109375" style="0" customWidth="1"/>
    <col min="8" max="8" width="8.00390625" style="0" customWidth="1"/>
    <col min="9" max="9" width="8.140625" style="0" customWidth="1"/>
    <col min="10" max="10" width="5.7109375" style="0" customWidth="1"/>
    <col min="11" max="12" width="6.8515625" style="0" customWidth="1"/>
    <col min="13" max="16" width="5.7109375" style="0" customWidth="1"/>
    <col min="17" max="17" width="6.7109375" style="0" customWidth="1"/>
    <col min="18" max="18" width="6.421875" style="0" customWidth="1"/>
    <col min="19" max="20" width="13.8515625" style="0" customWidth="1"/>
    <col min="21" max="21" width="10.421875" style="0" bestFit="1" customWidth="1"/>
  </cols>
  <sheetData>
    <row r="1" spans="2:20" ht="13.5" thickBot="1">
      <c r="B1" s="42"/>
      <c r="C1" s="495" t="s">
        <v>185</v>
      </c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387"/>
    </row>
    <row r="2" spans="2:20" ht="17.25" customHeight="1">
      <c r="B2" s="450" t="s">
        <v>0</v>
      </c>
      <c r="C2" s="460" t="s">
        <v>1</v>
      </c>
      <c r="D2" s="463" t="s">
        <v>87</v>
      </c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5"/>
      <c r="S2" s="499" t="s">
        <v>166</v>
      </c>
      <c r="T2" s="388"/>
    </row>
    <row r="3" spans="2:20" ht="15" customHeight="1">
      <c r="B3" s="451"/>
      <c r="C3" s="497"/>
      <c r="D3" s="468">
        <v>2006</v>
      </c>
      <c r="E3" s="469"/>
      <c r="F3" s="470"/>
      <c r="G3" s="471">
        <v>2007</v>
      </c>
      <c r="H3" s="472"/>
      <c r="I3" s="473"/>
      <c r="J3" s="468">
        <v>2008</v>
      </c>
      <c r="K3" s="469"/>
      <c r="L3" s="470"/>
      <c r="M3" s="441">
        <v>2009</v>
      </c>
      <c r="N3" s="442"/>
      <c r="O3" s="443"/>
      <c r="P3" s="444">
        <v>2010</v>
      </c>
      <c r="Q3" s="445"/>
      <c r="R3" s="446"/>
      <c r="S3" s="500"/>
      <c r="T3" s="389"/>
    </row>
    <row r="4" spans="2:20" ht="25.5" customHeight="1">
      <c r="B4" s="451"/>
      <c r="C4" s="498"/>
      <c r="D4" s="58" t="s">
        <v>2</v>
      </c>
      <c r="E4" s="59" t="s">
        <v>3</v>
      </c>
      <c r="F4" s="57" t="s">
        <v>4</v>
      </c>
      <c r="G4" s="58" t="s">
        <v>2</v>
      </c>
      <c r="H4" s="60" t="s">
        <v>3</v>
      </c>
      <c r="I4" s="61" t="s">
        <v>4</v>
      </c>
      <c r="J4" s="58" t="s">
        <v>2</v>
      </c>
      <c r="K4" s="56" t="s">
        <v>3</v>
      </c>
      <c r="L4" s="59" t="s">
        <v>4</v>
      </c>
      <c r="M4" s="58" t="s">
        <v>2</v>
      </c>
      <c r="N4" s="56" t="s">
        <v>3</v>
      </c>
      <c r="O4" s="61" t="s">
        <v>4</v>
      </c>
      <c r="P4" s="58" t="s">
        <v>2</v>
      </c>
      <c r="Q4" s="56" t="s">
        <v>3</v>
      </c>
      <c r="R4" s="61" t="s">
        <v>4</v>
      </c>
      <c r="S4" s="62"/>
      <c r="T4" s="389"/>
    </row>
    <row r="5" spans="2:20" ht="23.25" customHeight="1">
      <c r="B5" s="479"/>
      <c r="C5" s="481" t="s">
        <v>5</v>
      </c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3"/>
      <c r="Q5" s="483"/>
      <c r="R5" s="483"/>
      <c r="S5" s="484"/>
      <c r="T5" s="390"/>
    </row>
    <row r="6" spans="2:20" ht="24" customHeight="1" thickBot="1">
      <c r="B6" s="479"/>
      <c r="C6" s="345" t="s">
        <v>6</v>
      </c>
      <c r="D6" s="346"/>
      <c r="E6" s="346"/>
      <c r="F6" s="346"/>
      <c r="G6" s="346"/>
      <c r="H6" s="346"/>
      <c r="I6" s="347"/>
      <c r="J6" s="346"/>
      <c r="K6" s="346"/>
      <c r="L6" s="346"/>
      <c r="M6" s="346"/>
      <c r="N6" s="346"/>
      <c r="O6" s="346"/>
      <c r="P6" s="346"/>
      <c r="Q6" s="346"/>
      <c r="R6" s="346"/>
      <c r="S6" s="348"/>
      <c r="T6" s="430"/>
    </row>
    <row r="7" spans="2:21" ht="12.75">
      <c r="B7" s="480"/>
      <c r="C7" s="341" t="s">
        <v>7</v>
      </c>
      <c r="D7" s="342">
        <f aca="true" t="shared" si="0" ref="D7:R7">SUM(D8:D45)</f>
        <v>2979</v>
      </c>
      <c r="E7" s="343">
        <f t="shared" si="0"/>
        <v>7750</v>
      </c>
      <c r="F7" s="343">
        <f t="shared" si="0"/>
        <v>2318</v>
      </c>
      <c r="G7" s="343">
        <f t="shared" si="0"/>
        <v>3626</v>
      </c>
      <c r="H7" s="343">
        <f t="shared" si="0"/>
        <v>14528</v>
      </c>
      <c r="I7" s="343">
        <f t="shared" si="0"/>
        <v>2568</v>
      </c>
      <c r="J7" s="343">
        <f t="shared" si="0"/>
        <v>5679</v>
      </c>
      <c r="K7" s="343">
        <f t="shared" si="0"/>
        <v>27563</v>
      </c>
      <c r="L7" s="343">
        <f t="shared" si="0"/>
        <v>5548</v>
      </c>
      <c r="M7" s="343">
        <f t="shared" si="0"/>
        <v>9313</v>
      </c>
      <c r="N7" s="343">
        <f t="shared" si="0"/>
        <v>45450</v>
      </c>
      <c r="O7" s="343">
        <f t="shared" si="0"/>
        <v>8688</v>
      </c>
      <c r="P7" s="343">
        <f t="shared" si="0"/>
        <v>6071</v>
      </c>
      <c r="Q7" s="343">
        <f t="shared" si="0"/>
        <v>35573</v>
      </c>
      <c r="R7" s="343">
        <f t="shared" si="0"/>
        <v>5767</v>
      </c>
      <c r="S7" s="344">
        <f>SUM(D7:R7)</f>
        <v>183421</v>
      </c>
      <c r="T7" s="391"/>
      <c r="U7" s="249">
        <f>SUM(S8:S45)</f>
        <v>183421</v>
      </c>
    </row>
    <row r="8" spans="2:20" ht="31.5" customHeight="1">
      <c r="B8" s="1" t="s">
        <v>8</v>
      </c>
      <c r="C8" s="251" t="s">
        <v>46</v>
      </c>
      <c r="D8" s="4"/>
      <c r="E8" s="2"/>
      <c r="F8" s="3"/>
      <c r="G8" s="4">
        <v>188</v>
      </c>
      <c r="H8" s="2">
        <v>1125</v>
      </c>
      <c r="I8" s="5">
        <v>187</v>
      </c>
      <c r="J8" s="6">
        <v>590</v>
      </c>
      <c r="K8" s="7">
        <v>3542</v>
      </c>
      <c r="L8" s="8">
        <v>590</v>
      </c>
      <c r="M8" s="9">
        <v>750</v>
      </c>
      <c r="N8" s="10">
        <v>4500</v>
      </c>
      <c r="O8" s="11">
        <v>750</v>
      </c>
      <c r="P8" s="9">
        <v>864</v>
      </c>
      <c r="Q8" s="10">
        <v>5183</v>
      </c>
      <c r="R8" s="12">
        <v>863</v>
      </c>
      <c r="S8" s="43">
        <f>SUM(D8:R8)</f>
        <v>19132</v>
      </c>
      <c r="T8" s="392"/>
    </row>
    <row r="9" spans="2:20" ht="30" customHeight="1">
      <c r="B9" s="1" t="s">
        <v>9</v>
      </c>
      <c r="C9" s="252" t="s">
        <v>47</v>
      </c>
      <c r="D9" s="250"/>
      <c r="E9" s="45"/>
      <c r="F9" s="46"/>
      <c r="G9" s="44"/>
      <c r="H9" s="45"/>
      <c r="I9" s="42"/>
      <c r="J9" s="14">
        <v>150</v>
      </c>
      <c r="K9" s="10"/>
      <c r="L9" s="11">
        <v>150</v>
      </c>
      <c r="M9" s="15">
        <v>500</v>
      </c>
      <c r="N9" s="13">
        <v>3000</v>
      </c>
      <c r="O9" s="16">
        <v>500</v>
      </c>
      <c r="P9" s="15">
        <v>500</v>
      </c>
      <c r="Q9" s="13">
        <v>3000</v>
      </c>
      <c r="R9" s="16">
        <v>500</v>
      </c>
      <c r="S9" s="43">
        <f>SUM(D9:R9)</f>
        <v>8300</v>
      </c>
      <c r="T9" s="392"/>
    </row>
    <row r="10" spans="2:20" ht="17.25" customHeight="1">
      <c r="B10" s="1" t="s">
        <v>10</v>
      </c>
      <c r="C10" s="252" t="s">
        <v>48</v>
      </c>
      <c r="D10" s="18"/>
      <c r="E10" s="17"/>
      <c r="F10" s="16"/>
      <c r="G10" s="18">
        <v>100</v>
      </c>
      <c r="H10" s="17"/>
      <c r="I10" s="19">
        <v>100</v>
      </c>
      <c r="J10" s="20">
        <v>150</v>
      </c>
      <c r="K10" s="21">
        <v>900</v>
      </c>
      <c r="L10" s="22">
        <v>150</v>
      </c>
      <c r="M10" s="18">
        <v>250</v>
      </c>
      <c r="N10" s="17">
        <v>1500</v>
      </c>
      <c r="O10" s="22">
        <v>250</v>
      </c>
      <c r="P10" s="20"/>
      <c r="Q10" s="21"/>
      <c r="R10" s="23"/>
      <c r="S10" s="43">
        <f>SUM(D10:R10)</f>
        <v>3400</v>
      </c>
      <c r="T10" s="392"/>
    </row>
    <row r="11" spans="2:20" ht="26.25" customHeight="1">
      <c r="B11" s="1" t="s">
        <v>11</v>
      </c>
      <c r="C11" s="252" t="s">
        <v>172</v>
      </c>
      <c r="D11" s="18">
        <v>100</v>
      </c>
      <c r="E11" s="17"/>
      <c r="F11" s="16"/>
      <c r="G11" s="18">
        <v>50</v>
      </c>
      <c r="H11" s="17"/>
      <c r="I11" s="16">
        <v>50</v>
      </c>
      <c r="J11" s="18">
        <v>200</v>
      </c>
      <c r="K11" s="17">
        <v>1200</v>
      </c>
      <c r="L11" s="16">
        <v>200</v>
      </c>
      <c r="M11" s="18"/>
      <c r="N11" s="17"/>
      <c r="O11" s="16"/>
      <c r="P11" s="18"/>
      <c r="Q11" s="17"/>
      <c r="R11" s="24"/>
      <c r="S11" s="47">
        <f>SUM(D11:R11)</f>
        <v>1800</v>
      </c>
      <c r="T11" s="393"/>
    </row>
    <row r="12" spans="2:20" ht="23.25" customHeight="1">
      <c r="B12" s="1" t="s">
        <v>12</v>
      </c>
      <c r="C12" s="253" t="s">
        <v>152</v>
      </c>
      <c r="D12" s="18"/>
      <c r="E12" s="17"/>
      <c r="F12" s="16"/>
      <c r="G12" s="18"/>
      <c r="H12" s="17"/>
      <c r="I12" s="22"/>
      <c r="J12" s="20"/>
      <c r="K12" s="21"/>
      <c r="L12" s="22"/>
      <c r="M12" s="20">
        <v>75</v>
      </c>
      <c r="N12" s="21"/>
      <c r="O12" s="22">
        <v>75</v>
      </c>
      <c r="P12" s="20"/>
      <c r="Q12" s="21"/>
      <c r="R12" s="23"/>
      <c r="S12" s="43">
        <v>150</v>
      </c>
      <c r="T12" s="392"/>
    </row>
    <row r="13" spans="2:20" ht="24.75" customHeight="1">
      <c r="B13" s="1" t="s">
        <v>13</v>
      </c>
      <c r="C13" s="252" t="s">
        <v>49</v>
      </c>
      <c r="D13" s="18"/>
      <c r="E13" s="17"/>
      <c r="F13" s="16"/>
      <c r="G13" s="18"/>
      <c r="H13" s="17"/>
      <c r="I13" s="22"/>
      <c r="J13" s="20">
        <v>100</v>
      </c>
      <c r="K13" s="21"/>
      <c r="L13" s="22">
        <v>100</v>
      </c>
      <c r="M13" s="20">
        <v>200</v>
      </c>
      <c r="N13" s="21">
        <v>1200</v>
      </c>
      <c r="O13" s="22">
        <v>200</v>
      </c>
      <c r="P13" s="20">
        <v>200</v>
      </c>
      <c r="Q13" s="21">
        <v>1200</v>
      </c>
      <c r="R13" s="23">
        <v>200</v>
      </c>
      <c r="S13" s="43">
        <f aca="true" t="shared" si="1" ref="S13:S44">SUM(D13:R13)</f>
        <v>3400</v>
      </c>
      <c r="T13" s="392"/>
    </row>
    <row r="14" spans="2:20" ht="24.75" customHeight="1">
      <c r="B14" s="1" t="s">
        <v>14</v>
      </c>
      <c r="C14" s="252" t="s">
        <v>50</v>
      </c>
      <c r="D14" s="18"/>
      <c r="E14" s="17"/>
      <c r="F14" s="16"/>
      <c r="G14" s="18"/>
      <c r="H14" s="17"/>
      <c r="I14" s="22"/>
      <c r="J14" s="20">
        <v>100</v>
      </c>
      <c r="K14" s="21"/>
      <c r="L14" s="22">
        <v>100</v>
      </c>
      <c r="M14" s="20"/>
      <c r="N14" s="21"/>
      <c r="O14" s="22"/>
      <c r="P14" s="20">
        <v>350</v>
      </c>
      <c r="Q14" s="21">
        <v>2100</v>
      </c>
      <c r="R14" s="22">
        <v>350</v>
      </c>
      <c r="S14" s="43">
        <f t="shared" si="1"/>
        <v>3000</v>
      </c>
      <c r="T14" s="392"/>
    </row>
    <row r="15" spans="2:20" ht="24" customHeight="1">
      <c r="B15" s="1" t="s">
        <v>15</v>
      </c>
      <c r="C15" s="252" t="s">
        <v>182</v>
      </c>
      <c r="D15" s="18"/>
      <c r="E15" s="17"/>
      <c r="F15" s="16"/>
      <c r="G15" s="18"/>
      <c r="H15" s="17"/>
      <c r="I15" s="22"/>
      <c r="J15" s="20"/>
      <c r="K15" s="21"/>
      <c r="L15" s="22"/>
      <c r="M15" s="20"/>
      <c r="N15" s="21"/>
      <c r="O15" s="22"/>
      <c r="P15" s="20">
        <v>80</v>
      </c>
      <c r="Q15" s="21"/>
      <c r="R15" s="23"/>
      <c r="S15" s="43">
        <f t="shared" si="1"/>
        <v>80</v>
      </c>
      <c r="T15" s="392"/>
    </row>
    <row r="16" spans="2:20" ht="31.5" customHeight="1">
      <c r="B16" s="1" t="s">
        <v>16</v>
      </c>
      <c r="C16" s="252" t="s">
        <v>183</v>
      </c>
      <c r="D16" s="15"/>
      <c r="E16" s="17"/>
      <c r="F16" s="16"/>
      <c r="G16" s="18">
        <v>200</v>
      </c>
      <c r="H16" s="17">
        <v>1200</v>
      </c>
      <c r="I16" s="22">
        <v>200</v>
      </c>
      <c r="J16" s="20"/>
      <c r="K16" s="21"/>
      <c r="L16" s="22"/>
      <c r="M16" s="20"/>
      <c r="N16" s="21"/>
      <c r="O16" s="22"/>
      <c r="P16" s="20"/>
      <c r="Q16" s="21"/>
      <c r="R16" s="23"/>
      <c r="S16" s="43">
        <f t="shared" si="1"/>
        <v>1600</v>
      </c>
      <c r="T16" s="392"/>
    </row>
    <row r="17" spans="2:20" ht="29.25" customHeight="1">
      <c r="B17" s="1" t="s">
        <v>17</v>
      </c>
      <c r="C17" s="252" t="s">
        <v>51</v>
      </c>
      <c r="D17" s="18"/>
      <c r="E17" s="17"/>
      <c r="F17" s="16"/>
      <c r="G17" s="18">
        <v>50</v>
      </c>
      <c r="H17" s="17"/>
      <c r="I17" s="22">
        <v>50</v>
      </c>
      <c r="J17" s="20">
        <v>250</v>
      </c>
      <c r="K17" s="21">
        <v>1500</v>
      </c>
      <c r="L17" s="22">
        <v>250</v>
      </c>
      <c r="M17" s="20"/>
      <c r="N17" s="21"/>
      <c r="O17" s="22"/>
      <c r="P17" s="20"/>
      <c r="Q17" s="21"/>
      <c r="R17" s="23"/>
      <c r="S17" s="43">
        <f t="shared" si="1"/>
        <v>2100</v>
      </c>
      <c r="T17" s="392"/>
    </row>
    <row r="18" spans="2:20" ht="30.75" customHeight="1">
      <c r="B18" s="1" t="s">
        <v>18</v>
      </c>
      <c r="C18" s="252" t="s">
        <v>52</v>
      </c>
      <c r="D18" s="18">
        <v>70</v>
      </c>
      <c r="E18" s="17"/>
      <c r="F18" s="16">
        <v>30</v>
      </c>
      <c r="G18" s="18"/>
      <c r="H18" s="17"/>
      <c r="I18" s="22"/>
      <c r="J18" s="20">
        <v>250</v>
      </c>
      <c r="K18" s="21">
        <v>1500</v>
      </c>
      <c r="L18" s="22">
        <v>250</v>
      </c>
      <c r="M18" s="20">
        <v>250</v>
      </c>
      <c r="N18" s="21">
        <v>1500</v>
      </c>
      <c r="O18" s="22">
        <v>250</v>
      </c>
      <c r="P18" s="20"/>
      <c r="Q18" s="21"/>
      <c r="R18" s="23"/>
      <c r="S18" s="43">
        <f t="shared" si="1"/>
        <v>4100</v>
      </c>
      <c r="T18" s="392"/>
    </row>
    <row r="19" spans="2:20" ht="21.75" customHeight="1">
      <c r="B19" s="1" t="s">
        <v>19</v>
      </c>
      <c r="C19" s="252" t="s">
        <v>53</v>
      </c>
      <c r="D19" s="20">
        <v>34</v>
      </c>
      <c r="E19" s="21"/>
      <c r="F19" s="22">
        <v>14</v>
      </c>
      <c r="G19" s="20">
        <v>125</v>
      </c>
      <c r="H19" s="21">
        <v>750</v>
      </c>
      <c r="I19" s="22">
        <v>125</v>
      </c>
      <c r="J19" s="20"/>
      <c r="K19" s="21"/>
      <c r="L19" s="22"/>
      <c r="M19" s="20"/>
      <c r="N19" s="21"/>
      <c r="O19" s="22"/>
      <c r="P19" s="20"/>
      <c r="Q19" s="21"/>
      <c r="R19" s="23"/>
      <c r="S19" s="43">
        <f t="shared" si="1"/>
        <v>1048</v>
      </c>
      <c r="T19" s="392"/>
    </row>
    <row r="20" spans="2:20" ht="22.5" customHeight="1">
      <c r="B20" s="1" t="s">
        <v>20</v>
      </c>
      <c r="C20" s="253" t="s">
        <v>173</v>
      </c>
      <c r="D20" s="20"/>
      <c r="E20" s="21"/>
      <c r="F20" s="22"/>
      <c r="G20" s="20"/>
      <c r="H20" s="21"/>
      <c r="I20" s="22"/>
      <c r="J20" s="20">
        <v>100</v>
      </c>
      <c r="K20" s="21"/>
      <c r="L20" s="22"/>
      <c r="M20" s="20">
        <v>250</v>
      </c>
      <c r="N20" s="21">
        <v>1500</v>
      </c>
      <c r="O20" s="22">
        <v>250</v>
      </c>
      <c r="P20" s="20"/>
      <c r="Q20" s="21"/>
      <c r="R20" s="23"/>
      <c r="S20" s="43">
        <f t="shared" si="1"/>
        <v>2100</v>
      </c>
      <c r="T20" s="392"/>
    </row>
    <row r="21" spans="2:20" ht="30" customHeight="1">
      <c r="B21" s="1" t="s">
        <v>21</v>
      </c>
      <c r="C21" s="252" t="s">
        <v>54</v>
      </c>
      <c r="D21" s="20">
        <v>159</v>
      </c>
      <c r="E21" s="21"/>
      <c r="F21" s="22"/>
      <c r="G21" s="20"/>
      <c r="H21" s="21"/>
      <c r="I21" s="22"/>
      <c r="J21" s="20">
        <v>250</v>
      </c>
      <c r="K21" s="21">
        <v>1500</v>
      </c>
      <c r="L21" s="22">
        <v>250</v>
      </c>
      <c r="M21" s="20">
        <v>625</v>
      </c>
      <c r="N21" s="21">
        <v>3750</v>
      </c>
      <c r="O21" s="22">
        <v>625</v>
      </c>
      <c r="P21" s="20">
        <v>250</v>
      </c>
      <c r="Q21" s="21">
        <v>1500</v>
      </c>
      <c r="R21" s="23">
        <v>250</v>
      </c>
      <c r="S21" s="43">
        <f t="shared" si="1"/>
        <v>9159</v>
      </c>
      <c r="T21" s="392"/>
    </row>
    <row r="22" spans="2:20" ht="38.25" customHeight="1">
      <c r="B22" s="1" t="s">
        <v>22</v>
      </c>
      <c r="C22" s="254" t="s">
        <v>23</v>
      </c>
      <c r="D22" s="27"/>
      <c r="E22" s="25"/>
      <c r="F22" s="26"/>
      <c r="G22" s="27"/>
      <c r="H22" s="25"/>
      <c r="I22" s="26"/>
      <c r="J22" s="14">
        <v>80</v>
      </c>
      <c r="K22" s="28"/>
      <c r="L22" s="29">
        <v>80</v>
      </c>
      <c r="M22" s="30">
        <v>375</v>
      </c>
      <c r="N22" s="28">
        <v>2250</v>
      </c>
      <c r="O22" s="29">
        <v>375</v>
      </c>
      <c r="P22" s="30"/>
      <c r="Q22" s="28"/>
      <c r="R22" s="31"/>
      <c r="S22" s="43">
        <f t="shared" si="1"/>
        <v>3160</v>
      </c>
      <c r="T22" s="392"/>
    </row>
    <row r="23" spans="2:20" ht="30.75" customHeight="1">
      <c r="B23" s="1" t="s">
        <v>24</v>
      </c>
      <c r="C23" s="255" t="s">
        <v>163</v>
      </c>
      <c r="D23" s="20"/>
      <c r="E23" s="21"/>
      <c r="F23" s="22"/>
      <c r="G23" s="20">
        <v>50</v>
      </c>
      <c r="H23" s="21"/>
      <c r="I23" s="22">
        <v>50</v>
      </c>
      <c r="J23" s="20">
        <v>125</v>
      </c>
      <c r="K23" s="21">
        <v>750</v>
      </c>
      <c r="L23" s="22">
        <v>125</v>
      </c>
      <c r="M23" s="20">
        <v>125</v>
      </c>
      <c r="N23" s="21">
        <v>750</v>
      </c>
      <c r="O23" s="22">
        <v>125</v>
      </c>
      <c r="P23" s="20"/>
      <c r="Q23" s="21"/>
      <c r="R23" s="23"/>
      <c r="S23" s="43">
        <f t="shared" si="1"/>
        <v>2100</v>
      </c>
      <c r="T23" s="392"/>
    </row>
    <row r="24" spans="2:20" ht="27.75" customHeight="1">
      <c r="B24" s="1" t="s">
        <v>25</v>
      </c>
      <c r="C24" s="256" t="s">
        <v>55</v>
      </c>
      <c r="D24" s="9"/>
      <c r="E24" s="10"/>
      <c r="F24" s="11"/>
      <c r="G24" s="9"/>
      <c r="H24" s="10"/>
      <c r="I24" s="11"/>
      <c r="J24" s="9">
        <v>100</v>
      </c>
      <c r="K24" s="10"/>
      <c r="L24" s="11">
        <v>100</v>
      </c>
      <c r="M24" s="9">
        <v>375</v>
      </c>
      <c r="N24" s="10">
        <v>2250</v>
      </c>
      <c r="O24" s="11">
        <v>375</v>
      </c>
      <c r="P24" s="9"/>
      <c r="Q24" s="10"/>
      <c r="R24" s="12"/>
      <c r="S24" s="43">
        <f t="shared" si="1"/>
        <v>3200</v>
      </c>
      <c r="T24" s="392"/>
    </row>
    <row r="25" spans="2:20" ht="29.25" customHeight="1">
      <c r="B25" s="1" t="s">
        <v>26</v>
      </c>
      <c r="C25" s="256" t="s">
        <v>56</v>
      </c>
      <c r="D25" s="9"/>
      <c r="E25" s="10"/>
      <c r="F25" s="11"/>
      <c r="G25" s="9"/>
      <c r="H25" s="10"/>
      <c r="I25" s="11"/>
      <c r="J25" s="9">
        <v>40</v>
      </c>
      <c r="K25" s="10"/>
      <c r="L25" s="11">
        <v>40</v>
      </c>
      <c r="M25" s="9">
        <v>600</v>
      </c>
      <c r="N25" s="10"/>
      <c r="O25" s="11">
        <v>600</v>
      </c>
      <c r="P25" s="9"/>
      <c r="Q25" s="10"/>
      <c r="R25" s="12"/>
      <c r="S25" s="43">
        <f t="shared" si="1"/>
        <v>1280</v>
      </c>
      <c r="T25" s="392"/>
    </row>
    <row r="26" spans="2:20" ht="18.75" customHeight="1">
      <c r="B26" s="1" t="s">
        <v>27</v>
      </c>
      <c r="C26" s="252" t="s">
        <v>170</v>
      </c>
      <c r="D26" s="50"/>
      <c r="E26" s="48"/>
      <c r="F26" s="49"/>
      <c r="G26" s="65">
        <v>150</v>
      </c>
      <c r="H26" s="48"/>
      <c r="I26" s="49"/>
      <c r="J26" s="9">
        <v>250</v>
      </c>
      <c r="K26" s="63">
        <v>1500</v>
      </c>
      <c r="L26" s="64">
        <v>250</v>
      </c>
      <c r="M26" s="50"/>
      <c r="N26" s="48"/>
      <c r="O26" s="49"/>
      <c r="P26" s="50"/>
      <c r="Q26" s="48"/>
      <c r="R26" s="51"/>
      <c r="S26" s="43">
        <f t="shared" si="1"/>
        <v>2150</v>
      </c>
      <c r="T26" s="392"/>
    </row>
    <row r="27" spans="2:20" ht="24.75" customHeight="1">
      <c r="B27" s="1" t="s">
        <v>28</v>
      </c>
      <c r="C27" s="256" t="s">
        <v>57</v>
      </c>
      <c r="D27" s="9"/>
      <c r="E27" s="10"/>
      <c r="F27" s="11"/>
      <c r="G27" s="9">
        <v>90</v>
      </c>
      <c r="H27" s="10"/>
      <c r="I27" s="11"/>
      <c r="J27" s="9"/>
      <c r="K27" s="10"/>
      <c r="L27" s="11"/>
      <c r="M27" s="9">
        <v>250</v>
      </c>
      <c r="N27" s="10">
        <v>1500</v>
      </c>
      <c r="O27" s="11">
        <v>250</v>
      </c>
      <c r="P27" s="9"/>
      <c r="Q27" s="10"/>
      <c r="R27" s="12"/>
      <c r="S27" s="43">
        <f t="shared" si="1"/>
        <v>2090</v>
      </c>
      <c r="T27" s="392"/>
    </row>
    <row r="28" spans="2:20" ht="18" customHeight="1">
      <c r="B28" s="1" t="s">
        <v>29</v>
      </c>
      <c r="C28" s="254" t="s">
        <v>58</v>
      </c>
      <c r="D28" s="34"/>
      <c r="E28" s="32"/>
      <c r="F28" s="33">
        <v>75</v>
      </c>
      <c r="G28" s="34">
        <v>100</v>
      </c>
      <c r="H28" s="32"/>
      <c r="I28" s="33"/>
      <c r="J28" s="34"/>
      <c r="K28" s="32"/>
      <c r="L28" s="33"/>
      <c r="M28" s="34">
        <v>250</v>
      </c>
      <c r="N28" s="32">
        <v>1500</v>
      </c>
      <c r="O28" s="33">
        <v>250</v>
      </c>
      <c r="P28" s="34">
        <v>312</v>
      </c>
      <c r="Q28" s="32">
        <v>1875</v>
      </c>
      <c r="R28" s="33">
        <v>313</v>
      </c>
      <c r="S28" s="52">
        <f t="shared" si="1"/>
        <v>4675</v>
      </c>
      <c r="T28" s="392"/>
    </row>
    <row r="29" spans="2:20" ht="24.75" customHeight="1">
      <c r="B29" s="1" t="s">
        <v>30</v>
      </c>
      <c r="C29" s="255" t="s">
        <v>59</v>
      </c>
      <c r="D29" s="30"/>
      <c r="E29" s="28"/>
      <c r="F29" s="29"/>
      <c r="G29" s="30">
        <v>30</v>
      </c>
      <c r="H29" s="28"/>
      <c r="I29" s="29">
        <v>30</v>
      </c>
      <c r="J29" s="30"/>
      <c r="K29" s="28"/>
      <c r="L29" s="29"/>
      <c r="M29" s="30">
        <v>500</v>
      </c>
      <c r="N29" s="28"/>
      <c r="O29" s="29">
        <v>500</v>
      </c>
      <c r="P29" s="30"/>
      <c r="Q29" s="28"/>
      <c r="R29" s="36"/>
      <c r="S29" s="53">
        <f t="shared" si="1"/>
        <v>1060</v>
      </c>
      <c r="T29" s="392"/>
    </row>
    <row r="30" spans="2:20" ht="36" customHeight="1">
      <c r="B30" s="1" t="s">
        <v>31</v>
      </c>
      <c r="C30" s="299" t="s">
        <v>171</v>
      </c>
      <c r="D30" s="20">
        <v>50</v>
      </c>
      <c r="E30" s="21"/>
      <c r="F30" s="22">
        <v>50</v>
      </c>
      <c r="G30" s="20">
        <v>250</v>
      </c>
      <c r="H30" s="21">
        <v>1500</v>
      </c>
      <c r="I30" s="22">
        <v>250</v>
      </c>
      <c r="J30" s="20">
        <v>1000</v>
      </c>
      <c r="K30" s="21">
        <v>6000</v>
      </c>
      <c r="L30" s="22">
        <v>1000</v>
      </c>
      <c r="M30" s="20">
        <v>875</v>
      </c>
      <c r="N30" s="21">
        <v>5250</v>
      </c>
      <c r="O30" s="22">
        <v>875</v>
      </c>
      <c r="P30" s="20">
        <v>875</v>
      </c>
      <c r="Q30" s="21">
        <v>5250</v>
      </c>
      <c r="R30" s="23">
        <v>875</v>
      </c>
      <c r="S30" s="54">
        <f t="shared" si="1"/>
        <v>24100</v>
      </c>
      <c r="T30" s="392"/>
    </row>
    <row r="31" spans="2:20" ht="39.75" customHeight="1">
      <c r="B31" s="1" t="s">
        <v>32</v>
      </c>
      <c r="C31" s="252" t="s">
        <v>60</v>
      </c>
      <c r="D31" s="20">
        <v>22</v>
      </c>
      <c r="E31" s="21"/>
      <c r="F31" s="22">
        <v>22</v>
      </c>
      <c r="G31" s="20"/>
      <c r="H31" s="21"/>
      <c r="I31" s="22"/>
      <c r="J31" s="20"/>
      <c r="K31" s="21"/>
      <c r="L31" s="22"/>
      <c r="M31" s="20">
        <v>750</v>
      </c>
      <c r="N31" s="21">
        <v>4500</v>
      </c>
      <c r="O31" s="22">
        <v>750</v>
      </c>
      <c r="P31" s="20">
        <v>915</v>
      </c>
      <c r="Q31" s="21">
        <v>5490</v>
      </c>
      <c r="R31" s="23">
        <v>915</v>
      </c>
      <c r="S31" s="43">
        <f t="shared" si="1"/>
        <v>13364</v>
      </c>
      <c r="T31" s="392"/>
    </row>
    <row r="32" spans="2:20" ht="39" customHeight="1">
      <c r="B32" s="1" t="s">
        <v>33</v>
      </c>
      <c r="C32" s="252" t="s">
        <v>61</v>
      </c>
      <c r="D32" s="20">
        <v>40</v>
      </c>
      <c r="E32" s="21"/>
      <c r="F32" s="22">
        <v>40</v>
      </c>
      <c r="G32" s="20"/>
      <c r="H32" s="21"/>
      <c r="I32" s="22"/>
      <c r="J32" s="20">
        <v>250</v>
      </c>
      <c r="K32" s="21">
        <v>1500</v>
      </c>
      <c r="L32" s="22">
        <v>250</v>
      </c>
      <c r="M32" s="20"/>
      <c r="N32" s="21"/>
      <c r="O32" s="22"/>
      <c r="P32" s="20"/>
      <c r="Q32" s="21"/>
      <c r="R32" s="23"/>
      <c r="S32" s="43">
        <f t="shared" si="1"/>
        <v>2080</v>
      </c>
      <c r="T32" s="392"/>
    </row>
    <row r="33" spans="2:20" ht="21.75" customHeight="1">
      <c r="B33" s="1" t="s">
        <v>34</v>
      </c>
      <c r="C33" s="252" t="s">
        <v>62</v>
      </c>
      <c r="D33" s="20">
        <v>70</v>
      </c>
      <c r="E33" s="21"/>
      <c r="F33" s="22">
        <v>15</v>
      </c>
      <c r="G33" s="20"/>
      <c r="H33" s="21"/>
      <c r="I33" s="22"/>
      <c r="J33" s="20">
        <v>375</v>
      </c>
      <c r="K33" s="21">
        <v>2250</v>
      </c>
      <c r="L33" s="22">
        <v>375</v>
      </c>
      <c r="M33" s="20"/>
      <c r="N33" s="21"/>
      <c r="O33" s="22"/>
      <c r="P33" s="20"/>
      <c r="Q33" s="21"/>
      <c r="R33" s="23"/>
      <c r="S33" s="43">
        <f t="shared" si="1"/>
        <v>3085</v>
      </c>
      <c r="T33" s="392"/>
    </row>
    <row r="34" spans="2:20" ht="20.25" customHeight="1">
      <c r="B34" s="1" t="s">
        <v>35</v>
      </c>
      <c r="C34" s="252" t="s">
        <v>63</v>
      </c>
      <c r="D34" s="15">
        <v>653</v>
      </c>
      <c r="E34" s="13">
        <v>1958</v>
      </c>
      <c r="F34" s="16"/>
      <c r="G34" s="15">
        <v>667</v>
      </c>
      <c r="H34" s="13">
        <v>1999</v>
      </c>
      <c r="I34" s="5"/>
      <c r="J34" s="15"/>
      <c r="K34" s="13"/>
      <c r="L34" s="5"/>
      <c r="M34" s="15"/>
      <c r="N34" s="13"/>
      <c r="O34" s="5"/>
      <c r="P34" s="15"/>
      <c r="Q34" s="13"/>
      <c r="R34" s="37"/>
      <c r="S34" s="47">
        <f t="shared" si="1"/>
        <v>5277</v>
      </c>
      <c r="T34" s="393"/>
    </row>
    <row r="35" spans="2:20" ht="31.5" customHeight="1">
      <c r="B35" s="1" t="s">
        <v>36</v>
      </c>
      <c r="C35" s="252" t="s">
        <v>64</v>
      </c>
      <c r="D35" s="9">
        <v>550</v>
      </c>
      <c r="E35" s="10"/>
      <c r="F35" s="11">
        <v>550</v>
      </c>
      <c r="G35" s="9">
        <v>250</v>
      </c>
      <c r="H35" s="10">
        <v>1500</v>
      </c>
      <c r="I35" s="11">
        <v>250</v>
      </c>
      <c r="J35" s="9">
        <v>250</v>
      </c>
      <c r="K35" s="10">
        <v>1500</v>
      </c>
      <c r="L35" s="11">
        <v>250</v>
      </c>
      <c r="M35" s="9">
        <v>250</v>
      </c>
      <c r="N35" s="10">
        <v>1500</v>
      </c>
      <c r="O35" s="11">
        <v>250</v>
      </c>
      <c r="P35" s="9">
        <v>125</v>
      </c>
      <c r="Q35" s="10">
        <v>750</v>
      </c>
      <c r="R35" s="12">
        <v>125</v>
      </c>
      <c r="S35" s="43">
        <f t="shared" si="1"/>
        <v>8100</v>
      </c>
      <c r="T35" s="392"/>
    </row>
    <row r="36" spans="2:20" ht="23.25" customHeight="1">
      <c r="B36" s="1" t="s">
        <v>37</v>
      </c>
      <c r="C36" s="252" t="s">
        <v>184</v>
      </c>
      <c r="D36" s="9">
        <v>175</v>
      </c>
      <c r="E36" s="10"/>
      <c r="F36" s="11">
        <v>465</v>
      </c>
      <c r="G36" s="9"/>
      <c r="H36" s="10"/>
      <c r="I36" s="11"/>
      <c r="J36" s="9">
        <v>313</v>
      </c>
      <c r="K36" s="10">
        <v>1875</v>
      </c>
      <c r="L36" s="11">
        <v>312</v>
      </c>
      <c r="M36" s="9"/>
      <c r="N36" s="10"/>
      <c r="O36" s="11"/>
      <c r="P36" s="9"/>
      <c r="Q36" s="10"/>
      <c r="R36" s="12"/>
      <c r="S36" s="43">
        <f t="shared" si="1"/>
        <v>3140</v>
      </c>
      <c r="T36" s="392"/>
    </row>
    <row r="37" spans="2:20" ht="24" customHeight="1">
      <c r="B37" s="1" t="s">
        <v>38</v>
      </c>
      <c r="C37" s="252" t="s">
        <v>65</v>
      </c>
      <c r="D37" s="9"/>
      <c r="E37" s="10"/>
      <c r="F37" s="11"/>
      <c r="G37" s="9"/>
      <c r="H37" s="10"/>
      <c r="I37" s="11"/>
      <c r="J37" s="9"/>
      <c r="K37" s="10"/>
      <c r="L37" s="11"/>
      <c r="M37" s="9">
        <v>250</v>
      </c>
      <c r="N37" s="10"/>
      <c r="O37" s="11"/>
      <c r="P37" s="9"/>
      <c r="Q37" s="10"/>
      <c r="R37" s="12"/>
      <c r="S37" s="43">
        <f t="shared" si="1"/>
        <v>250</v>
      </c>
      <c r="T37" s="392"/>
    </row>
    <row r="38" spans="2:20" ht="24.75" customHeight="1">
      <c r="B38" s="1" t="s">
        <v>39</v>
      </c>
      <c r="C38" s="252" t="s">
        <v>66</v>
      </c>
      <c r="D38" s="9"/>
      <c r="E38" s="10"/>
      <c r="F38" s="11"/>
      <c r="G38" s="9">
        <v>50</v>
      </c>
      <c r="H38" s="10"/>
      <c r="I38" s="11"/>
      <c r="J38" s="9">
        <v>400</v>
      </c>
      <c r="K38" s="10"/>
      <c r="L38" s="11">
        <v>400</v>
      </c>
      <c r="M38" s="9"/>
      <c r="N38" s="10"/>
      <c r="O38" s="11"/>
      <c r="P38" s="9"/>
      <c r="Q38" s="10"/>
      <c r="R38" s="12"/>
      <c r="S38" s="43">
        <f t="shared" si="1"/>
        <v>850</v>
      </c>
      <c r="T38" s="392"/>
    </row>
    <row r="39" spans="2:20" ht="29.25" customHeight="1">
      <c r="B39" s="1" t="s">
        <v>40</v>
      </c>
      <c r="C39" s="252" t="s">
        <v>67</v>
      </c>
      <c r="D39" s="20">
        <v>965</v>
      </c>
      <c r="E39" s="21">
        <v>5792</v>
      </c>
      <c r="F39" s="22">
        <v>965</v>
      </c>
      <c r="G39" s="20">
        <v>315</v>
      </c>
      <c r="H39" s="21">
        <v>1890</v>
      </c>
      <c r="I39" s="22">
        <v>315</v>
      </c>
      <c r="J39" s="20"/>
      <c r="K39" s="21"/>
      <c r="L39" s="22"/>
      <c r="M39" s="20"/>
      <c r="N39" s="21"/>
      <c r="O39" s="22"/>
      <c r="P39" s="20"/>
      <c r="Q39" s="21"/>
      <c r="R39" s="23"/>
      <c r="S39" s="43">
        <f t="shared" si="1"/>
        <v>10242</v>
      </c>
      <c r="T39" s="392"/>
    </row>
    <row r="40" spans="2:20" ht="24.75" customHeight="1">
      <c r="B40" s="1" t="s">
        <v>41</v>
      </c>
      <c r="C40" s="252" t="s">
        <v>68</v>
      </c>
      <c r="D40" s="18"/>
      <c r="E40" s="17"/>
      <c r="F40" s="38"/>
      <c r="G40" s="39">
        <v>761</v>
      </c>
      <c r="H40" s="40">
        <v>4564</v>
      </c>
      <c r="I40" s="41">
        <v>761</v>
      </c>
      <c r="J40" s="39">
        <v>326</v>
      </c>
      <c r="K40" s="17">
        <v>1956</v>
      </c>
      <c r="L40" s="16">
        <v>326</v>
      </c>
      <c r="M40" s="18"/>
      <c r="N40" s="17"/>
      <c r="O40" s="16"/>
      <c r="P40" s="18"/>
      <c r="Q40" s="17"/>
      <c r="R40" s="24"/>
      <c r="S40" s="47">
        <f t="shared" si="1"/>
        <v>8694</v>
      </c>
      <c r="T40" s="393"/>
    </row>
    <row r="41" spans="2:20" ht="30" customHeight="1">
      <c r="B41" s="1" t="s">
        <v>42</v>
      </c>
      <c r="C41" s="257" t="s">
        <v>69</v>
      </c>
      <c r="D41" s="9">
        <v>91</v>
      </c>
      <c r="E41" s="21"/>
      <c r="F41" s="22">
        <v>92</v>
      </c>
      <c r="G41" s="9"/>
      <c r="H41" s="21"/>
      <c r="I41" s="22"/>
      <c r="J41" s="20"/>
      <c r="K41" s="21"/>
      <c r="L41" s="22"/>
      <c r="M41" s="9">
        <v>875</v>
      </c>
      <c r="N41" s="21">
        <v>5250</v>
      </c>
      <c r="O41" s="22">
        <v>875</v>
      </c>
      <c r="P41" s="20">
        <v>912</v>
      </c>
      <c r="Q41" s="21">
        <v>5475</v>
      </c>
      <c r="R41" s="22">
        <v>913</v>
      </c>
      <c r="S41" s="43">
        <f t="shared" si="1"/>
        <v>14483</v>
      </c>
      <c r="T41" s="392"/>
    </row>
    <row r="42" spans="2:20" ht="16.5" customHeight="1">
      <c r="B42" s="1" t="s">
        <v>43</v>
      </c>
      <c r="C42" s="258" t="s">
        <v>70</v>
      </c>
      <c r="D42" s="30"/>
      <c r="E42" s="28"/>
      <c r="F42" s="29"/>
      <c r="G42" s="30"/>
      <c r="H42" s="28"/>
      <c r="I42" s="29"/>
      <c r="J42" s="30"/>
      <c r="K42" s="28"/>
      <c r="L42" s="29"/>
      <c r="M42" s="30">
        <v>250</v>
      </c>
      <c r="N42" s="28"/>
      <c r="O42" s="29"/>
      <c r="P42" s="30"/>
      <c r="Q42" s="28"/>
      <c r="R42" s="36"/>
      <c r="S42" s="55">
        <f t="shared" si="1"/>
        <v>250</v>
      </c>
      <c r="T42" s="392"/>
    </row>
    <row r="43" spans="2:20" ht="27" customHeight="1">
      <c r="B43" s="1" t="s">
        <v>44</v>
      </c>
      <c r="C43" s="255" t="s">
        <v>169</v>
      </c>
      <c r="D43" s="30"/>
      <c r="E43" s="28"/>
      <c r="F43" s="29"/>
      <c r="G43" s="30"/>
      <c r="H43" s="28"/>
      <c r="I43" s="29"/>
      <c r="J43" s="35">
        <v>30</v>
      </c>
      <c r="K43" s="28">
        <v>90</v>
      </c>
      <c r="L43" s="29"/>
      <c r="M43" s="30">
        <v>125</v>
      </c>
      <c r="N43" s="28">
        <v>375</v>
      </c>
      <c r="O43" s="29"/>
      <c r="P43" s="30">
        <v>125</v>
      </c>
      <c r="Q43" s="28">
        <v>375</v>
      </c>
      <c r="R43" s="29"/>
      <c r="S43" s="55">
        <f t="shared" si="1"/>
        <v>1120</v>
      </c>
      <c r="T43" s="392"/>
    </row>
    <row r="44" spans="2:20" s="314" customFormat="1" ht="20.25" customHeight="1">
      <c r="B44" s="1" t="s">
        <v>45</v>
      </c>
      <c r="C44" s="255" t="s">
        <v>168</v>
      </c>
      <c r="D44" s="30"/>
      <c r="E44" s="28"/>
      <c r="F44" s="29"/>
      <c r="G44" s="30">
        <v>100</v>
      </c>
      <c r="H44" s="28"/>
      <c r="I44" s="29">
        <v>100</v>
      </c>
      <c r="J44" s="35"/>
      <c r="K44" s="28"/>
      <c r="L44" s="29"/>
      <c r="M44" s="30">
        <v>250</v>
      </c>
      <c r="N44" s="28">
        <v>1500</v>
      </c>
      <c r="O44" s="29">
        <v>250</v>
      </c>
      <c r="P44" s="30">
        <v>250</v>
      </c>
      <c r="Q44" s="28">
        <v>1500</v>
      </c>
      <c r="R44" s="29">
        <v>150</v>
      </c>
      <c r="S44" s="53">
        <f t="shared" si="1"/>
        <v>4100</v>
      </c>
      <c r="T44" s="392"/>
    </row>
    <row r="45" spans="2:21" s="314" customFormat="1" ht="36" customHeight="1" thickBot="1">
      <c r="B45" s="335" t="s">
        <v>160</v>
      </c>
      <c r="C45" s="321" t="s">
        <v>167</v>
      </c>
      <c r="D45" s="323"/>
      <c r="E45" s="326"/>
      <c r="F45" s="324"/>
      <c r="G45" s="327">
        <v>100</v>
      </c>
      <c r="H45" s="326"/>
      <c r="I45" s="324">
        <v>100</v>
      </c>
      <c r="J45" s="323"/>
      <c r="K45" s="325"/>
      <c r="L45" s="328"/>
      <c r="M45" s="327">
        <v>313</v>
      </c>
      <c r="N45" s="324">
        <v>1875</v>
      </c>
      <c r="O45" s="328">
        <v>313</v>
      </c>
      <c r="P45" s="323">
        <v>313</v>
      </c>
      <c r="Q45" s="325">
        <v>1875</v>
      </c>
      <c r="R45" s="328">
        <v>313</v>
      </c>
      <c r="S45" s="313">
        <f>SUM(D45:R45)</f>
        <v>5202</v>
      </c>
      <c r="T45" s="394"/>
      <c r="U45" s="318"/>
    </row>
    <row r="46" spans="2:21" s="314" customFormat="1" ht="36" customHeight="1">
      <c r="B46" s="384"/>
      <c r="C46" s="385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9"/>
      <c r="T46" s="392"/>
      <c r="U46" s="318"/>
    </row>
    <row r="47" spans="1:21" s="314" customFormat="1" ht="18.75" customHeight="1" thickBot="1">
      <c r="A47" s="318"/>
      <c r="B47" s="322"/>
      <c r="C47" s="319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0"/>
      <c r="T47" s="392"/>
      <c r="U47" s="318"/>
    </row>
    <row r="48" spans="2:21" ht="15.75" customHeight="1">
      <c r="B48" s="501" t="s">
        <v>0</v>
      </c>
      <c r="C48" s="512" t="s">
        <v>1</v>
      </c>
      <c r="D48" s="509" t="s">
        <v>87</v>
      </c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1"/>
      <c r="S48" s="507" t="s">
        <v>166</v>
      </c>
      <c r="T48" s="395"/>
      <c r="U48" s="288"/>
    </row>
    <row r="49" spans="2:20" ht="18" customHeight="1">
      <c r="B49" s="502"/>
      <c r="C49" s="461"/>
      <c r="D49" s="505">
        <v>2006</v>
      </c>
      <c r="E49" s="505"/>
      <c r="F49" s="506"/>
      <c r="G49" s="441">
        <v>2007</v>
      </c>
      <c r="H49" s="442"/>
      <c r="I49" s="494"/>
      <c r="J49" s="468">
        <v>2008</v>
      </c>
      <c r="K49" s="469"/>
      <c r="L49" s="470"/>
      <c r="M49" s="471">
        <v>2009</v>
      </c>
      <c r="N49" s="472"/>
      <c r="O49" s="473"/>
      <c r="P49" s="468">
        <v>2010</v>
      </c>
      <c r="Q49" s="469"/>
      <c r="R49" s="470"/>
      <c r="S49" s="508"/>
      <c r="T49" s="396"/>
    </row>
    <row r="50" spans="2:20" ht="18.75" thickBot="1">
      <c r="B50" s="502"/>
      <c r="C50" s="474"/>
      <c r="D50" s="69" t="s">
        <v>2</v>
      </c>
      <c r="E50" s="67" t="s">
        <v>3</v>
      </c>
      <c r="F50" s="70" t="s">
        <v>4</v>
      </c>
      <c r="G50" s="71" t="s">
        <v>2</v>
      </c>
      <c r="H50" s="67" t="s">
        <v>3</v>
      </c>
      <c r="I50" s="70" t="s">
        <v>4</v>
      </c>
      <c r="J50" s="66" t="s">
        <v>2</v>
      </c>
      <c r="K50" s="69" t="s">
        <v>3</v>
      </c>
      <c r="L50" s="70" t="s">
        <v>4</v>
      </c>
      <c r="M50" s="66" t="s">
        <v>2</v>
      </c>
      <c r="N50" s="72" t="s">
        <v>3</v>
      </c>
      <c r="O50" s="68" t="s">
        <v>4</v>
      </c>
      <c r="P50" s="66" t="s">
        <v>2</v>
      </c>
      <c r="Q50" s="67" t="s">
        <v>3</v>
      </c>
      <c r="R50" s="108" t="s">
        <v>4</v>
      </c>
      <c r="S50" s="109"/>
      <c r="T50" s="396"/>
    </row>
    <row r="51" spans="2:20" ht="18" customHeight="1">
      <c r="B51" s="503"/>
      <c r="C51" s="485" t="s">
        <v>71</v>
      </c>
      <c r="D51" s="486"/>
      <c r="E51" s="486"/>
      <c r="F51" s="486"/>
      <c r="G51" s="487"/>
      <c r="H51" s="487"/>
      <c r="I51" s="487"/>
      <c r="J51" s="73"/>
      <c r="K51" s="73"/>
      <c r="L51" s="73"/>
      <c r="M51" s="73"/>
      <c r="N51" s="73"/>
      <c r="O51" s="73"/>
      <c r="P51" s="73"/>
      <c r="Q51" s="73"/>
      <c r="R51" s="110"/>
      <c r="S51" s="111"/>
      <c r="T51" s="431"/>
    </row>
    <row r="52" spans="2:20" ht="15" thickBot="1">
      <c r="B52" s="503"/>
      <c r="C52" s="74" t="s">
        <v>72</v>
      </c>
      <c r="D52" s="75"/>
      <c r="E52" s="75"/>
      <c r="F52" s="75"/>
      <c r="G52" s="76" t="s">
        <v>73</v>
      </c>
      <c r="H52" s="76"/>
      <c r="I52" s="76"/>
      <c r="J52" s="76"/>
      <c r="K52" s="76"/>
      <c r="L52" s="76"/>
      <c r="M52" s="76"/>
      <c r="N52" s="76"/>
      <c r="O52" s="77"/>
      <c r="P52" s="76"/>
      <c r="Q52" s="76"/>
      <c r="R52" s="112"/>
      <c r="S52" s="113"/>
      <c r="T52" s="431"/>
    </row>
    <row r="53" spans="2:21" ht="12.75">
      <c r="B53" s="504"/>
      <c r="C53" s="78" t="s">
        <v>74</v>
      </c>
      <c r="D53" s="293">
        <f aca="true" t="shared" si="2" ref="D53:R53">SUM(D54:D59)</f>
        <v>0</v>
      </c>
      <c r="E53" s="294">
        <f t="shared" si="2"/>
        <v>0</v>
      </c>
      <c r="F53" s="295">
        <f t="shared" si="2"/>
        <v>0</v>
      </c>
      <c r="G53" s="293">
        <f t="shared" si="2"/>
        <v>50</v>
      </c>
      <c r="H53" s="294">
        <f t="shared" si="2"/>
        <v>150</v>
      </c>
      <c r="I53" s="295">
        <f t="shared" si="2"/>
        <v>194</v>
      </c>
      <c r="J53" s="293">
        <f t="shared" si="2"/>
        <v>220</v>
      </c>
      <c r="K53" s="294">
        <f t="shared" si="2"/>
        <v>465</v>
      </c>
      <c r="L53" s="296">
        <f t="shared" si="2"/>
        <v>155</v>
      </c>
      <c r="M53" s="294">
        <f t="shared" si="2"/>
        <v>265</v>
      </c>
      <c r="N53" s="294">
        <f t="shared" si="2"/>
        <v>1045</v>
      </c>
      <c r="O53" s="295">
        <f t="shared" si="2"/>
        <v>250</v>
      </c>
      <c r="P53" s="293">
        <f t="shared" si="2"/>
        <v>605</v>
      </c>
      <c r="Q53" s="294">
        <f t="shared" si="2"/>
        <v>2760</v>
      </c>
      <c r="R53" s="295">
        <f t="shared" si="2"/>
        <v>495</v>
      </c>
      <c r="S53" s="297">
        <f aca="true" t="shared" si="3" ref="S53:S59">SUM(D53:R53)</f>
        <v>6654</v>
      </c>
      <c r="T53" s="397"/>
      <c r="U53" s="249">
        <f>SUM(S54:S59)</f>
        <v>6654</v>
      </c>
    </row>
    <row r="54" spans="2:20" ht="15.75" customHeight="1">
      <c r="B54" s="79" t="s">
        <v>75</v>
      </c>
      <c r="C54" s="114" t="s">
        <v>76</v>
      </c>
      <c r="D54" s="81"/>
      <c r="E54" s="81"/>
      <c r="F54" s="82"/>
      <c r="G54" s="189">
        <v>25</v>
      </c>
      <c r="H54" s="186">
        <v>150</v>
      </c>
      <c r="I54" s="190">
        <v>25</v>
      </c>
      <c r="J54" s="188">
        <v>70</v>
      </c>
      <c r="K54" s="186">
        <v>420</v>
      </c>
      <c r="L54" s="190">
        <v>70</v>
      </c>
      <c r="M54" s="290">
        <v>125</v>
      </c>
      <c r="N54" s="291">
        <v>750</v>
      </c>
      <c r="O54" s="87">
        <v>125</v>
      </c>
      <c r="P54" s="290">
        <f>125+125+125</f>
        <v>375</v>
      </c>
      <c r="Q54" s="291">
        <f>750+750+750</f>
        <v>2250</v>
      </c>
      <c r="R54" s="292">
        <f>125+125+125</f>
        <v>375</v>
      </c>
      <c r="S54" s="289">
        <f t="shared" si="3"/>
        <v>4760</v>
      </c>
      <c r="T54" s="368"/>
    </row>
    <row r="55" spans="2:20" ht="51.75" customHeight="1">
      <c r="B55" s="79" t="s">
        <v>77</v>
      </c>
      <c r="C55" s="114" t="s">
        <v>78</v>
      </c>
      <c r="D55" s="88"/>
      <c r="E55" s="81"/>
      <c r="F55" s="82"/>
      <c r="G55" s="89"/>
      <c r="H55" s="90"/>
      <c r="I55" s="91"/>
      <c r="J55" s="92">
        <v>15</v>
      </c>
      <c r="K55" s="90">
        <v>45</v>
      </c>
      <c r="L55" s="91"/>
      <c r="M55" s="92">
        <v>15</v>
      </c>
      <c r="N55" s="90">
        <v>45</v>
      </c>
      <c r="O55" s="386"/>
      <c r="P55" s="94">
        <f>20+20</f>
        <v>40</v>
      </c>
      <c r="Q55" s="90">
        <f>30+30</f>
        <v>60</v>
      </c>
      <c r="R55" s="95"/>
      <c r="S55" s="116">
        <f t="shared" si="3"/>
        <v>220</v>
      </c>
      <c r="T55" s="367"/>
    </row>
    <row r="56" spans="2:20" ht="18.75" customHeight="1">
      <c r="B56" s="79" t="s">
        <v>79</v>
      </c>
      <c r="C56" s="114" t="s">
        <v>80</v>
      </c>
      <c r="D56" s="96"/>
      <c r="E56" s="96"/>
      <c r="F56" s="97"/>
      <c r="G56" s="83"/>
      <c r="H56" s="84"/>
      <c r="I56" s="85"/>
      <c r="J56" s="86">
        <v>10</v>
      </c>
      <c r="K56" s="84"/>
      <c r="L56" s="85">
        <v>15</v>
      </c>
      <c r="M56" s="86">
        <v>25</v>
      </c>
      <c r="N56" s="84">
        <v>100</v>
      </c>
      <c r="O56" s="98">
        <v>75</v>
      </c>
      <c r="P56" s="83">
        <v>20</v>
      </c>
      <c r="Q56" s="84"/>
      <c r="R56" s="99">
        <v>80</v>
      </c>
      <c r="S56" s="117">
        <f t="shared" si="3"/>
        <v>325</v>
      </c>
      <c r="T56" s="367"/>
    </row>
    <row r="57" spans="2:20" ht="17.25" customHeight="1">
      <c r="B57" s="79" t="s">
        <v>81</v>
      </c>
      <c r="C57" s="114" t="s">
        <v>82</v>
      </c>
      <c r="D57" s="88"/>
      <c r="E57" s="88"/>
      <c r="F57" s="80"/>
      <c r="G57" s="83"/>
      <c r="H57" s="84"/>
      <c r="I57" s="85"/>
      <c r="J57" s="86">
        <v>50</v>
      </c>
      <c r="K57" s="84"/>
      <c r="L57" s="85"/>
      <c r="M57" s="86">
        <v>50</v>
      </c>
      <c r="N57" s="84"/>
      <c r="O57" s="98">
        <v>50</v>
      </c>
      <c r="P57" s="83"/>
      <c r="Q57" s="84"/>
      <c r="R57" s="99"/>
      <c r="S57" s="117">
        <f t="shared" si="3"/>
        <v>150</v>
      </c>
      <c r="T57" s="367"/>
    </row>
    <row r="58" spans="2:20" ht="24" customHeight="1">
      <c r="B58" s="79" t="s">
        <v>83</v>
      </c>
      <c r="C58" s="114" t="s">
        <v>84</v>
      </c>
      <c r="D58" s="88"/>
      <c r="E58" s="88"/>
      <c r="F58" s="80"/>
      <c r="G58" s="83"/>
      <c r="H58" s="84"/>
      <c r="I58" s="85"/>
      <c r="J58" s="86">
        <v>25</v>
      </c>
      <c r="K58" s="84"/>
      <c r="L58" s="85">
        <v>20</v>
      </c>
      <c r="M58" s="86"/>
      <c r="N58" s="84"/>
      <c r="O58" s="99">
        <v>0</v>
      </c>
      <c r="P58" s="83">
        <v>20</v>
      </c>
      <c r="Q58" s="84"/>
      <c r="R58" s="99">
        <v>40</v>
      </c>
      <c r="S58" s="117">
        <f t="shared" si="3"/>
        <v>105</v>
      </c>
      <c r="T58" s="367"/>
    </row>
    <row r="59" spans="2:20" ht="30" thickBot="1">
      <c r="B59" s="100" t="s">
        <v>85</v>
      </c>
      <c r="C59" s="115" t="s">
        <v>86</v>
      </c>
      <c r="D59" s="101"/>
      <c r="E59" s="101"/>
      <c r="F59" s="102"/>
      <c r="G59" s="103">
        <v>25</v>
      </c>
      <c r="H59" s="104"/>
      <c r="I59" s="105">
        <v>169</v>
      </c>
      <c r="J59" s="106">
        <v>50</v>
      </c>
      <c r="K59" s="104"/>
      <c r="L59" s="105">
        <v>50</v>
      </c>
      <c r="M59" s="106">
        <v>50</v>
      </c>
      <c r="N59" s="104">
        <v>150</v>
      </c>
      <c r="O59" s="105">
        <v>0</v>
      </c>
      <c r="P59" s="106">
        <f>100+50</f>
        <v>150</v>
      </c>
      <c r="Q59" s="104">
        <f>300+150</f>
        <v>450</v>
      </c>
      <c r="R59" s="107"/>
      <c r="S59" s="118">
        <f t="shared" si="3"/>
        <v>1094</v>
      </c>
      <c r="T59" s="367"/>
    </row>
    <row r="60" spans="2:20" ht="12.75">
      <c r="B60" s="366"/>
      <c r="C60" s="365"/>
      <c r="D60" s="287"/>
      <c r="E60" s="287"/>
      <c r="F60" s="287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367"/>
      <c r="T60" s="367"/>
    </row>
    <row r="61" spans="2:21" ht="20.25" customHeight="1" thickBot="1">
      <c r="B61" s="360"/>
      <c r="C61" s="361"/>
      <c r="D61" s="362"/>
      <c r="E61" s="287"/>
      <c r="F61" s="287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363"/>
      <c r="S61" s="364"/>
      <c r="T61" s="367"/>
      <c r="U61" s="288"/>
    </row>
    <row r="62" spans="2:20" ht="12.75">
      <c r="B62" s="450" t="s">
        <v>0</v>
      </c>
      <c r="C62" s="460" t="s">
        <v>1</v>
      </c>
      <c r="D62" s="463" t="s">
        <v>87</v>
      </c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464"/>
      <c r="R62" s="465"/>
      <c r="S62" s="492" t="s">
        <v>166</v>
      </c>
      <c r="T62" s="398"/>
    </row>
    <row r="63" spans="2:20" ht="18" customHeight="1">
      <c r="B63" s="451"/>
      <c r="C63" s="461"/>
      <c r="D63" s="468">
        <v>2006</v>
      </c>
      <c r="E63" s="469"/>
      <c r="F63" s="470"/>
      <c r="G63" s="441">
        <v>2007</v>
      </c>
      <c r="H63" s="442"/>
      <c r="I63" s="494"/>
      <c r="J63" s="468">
        <v>2008</v>
      </c>
      <c r="K63" s="469"/>
      <c r="L63" s="470"/>
      <c r="M63" s="471">
        <v>2009</v>
      </c>
      <c r="N63" s="472"/>
      <c r="O63" s="473"/>
      <c r="P63" s="468">
        <v>2010</v>
      </c>
      <c r="Q63" s="469"/>
      <c r="R63" s="470"/>
      <c r="S63" s="493"/>
      <c r="T63" s="398"/>
    </row>
    <row r="64" spans="2:20" ht="18">
      <c r="B64" s="451"/>
      <c r="C64" s="462"/>
      <c r="D64" s="66" t="s">
        <v>2</v>
      </c>
      <c r="E64" s="69" t="s">
        <v>3</v>
      </c>
      <c r="F64" s="70" t="s">
        <v>4</v>
      </c>
      <c r="G64" s="71" t="s">
        <v>2</v>
      </c>
      <c r="H64" s="67" t="s">
        <v>3</v>
      </c>
      <c r="I64" s="70" t="s">
        <v>4</v>
      </c>
      <c r="J64" s="66" t="s">
        <v>2</v>
      </c>
      <c r="K64" s="69" t="s">
        <v>3</v>
      </c>
      <c r="L64" s="70" t="s">
        <v>4</v>
      </c>
      <c r="M64" s="66" t="s">
        <v>2</v>
      </c>
      <c r="N64" s="72" t="s">
        <v>3</v>
      </c>
      <c r="O64" s="68" t="s">
        <v>4</v>
      </c>
      <c r="P64" s="66" t="s">
        <v>2</v>
      </c>
      <c r="Q64" s="67" t="s">
        <v>3</v>
      </c>
      <c r="R64" s="69" t="s">
        <v>4</v>
      </c>
      <c r="S64" s="298"/>
      <c r="T64" s="399"/>
    </row>
    <row r="65" spans="2:20" ht="25.5" customHeight="1">
      <c r="B65" s="452"/>
      <c r="C65" s="488" t="s">
        <v>88</v>
      </c>
      <c r="D65" s="489"/>
      <c r="E65" s="489"/>
      <c r="F65" s="489"/>
      <c r="G65" s="490"/>
      <c r="H65" s="490"/>
      <c r="I65" s="490"/>
      <c r="J65" s="490"/>
      <c r="K65" s="490"/>
      <c r="L65" s="490"/>
      <c r="M65" s="490"/>
      <c r="N65" s="490"/>
      <c r="O65" s="490"/>
      <c r="P65" s="490"/>
      <c r="Q65" s="490"/>
      <c r="R65" s="490"/>
      <c r="S65" s="491"/>
      <c r="T65" s="400"/>
    </row>
    <row r="66" spans="2:20" ht="22.5" customHeight="1">
      <c r="B66" s="452"/>
      <c r="C66" s="120" t="s">
        <v>72</v>
      </c>
      <c r="D66" s="122"/>
      <c r="E66" s="122"/>
      <c r="F66" s="122"/>
      <c r="G66" s="121" t="s">
        <v>89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3"/>
      <c r="T66" s="432"/>
    </row>
    <row r="67" spans="2:21" ht="12.75">
      <c r="B67" s="453"/>
      <c r="C67" s="124" t="s">
        <v>90</v>
      </c>
      <c r="D67" s="312">
        <f aca="true" t="shared" si="4" ref="D67:S67">SUM(D68:D78)</f>
        <v>1409</v>
      </c>
      <c r="E67" s="329">
        <f t="shared" si="4"/>
        <v>0</v>
      </c>
      <c r="F67" s="330">
        <f t="shared" si="4"/>
        <v>368</v>
      </c>
      <c r="G67" s="312">
        <f t="shared" si="4"/>
        <v>3768</v>
      </c>
      <c r="H67" s="329">
        <f t="shared" si="4"/>
        <v>1675</v>
      </c>
      <c r="I67" s="330">
        <f t="shared" si="4"/>
        <v>244</v>
      </c>
      <c r="J67" s="312">
        <f t="shared" si="4"/>
        <v>2094</v>
      </c>
      <c r="K67" s="329">
        <f t="shared" si="4"/>
        <v>1675</v>
      </c>
      <c r="L67" s="330">
        <f t="shared" si="4"/>
        <v>0</v>
      </c>
      <c r="M67" s="312">
        <f t="shared" si="4"/>
        <v>1640</v>
      </c>
      <c r="N67" s="332">
        <f t="shared" si="4"/>
        <v>2689</v>
      </c>
      <c r="O67" s="331">
        <f t="shared" si="4"/>
        <v>0</v>
      </c>
      <c r="P67" s="311">
        <f t="shared" si="4"/>
        <v>4578</v>
      </c>
      <c r="Q67" s="329">
        <f t="shared" si="4"/>
        <v>2514</v>
      </c>
      <c r="R67" s="330">
        <f t="shared" si="4"/>
        <v>1500</v>
      </c>
      <c r="S67" s="379">
        <f t="shared" si="4"/>
        <v>24154</v>
      </c>
      <c r="T67" s="401"/>
      <c r="U67" s="419">
        <f>SUM(D67:R67)</f>
        <v>24154</v>
      </c>
    </row>
    <row r="68" spans="2:20" ht="19.5">
      <c r="B68" s="125" t="s">
        <v>91</v>
      </c>
      <c r="C68" s="281" t="s">
        <v>177</v>
      </c>
      <c r="D68" s="126"/>
      <c r="E68" s="262"/>
      <c r="F68" s="263"/>
      <c r="G68" s="264">
        <v>558</v>
      </c>
      <c r="H68" s="262">
        <v>1675</v>
      </c>
      <c r="I68" s="263"/>
      <c r="J68" s="264">
        <v>558</v>
      </c>
      <c r="K68" s="262">
        <v>1675</v>
      </c>
      <c r="L68" s="263"/>
      <c r="M68" s="264">
        <v>559</v>
      </c>
      <c r="N68" s="262">
        <v>1675</v>
      </c>
      <c r="O68" s="265"/>
      <c r="P68" s="266"/>
      <c r="Q68" s="262"/>
      <c r="R68" s="267"/>
      <c r="S68" s="134">
        <f aca="true" t="shared" si="5" ref="S68:S78">SUM(D68:R68)</f>
        <v>6700</v>
      </c>
      <c r="T68" s="402"/>
    </row>
    <row r="69" spans="2:20" ht="19.5">
      <c r="B69" s="125" t="s">
        <v>92</v>
      </c>
      <c r="C69" s="284" t="s">
        <v>176</v>
      </c>
      <c r="D69" s="130">
        <v>137</v>
      </c>
      <c r="E69" s="268"/>
      <c r="F69" s="269"/>
      <c r="G69" s="270">
        <v>370</v>
      </c>
      <c r="H69" s="268"/>
      <c r="I69" s="269"/>
      <c r="J69" s="270">
        <v>986</v>
      </c>
      <c r="K69" s="268"/>
      <c r="L69" s="269"/>
      <c r="M69" s="270">
        <v>493</v>
      </c>
      <c r="N69" s="268"/>
      <c r="O69" s="271"/>
      <c r="P69" s="272"/>
      <c r="Q69" s="268"/>
      <c r="R69" s="273"/>
      <c r="S69" s="134">
        <f t="shared" si="5"/>
        <v>1986</v>
      </c>
      <c r="T69" s="402"/>
    </row>
    <row r="70" spans="2:20" ht="12.75">
      <c r="B70" s="125" t="s">
        <v>93</v>
      </c>
      <c r="C70" s="284" t="s">
        <v>178</v>
      </c>
      <c r="D70" s="130">
        <v>118</v>
      </c>
      <c r="E70" s="268"/>
      <c r="F70" s="269">
        <v>218</v>
      </c>
      <c r="G70" s="270"/>
      <c r="H70" s="268"/>
      <c r="I70" s="269"/>
      <c r="J70" s="270"/>
      <c r="K70" s="268"/>
      <c r="L70" s="269"/>
      <c r="M70" s="270"/>
      <c r="N70" s="286"/>
      <c r="O70" s="271"/>
      <c r="P70" s="272"/>
      <c r="Q70" s="268"/>
      <c r="R70" s="273"/>
      <c r="S70" s="134">
        <f t="shared" si="5"/>
        <v>336</v>
      </c>
      <c r="T70" s="402"/>
    </row>
    <row r="71" spans="2:20" ht="19.5">
      <c r="B71" s="125" t="s">
        <v>94</v>
      </c>
      <c r="C71" s="284" t="s">
        <v>157</v>
      </c>
      <c r="D71" s="130"/>
      <c r="E71" s="268"/>
      <c r="F71" s="269"/>
      <c r="G71" s="270"/>
      <c r="H71" s="268"/>
      <c r="I71" s="269"/>
      <c r="J71" s="270"/>
      <c r="K71" s="268"/>
      <c r="L71" s="269"/>
      <c r="M71" s="270">
        <v>250</v>
      </c>
      <c r="N71" s="268">
        <v>750</v>
      </c>
      <c r="O71" s="271"/>
      <c r="P71" s="272">
        <v>250</v>
      </c>
      <c r="Q71" s="268">
        <v>750</v>
      </c>
      <c r="R71" s="273"/>
      <c r="S71" s="134">
        <f t="shared" si="5"/>
        <v>2000</v>
      </c>
      <c r="T71" s="402"/>
    </row>
    <row r="72" spans="2:20" ht="19.5">
      <c r="B72" s="125" t="s">
        <v>95</v>
      </c>
      <c r="C72" s="284" t="s">
        <v>158</v>
      </c>
      <c r="D72" s="130">
        <v>326</v>
      </c>
      <c r="E72" s="268"/>
      <c r="F72" s="269"/>
      <c r="G72" s="270">
        <v>500</v>
      </c>
      <c r="H72" s="268"/>
      <c r="I72" s="269"/>
      <c r="J72" s="270">
        <v>500</v>
      </c>
      <c r="K72" s="268"/>
      <c r="L72" s="269"/>
      <c r="M72" s="270">
        <v>100</v>
      </c>
      <c r="N72" s="268"/>
      <c r="O72" s="271"/>
      <c r="P72" s="272">
        <f>20+500</f>
        <v>520</v>
      </c>
      <c r="Q72" s="268"/>
      <c r="R72" s="273"/>
      <c r="S72" s="134">
        <f t="shared" si="5"/>
        <v>1946</v>
      </c>
      <c r="T72" s="402"/>
    </row>
    <row r="73" spans="2:20" ht="19.5">
      <c r="B73" s="125" t="s">
        <v>96</v>
      </c>
      <c r="C73" s="284" t="s">
        <v>156</v>
      </c>
      <c r="D73" s="130">
        <v>178</v>
      </c>
      <c r="E73" s="268"/>
      <c r="F73" s="269">
        <v>150</v>
      </c>
      <c r="G73" s="270">
        <v>2160</v>
      </c>
      <c r="H73" s="268"/>
      <c r="I73" s="269">
        <v>244</v>
      </c>
      <c r="J73" s="270"/>
      <c r="K73" s="268"/>
      <c r="L73" s="269"/>
      <c r="M73" s="270"/>
      <c r="N73" s="268"/>
      <c r="O73" s="271"/>
      <c r="P73" s="274"/>
      <c r="Q73" s="268"/>
      <c r="R73" s="273"/>
      <c r="S73" s="134">
        <f t="shared" si="5"/>
        <v>2732</v>
      </c>
      <c r="T73" s="402"/>
    </row>
    <row r="74" spans="2:20" ht="12.75">
      <c r="B74" s="125" t="s">
        <v>97</v>
      </c>
      <c r="C74" s="284" t="s">
        <v>159</v>
      </c>
      <c r="D74" s="130"/>
      <c r="E74" s="268"/>
      <c r="F74" s="269"/>
      <c r="G74" s="270"/>
      <c r="H74" s="268"/>
      <c r="I74" s="269"/>
      <c r="J74" s="270">
        <v>50</v>
      </c>
      <c r="K74" s="268"/>
      <c r="L74" s="269"/>
      <c r="M74" s="270"/>
      <c r="N74" s="268"/>
      <c r="O74" s="271"/>
      <c r="P74" s="272">
        <f>200+265</f>
        <v>465</v>
      </c>
      <c r="Q74" s="268"/>
      <c r="R74" s="273"/>
      <c r="S74" s="134">
        <f t="shared" si="5"/>
        <v>515</v>
      </c>
      <c r="T74" s="402"/>
    </row>
    <row r="75" spans="2:20" ht="19.5">
      <c r="B75" s="132" t="s">
        <v>98</v>
      </c>
      <c r="C75" s="316" t="s">
        <v>179</v>
      </c>
      <c r="D75" s="130"/>
      <c r="E75" s="268"/>
      <c r="F75" s="269"/>
      <c r="G75" s="270"/>
      <c r="H75" s="268"/>
      <c r="I75" s="269"/>
      <c r="J75" s="270"/>
      <c r="K75" s="268"/>
      <c r="L75" s="269"/>
      <c r="M75" s="270">
        <v>88</v>
      </c>
      <c r="N75" s="268">
        <v>264</v>
      </c>
      <c r="O75" s="271"/>
      <c r="P75" s="272">
        <f>88+77+78</f>
        <v>243</v>
      </c>
      <c r="Q75" s="268">
        <v>264</v>
      </c>
      <c r="R75" s="273"/>
      <c r="S75" s="134">
        <f t="shared" si="5"/>
        <v>859</v>
      </c>
      <c r="T75" s="402"/>
    </row>
    <row r="76" spans="2:20" ht="30" customHeight="1">
      <c r="B76" s="79" t="s">
        <v>99</v>
      </c>
      <c r="C76" s="317" t="s">
        <v>180</v>
      </c>
      <c r="D76" s="131">
        <v>650</v>
      </c>
      <c r="E76" s="268"/>
      <c r="F76" s="273"/>
      <c r="G76" s="270">
        <v>180</v>
      </c>
      <c r="H76" s="268"/>
      <c r="I76" s="273"/>
      <c r="J76" s="272"/>
      <c r="K76" s="268"/>
      <c r="L76" s="273"/>
      <c r="M76" s="272">
        <v>50</v>
      </c>
      <c r="N76" s="268"/>
      <c r="O76" s="273"/>
      <c r="P76" s="272">
        <f>500+500+1000</f>
        <v>2000</v>
      </c>
      <c r="Q76" s="268"/>
      <c r="R76" s="273"/>
      <c r="S76" s="134">
        <f>SUM(D76:R76)</f>
        <v>2880</v>
      </c>
      <c r="T76" s="402"/>
    </row>
    <row r="77" spans="2:20" ht="12.75">
      <c r="B77" s="79" t="s">
        <v>100</v>
      </c>
      <c r="C77" s="349" t="s">
        <v>101</v>
      </c>
      <c r="D77" s="337"/>
      <c r="E77" s="338"/>
      <c r="F77" s="339"/>
      <c r="G77" s="340"/>
      <c r="H77" s="338"/>
      <c r="I77" s="339"/>
      <c r="J77" s="340"/>
      <c r="K77" s="338"/>
      <c r="L77" s="339"/>
      <c r="M77" s="340"/>
      <c r="N77" s="338"/>
      <c r="O77" s="339"/>
      <c r="P77" s="340">
        <f>100+150+200+150</f>
        <v>600</v>
      </c>
      <c r="Q77" s="338"/>
      <c r="R77" s="339">
        <f>450+450+600</f>
        <v>1500</v>
      </c>
      <c r="S77" s="135">
        <f t="shared" si="5"/>
        <v>2100</v>
      </c>
      <c r="T77" s="402"/>
    </row>
    <row r="78" spans="2:20" s="315" customFormat="1" ht="13.5" thickBot="1">
      <c r="B78" s="420" t="s">
        <v>102</v>
      </c>
      <c r="C78" s="336" t="s">
        <v>162</v>
      </c>
      <c r="D78" s="421"/>
      <c r="E78" s="422"/>
      <c r="F78" s="423"/>
      <c r="G78" s="424"/>
      <c r="H78" s="422"/>
      <c r="I78" s="423"/>
      <c r="J78" s="424"/>
      <c r="K78" s="422"/>
      <c r="L78" s="423"/>
      <c r="M78" s="424">
        <v>100</v>
      </c>
      <c r="N78" s="422"/>
      <c r="O78" s="423"/>
      <c r="P78" s="424">
        <f>250+250</f>
        <v>500</v>
      </c>
      <c r="Q78" s="422">
        <f>750+750</f>
        <v>1500</v>
      </c>
      <c r="R78" s="423"/>
      <c r="S78" s="350">
        <f t="shared" si="5"/>
        <v>2100</v>
      </c>
      <c r="T78" s="402"/>
    </row>
    <row r="79" spans="2:20" ht="12.75">
      <c r="B79" s="450" t="s">
        <v>0</v>
      </c>
      <c r="C79" s="460" t="s">
        <v>1</v>
      </c>
      <c r="D79" s="463" t="s">
        <v>87</v>
      </c>
      <c r="E79" s="464"/>
      <c r="F79" s="464"/>
      <c r="G79" s="464"/>
      <c r="H79" s="464"/>
      <c r="I79" s="464"/>
      <c r="J79" s="464"/>
      <c r="K79" s="464"/>
      <c r="L79" s="464"/>
      <c r="M79" s="464"/>
      <c r="N79" s="464"/>
      <c r="O79" s="464"/>
      <c r="P79" s="464"/>
      <c r="Q79" s="464"/>
      <c r="R79" s="465"/>
      <c r="S79" s="466" t="s">
        <v>166</v>
      </c>
      <c r="T79" s="398"/>
    </row>
    <row r="80" spans="2:20" ht="24" customHeight="1">
      <c r="B80" s="451"/>
      <c r="C80" s="461"/>
      <c r="D80" s="471">
        <v>2006</v>
      </c>
      <c r="E80" s="472"/>
      <c r="F80" s="473"/>
      <c r="G80" s="468">
        <v>2007</v>
      </c>
      <c r="H80" s="469"/>
      <c r="I80" s="470"/>
      <c r="J80" s="471">
        <v>2008</v>
      </c>
      <c r="K80" s="472"/>
      <c r="L80" s="473"/>
      <c r="M80" s="468">
        <v>2009</v>
      </c>
      <c r="N80" s="469"/>
      <c r="O80" s="470"/>
      <c r="P80" s="441">
        <v>2010</v>
      </c>
      <c r="Q80" s="442"/>
      <c r="R80" s="443"/>
      <c r="S80" s="467"/>
      <c r="T80" s="403"/>
    </row>
    <row r="81" spans="2:20" ht="18.75" thickBot="1">
      <c r="B81" s="451"/>
      <c r="C81" s="474"/>
      <c r="D81" s="66" t="s">
        <v>2</v>
      </c>
      <c r="E81" s="72" t="s">
        <v>3</v>
      </c>
      <c r="F81" s="68" t="s">
        <v>4</v>
      </c>
      <c r="G81" s="66" t="s">
        <v>2</v>
      </c>
      <c r="H81" s="69" t="s">
        <v>3</v>
      </c>
      <c r="I81" s="70" t="s">
        <v>4</v>
      </c>
      <c r="J81" s="66" t="s">
        <v>2</v>
      </c>
      <c r="K81" s="72" t="s">
        <v>3</v>
      </c>
      <c r="L81" s="68" t="s">
        <v>4</v>
      </c>
      <c r="M81" s="66" t="s">
        <v>2</v>
      </c>
      <c r="N81" s="67" t="s">
        <v>3</v>
      </c>
      <c r="O81" s="69" t="s">
        <v>4</v>
      </c>
      <c r="P81" s="66" t="s">
        <v>2</v>
      </c>
      <c r="Q81" s="67" t="s">
        <v>3</v>
      </c>
      <c r="R81" s="68" t="s">
        <v>4</v>
      </c>
      <c r="S81" s="119"/>
      <c r="T81" s="399"/>
    </row>
    <row r="82" spans="2:20" ht="18">
      <c r="B82" s="452"/>
      <c r="C82" s="475" t="s">
        <v>103</v>
      </c>
      <c r="D82" s="476"/>
      <c r="E82" s="476"/>
      <c r="F82" s="476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8"/>
      <c r="T82" s="404"/>
    </row>
    <row r="83" spans="2:20" ht="16.5" thickBot="1">
      <c r="B83" s="452"/>
      <c r="C83" s="120" t="s">
        <v>72</v>
      </c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7"/>
      <c r="T83" s="433"/>
    </row>
    <row r="84" spans="2:21" ht="12.75">
      <c r="B84" s="452"/>
      <c r="C84" s="138" t="s">
        <v>104</v>
      </c>
      <c r="D84" s="415">
        <f>SUM(D86:D104)</f>
        <v>750</v>
      </c>
      <c r="E84" s="416">
        <f>SUM(E86:E104)</f>
        <v>0</v>
      </c>
      <c r="F84" s="199">
        <f>SUM(F86:F104)</f>
        <v>144</v>
      </c>
      <c r="G84" s="139">
        <f>SUM(G86:G104)</f>
        <v>1152</v>
      </c>
      <c r="H84" s="200">
        <f aca="true" t="shared" si="6" ref="H84:R84">SUM(H86:H104)</f>
        <v>0</v>
      </c>
      <c r="I84" s="417">
        <f t="shared" si="6"/>
        <v>575</v>
      </c>
      <c r="J84" s="415">
        <f t="shared" si="6"/>
        <v>810</v>
      </c>
      <c r="K84" s="416">
        <f t="shared" si="6"/>
        <v>0</v>
      </c>
      <c r="L84" s="199">
        <f t="shared" si="6"/>
        <v>490</v>
      </c>
      <c r="M84" s="198">
        <f t="shared" si="6"/>
        <v>375</v>
      </c>
      <c r="N84" s="416">
        <f t="shared" si="6"/>
        <v>0</v>
      </c>
      <c r="O84" s="199">
        <f t="shared" si="6"/>
        <v>120</v>
      </c>
      <c r="P84" s="139">
        <f>SUM(P86:P104)</f>
        <v>540</v>
      </c>
      <c r="Q84" s="198">
        <f t="shared" si="6"/>
        <v>0</v>
      </c>
      <c r="R84" s="199">
        <f t="shared" si="6"/>
        <v>50</v>
      </c>
      <c r="S84" s="201">
        <f>SUM(S86:S104)</f>
        <v>5006</v>
      </c>
      <c r="T84" s="405"/>
      <c r="U84" s="249">
        <f>SUM(D84:R84)</f>
        <v>5006</v>
      </c>
    </row>
    <row r="85" spans="2:20" ht="12.75">
      <c r="B85" s="453"/>
      <c r="C85" s="370" t="s">
        <v>105</v>
      </c>
      <c r="D85" s="140"/>
      <c r="E85" s="141"/>
      <c r="F85" s="143"/>
      <c r="G85" s="140"/>
      <c r="H85" s="141"/>
      <c r="I85" s="142"/>
      <c r="J85" s="140"/>
      <c r="K85" s="141"/>
      <c r="L85" s="143"/>
      <c r="M85" s="144"/>
      <c r="N85" s="141"/>
      <c r="O85" s="142"/>
      <c r="P85" s="140"/>
      <c r="Q85" s="141"/>
      <c r="R85" s="145"/>
      <c r="S85" s="146"/>
      <c r="T85" s="406"/>
    </row>
    <row r="86" spans="2:20" ht="19.5">
      <c r="B86" s="147" t="s">
        <v>106</v>
      </c>
      <c r="C86" s="276" t="s">
        <v>107</v>
      </c>
      <c r="D86" s="148">
        <v>0</v>
      </c>
      <c r="E86" s="149"/>
      <c r="F86" s="150">
        <v>0</v>
      </c>
      <c r="G86" s="148">
        <v>377</v>
      </c>
      <c r="H86" s="149"/>
      <c r="I86" s="150">
        <v>50</v>
      </c>
      <c r="J86" s="148">
        <v>450</v>
      </c>
      <c r="K86" s="149"/>
      <c r="L86" s="151">
        <v>50</v>
      </c>
      <c r="M86" s="152">
        <v>165</v>
      </c>
      <c r="N86" s="149"/>
      <c r="O86" s="150">
        <v>30</v>
      </c>
      <c r="P86" s="148">
        <v>175</v>
      </c>
      <c r="Q86" s="149"/>
      <c r="R86" s="153"/>
      <c r="S86" s="351">
        <f>SUM(D86:R86)</f>
        <v>1297</v>
      </c>
      <c r="T86" s="368"/>
    </row>
    <row r="87" spans="2:20" ht="12.75">
      <c r="B87" s="79"/>
      <c r="C87" s="277" t="s">
        <v>108</v>
      </c>
      <c r="D87" s="148"/>
      <c r="E87" s="149"/>
      <c r="F87" s="150"/>
      <c r="G87" s="148"/>
      <c r="H87" s="149"/>
      <c r="I87" s="150"/>
      <c r="J87" s="148"/>
      <c r="K87" s="149"/>
      <c r="L87" s="151"/>
      <c r="M87" s="152"/>
      <c r="N87" s="149"/>
      <c r="O87" s="150"/>
      <c r="P87" s="148"/>
      <c r="Q87" s="149"/>
      <c r="R87" s="153"/>
      <c r="S87" s="351">
        <f aca="true" t="shared" si="7" ref="S87:S103">SUM(D87:R87)</f>
        <v>0</v>
      </c>
      <c r="T87" s="368"/>
    </row>
    <row r="88" spans="2:20" ht="12.75">
      <c r="B88" s="79" t="s">
        <v>109</v>
      </c>
      <c r="C88" s="276" t="s">
        <v>110</v>
      </c>
      <c r="D88" s="130">
        <v>50</v>
      </c>
      <c r="E88" s="154"/>
      <c r="F88" s="168">
        <v>65</v>
      </c>
      <c r="G88" s="130">
        <v>150</v>
      </c>
      <c r="H88" s="154"/>
      <c r="I88" s="155"/>
      <c r="J88" s="127"/>
      <c r="K88" s="156"/>
      <c r="L88" s="157"/>
      <c r="M88" s="158"/>
      <c r="N88" s="154"/>
      <c r="O88" s="155"/>
      <c r="P88" s="159"/>
      <c r="Q88" s="154"/>
      <c r="R88" s="160"/>
      <c r="S88" s="351">
        <f t="shared" si="7"/>
        <v>265</v>
      </c>
      <c r="T88" s="368"/>
    </row>
    <row r="89" spans="2:20" ht="12.75">
      <c r="B89" s="79" t="s">
        <v>111</v>
      </c>
      <c r="C89" s="278" t="s">
        <v>181</v>
      </c>
      <c r="D89" s="148"/>
      <c r="E89" s="149"/>
      <c r="F89" s="150"/>
      <c r="G89" s="148"/>
      <c r="H89" s="149"/>
      <c r="I89" s="150"/>
      <c r="J89" s="148">
        <v>105</v>
      </c>
      <c r="K89" s="149"/>
      <c r="L89" s="151">
        <v>70</v>
      </c>
      <c r="M89" s="152"/>
      <c r="N89" s="149"/>
      <c r="O89" s="150"/>
      <c r="P89" s="148"/>
      <c r="Q89" s="149"/>
      <c r="R89" s="153"/>
      <c r="S89" s="351">
        <f t="shared" si="7"/>
        <v>175</v>
      </c>
      <c r="T89" s="368"/>
    </row>
    <row r="90" spans="2:20" ht="12.75">
      <c r="B90" s="161"/>
      <c r="C90" s="277" t="s">
        <v>113</v>
      </c>
      <c r="D90" s="162"/>
      <c r="E90" s="163"/>
      <c r="F90" s="164"/>
      <c r="G90" s="162"/>
      <c r="H90" s="163"/>
      <c r="I90" s="164"/>
      <c r="J90" s="162"/>
      <c r="K90" s="163"/>
      <c r="L90" s="165"/>
      <c r="M90" s="166"/>
      <c r="N90" s="163"/>
      <c r="O90" s="164"/>
      <c r="P90" s="162"/>
      <c r="Q90" s="163"/>
      <c r="R90" s="167"/>
      <c r="S90" s="351">
        <f t="shared" si="7"/>
        <v>0</v>
      </c>
      <c r="T90" s="368"/>
    </row>
    <row r="91" spans="2:20" ht="42" customHeight="1">
      <c r="B91" s="79" t="s">
        <v>114</v>
      </c>
      <c r="C91" s="276" t="s">
        <v>175</v>
      </c>
      <c r="D91" s="148">
        <v>77</v>
      </c>
      <c r="E91" s="149"/>
      <c r="F91" s="150">
        <v>24</v>
      </c>
      <c r="G91" s="148">
        <v>40</v>
      </c>
      <c r="H91" s="149"/>
      <c r="I91" s="150">
        <v>35</v>
      </c>
      <c r="J91" s="148"/>
      <c r="K91" s="149"/>
      <c r="L91" s="151"/>
      <c r="M91" s="152"/>
      <c r="N91" s="149"/>
      <c r="O91" s="150"/>
      <c r="P91" s="148"/>
      <c r="Q91" s="149"/>
      <c r="R91" s="153"/>
      <c r="S91" s="351">
        <f t="shared" si="7"/>
        <v>176</v>
      </c>
      <c r="T91" s="368"/>
    </row>
    <row r="92" spans="2:20" ht="12.75">
      <c r="B92" s="79" t="s">
        <v>115</v>
      </c>
      <c r="C92" s="278" t="s">
        <v>112</v>
      </c>
      <c r="D92" s="130"/>
      <c r="E92" s="154"/>
      <c r="F92" s="168"/>
      <c r="G92" s="130">
        <v>170</v>
      </c>
      <c r="H92" s="154"/>
      <c r="I92" s="168">
        <v>100</v>
      </c>
      <c r="J92" s="127">
        <v>50</v>
      </c>
      <c r="K92" s="154"/>
      <c r="L92" s="157">
        <v>100</v>
      </c>
      <c r="M92" s="158"/>
      <c r="N92" s="154"/>
      <c r="O92" s="155"/>
      <c r="P92" s="159"/>
      <c r="Q92" s="154"/>
      <c r="R92" s="160"/>
      <c r="S92" s="351">
        <f t="shared" si="7"/>
        <v>420</v>
      </c>
      <c r="T92" s="368"/>
    </row>
    <row r="93" spans="2:20" ht="12.75">
      <c r="B93" s="79" t="s">
        <v>116</v>
      </c>
      <c r="C93" s="278" t="s">
        <v>117</v>
      </c>
      <c r="D93" s="148"/>
      <c r="E93" s="149"/>
      <c r="F93" s="150"/>
      <c r="G93" s="148">
        <v>65</v>
      </c>
      <c r="H93" s="149"/>
      <c r="I93" s="150">
        <v>80</v>
      </c>
      <c r="J93" s="148">
        <f>20+45</f>
        <v>65</v>
      </c>
      <c r="K93" s="149"/>
      <c r="L93" s="151">
        <v>80</v>
      </c>
      <c r="M93" s="152"/>
      <c r="N93" s="149"/>
      <c r="O93" s="150"/>
      <c r="P93" s="148"/>
      <c r="Q93" s="149"/>
      <c r="R93" s="153"/>
      <c r="S93" s="351">
        <f t="shared" si="7"/>
        <v>290</v>
      </c>
      <c r="T93" s="368"/>
    </row>
    <row r="94" spans="2:20" ht="12.75">
      <c r="B94" s="79" t="s">
        <v>118</v>
      </c>
      <c r="C94" s="278" t="s">
        <v>119</v>
      </c>
      <c r="D94" s="130"/>
      <c r="E94" s="154"/>
      <c r="F94" s="129"/>
      <c r="G94" s="130"/>
      <c r="H94" s="154"/>
      <c r="I94" s="129"/>
      <c r="J94" s="159"/>
      <c r="K94" s="154"/>
      <c r="L94" s="169"/>
      <c r="M94" s="170">
        <v>70</v>
      </c>
      <c r="N94" s="156"/>
      <c r="O94" s="168"/>
      <c r="P94" s="127">
        <v>80</v>
      </c>
      <c r="Q94" s="154"/>
      <c r="R94" s="160"/>
      <c r="S94" s="351">
        <f t="shared" si="7"/>
        <v>150</v>
      </c>
      <c r="T94" s="368"/>
    </row>
    <row r="95" spans="2:20" ht="12.75">
      <c r="B95" s="79"/>
      <c r="C95" s="277" t="s">
        <v>120</v>
      </c>
      <c r="D95" s="148"/>
      <c r="E95" s="149"/>
      <c r="F95" s="150"/>
      <c r="G95" s="148"/>
      <c r="H95" s="149"/>
      <c r="I95" s="150"/>
      <c r="J95" s="148"/>
      <c r="K95" s="149"/>
      <c r="L95" s="151"/>
      <c r="M95" s="152"/>
      <c r="N95" s="149"/>
      <c r="O95" s="150"/>
      <c r="P95" s="148"/>
      <c r="Q95" s="149"/>
      <c r="R95" s="153"/>
      <c r="S95" s="351">
        <f t="shared" si="7"/>
        <v>0</v>
      </c>
      <c r="T95" s="368"/>
    </row>
    <row r="96" spans="2:20" ht="19.5">
      <c r="B96" s="79" t="s">
        <v>121</v>
      </c>
      <c r="C96" s="278" t="s">
        <v>122</v>
      </c>
      <c r="D96" s="148"/>
      <c r="E96" s="149"/>
      <c r="F96" s="150"/>
      <c r="G96" s="148">
        <v>130</v>
      </c>
      <c r="H96" s="149"/>
      <c r="I96" s="150">
        <v>170</v>
      </c>
      <c r="J96" s="148">
        <v>100</v>
      </c>
      <c r="K96" s="149"/>
      <c r="L96" s="151">
        <v>150</v>
      </c>
      <c r="M96" s="152">
        <v>100</v>
      </c>
      <c r="N96" s="149"/>
      <c r="O96" s="150">
        <v>50</v>
      </c>
      <c r="P96" s="148">
        <v>100</v>
      </c>
      <c r="Q96" s="149"/>
      <c r="R96" s="153">
        <v>50</v>
      </c>
      <c r="S96" s="351">
        <f t="shared" si="7"/>
        <v>850</v>
      </c>
      <c r="T96" s="368"/>
    </row>
    <row r="97" spans="2:20" ht="12.75">
      <c r="B97" s="79"/>
      <c r="C97" s="277" t="s">
        <v>123</v>
      </c>
      <c r="D97" s="148"/>
      <c r="E97" s="149"/>
      <c r="F97" s="150"/>
      <c r="G97" s="148"/>
      <c r="H97" s="149"/>
      <c r="I97" s="150"/>
      <c r="J97" s="148"/>
      <c r="K97" s="149"/>
      <c r="L97" s="151"/>
      <c r="M97" s="152"/>
      <c r="N97" s="149"/>
      <c r="O97" s="150"/>
      <c r="P97" s="148"/>
      <c r="Q97" s="149"/>
      <c r="R97" s="153"/>
      <c r="S97" s="351">
        <f t="shared" si="7"/>
        <v>0</v>
      </c>
      <c r="T97" s="368"/>
    </row>
    <row r="98" spans="2:20" ht="12.75">
      <c r="B98" s="79" t="s">
        <v>124</v>
      </c>
      <c r="C98" s="278" t="s">
        <v>125</v>
      </c>
      <c r="D98" s="148">
        <v>54</v>
      </c>
      <c r="E98" s="149"/>
      <c r="F98" s="150">
        <v>55</v>
      </c>
      <c r="G98" s="148"/>
      <c r="H98" s="149"/>
      <c r="I98" s="150"/>
      <c r="J98" s="148"/>
      <c r="K98" s="149"/>
      <c r="L98" s="151"/>
      <c r="M98" s="152"/>
      <c r="N98" s="149"/>
      <c r="O98" s="150"/>
      <c r="P98" s="148"/>
      <c r="Q98" s="149"/>
      <c r="R98" s="153"/>
      <c r="S98" s="351">
        <f t="shared" si="7"/>
        <v>109</v>
      </c>
      <c r="T98" s="368"/>
    </row>
    <row r="99" spans="2:20" ht="12.75">
      <c r="B99" s="79"/>
      <c r="C99" s="277" t="s">
        <v>126</v>
      </c>
      <c r="D99" s="148"/>
      <c r="E99" s="149"/>
      <c r="F99" s="150"/>
      <c r="G99" s="148"/>
      <c r="H99" s="149"/>
      <c r="I99" s="150"/>
      <c r="J99" s="148"/>
      <c r="K99" s="149"/>
      <c r="L99" s="151"/>
      <c r="M99" s="152"/>
      <c r="N99" s="149"/>
      <c r="O99" s="150"/>
      <c r="P99" s="148"/>
      <c r="Q99" s="149"/>
      <c r="R99" s="153"/>
      <c r="S99" s="351">
        <f t="shared" si="7"/>
        <v>0</v>
      </c>
      <c r="T99" s="368"/>
    </row>
    <row r="100" spans="2:20" ht="21" customHeight="1">
      <c r="B100" s="79" t="s">
        <v>127</v>
      </c>
      <c r="C100" s="276" t="s">
        <v>128</v>
      </c>
      <c r="D100" s="127"/>
      <c r="E100" s="156"/>
      <c r="F100" s="168"/>
      <c r="G100" s="127">
        <v>80</v>
      </c>
      <c r="H100" s="156"/>
      <c r="I100" s="168"/>
      <c r="J100" s="127"/>
      <c r="K100" s="156"/>
      <c r="L100" s="169"/>
      <c r="M100" s="158"/>
      <c r="N100" s="154"/>
      <c r="O100" s="155"/>
      <c r="P100" s="159"/>
      <c r="Q100" s="154"/>
      <c r="R100" s="160"/>
      <c r="S100" s="351">
        <f t="shared" si="7"/>
        <v>80</v>
      </c>
      <c r="T100" s="368"/>
    </row>
    <row r="101" spans="2:20" ht="12.75">
      <c r="B101" s="79" t="s">
        <v>129</v>
      </c>
      <c r="C101" s="278" t="s">
        <v>112</v>
      </c>
      <c r="D101" s="148"/>
      <c r="E101" s="149"/>
      <c r="F101" s="150"/>
      <c r="G101" s="148">
        <v>40</v>
      </c>
      <c r="H101" s="149"/>
      <c r="I101" s="150">
        <v>40</v>
      </c>
      <c r="J101" s="148">
        <v>40</v>
      </c>
      <c r="K101" s="149"/>
      <c r="L101" s="151">
        <v>40</v>
      </c>
      <c r="M101" s="152">
        <v>40</v>
      </c>
      <c r="N101" s="149"/>
      <c r="O101" s="150">
        <v>40</v>
      </c>
      <c r="P101" s="148">
        <v>25</v>
      </c>
      <c r="Q101" s="149"/>
      <c r="R101" s="153"/>
      <c r="S101" s="351">
        <f t="shared" si="7"/>
        <v>265</v>
      </c>
      <c r="T101" s="368"/>
    </row>
    <row r="102" spans="2:20" ht="12.75">
      <c r="B102" s="79" t="s">
        <v>130</v>
      </c>
      <c r="C102" s="278" t="s">
        <v>119</v>
      </c>
      <c r="D102" s="148"/>
      <c r="E102" s="149"/>
      <c r="F102" s="150"/>
      <c r="G102" s="148"/>
      <c r="H102" s="149"/>
      <c r="I102" s="150"/>
      <c r="J102" s="148"/>
      <c r="K102" s="149"/>
      <c r="L102" s="151"/>
      <c r="M102" s="152"/>
      <c r="N102" s="149"/>
      <c r="O102" s="150"/>
      <c r="P102" s="148">
        <v>160</v>
      </c>
      <c r="Q102" s="149"/>
      <c r="R102" s="153"/>
      <c r="S102" s="351">
        <f t="shared" si="7"/>
        <v>160</v>
      </c>
      <c r="T102" s="368"/>
    </row>
    <row r="103" spans="2:20" ht="18">
      <c r="B103" s="79"/>
      <c r="C103" s="277" t="s">
        <v>161</v>
      </c>
      <c r="D103" s="148"/>
      <c r="E103" s="149"/>
      <c r="F103" s="150"/>
      <c r="G103" s="148"/>
      <c r="H103" s="149"/>
      <c r="I103" s="150"/>
      <c r="J103" s="148"/>
      <c r="K103" s="149"/>
      <c r="L103" s="151"/>
      <c r="M103" s="152"/>
      <c r="N103" s="149"/>
      <c r="O103" s="150"/>
      <c r="P103" s="148"/>
      <c r="Q103" s="149"/>
      <c r="R103" s="153"/>
      <c r="S103" s="351">
        <f t="shared" si="7"/>
        <v>0</v>
      </c>
      <c r="T103" s="368"/>
    </row>
    <row r="104" spans="2:20" ht="30" thickBot="1">
      <c r="B104" s="100" t="s">
        <v>131</v>
      </c>
      <c r="C104" s="336" t="s">
        <v>174</v>
      </c>
      <c r="D104" s="171">
        <v>569</v>
      </c>
      <c r="E104" s="172"/>
      <c r="F104" s="173"/>
      <c r="G104" s="171">
        <v>100</v>
      </c>
      <c r="H104" s="172"/>
      <c r="I104" s="173">
        <v>100</v>
      </c>
      <c r="J104" s="171"/>
      <c r="K104" s="172"/>
      <c r="L104" s="174"/>
      <c r="M104" s="175"/>
      <c r="N104" s="172"/>
      <c r="O104" s="173"/>
      <c r="P104" s="171"/>
      <c r="Q104" s="172"/>
      <c r="R104" s="174"/>
      <c r="S104" s="418">
        <f>SUM(D104:R104)</f>
        <v>769</v>
      </c>
      <c r="T104" s="368"/>
    </row>
    <row r="105" spans="2:20" ht="12.75">
      <c r="B105" s="456" t="s">
        <v>0</v>
      </c>
      <c r="C105" s="460" t="s">
        <v>1</v>
      </c>
      <c r="D105" s="463" t="s">
        <v>87</v>
      </c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5"/>
      <c r="S105" s="466" t="s">
        <v>166</v>
      </c>
      <c r="T105" s="398"/>
    </row>
    <row r="106" spans="2:20" ht="21" customHeight="1">
      <c r="B106" s="457"/>
      <c r="C106" s="461"/>
      <c r="D106" s="468">
        <v>2006</v>
      </c>
      <c r="E106" s="469"/>
      <c r="F106" s="470"/>
      <c r="G106" s="471">
        <v>2007</v>
      </c>
      <c r="H106" s="472"/>
      <c r="I106" s="473"/>
      <c r="J106" s="468">
        <v>2008</v>
      </c>
      <c r="K106" s="469"/>
      <c r="L106" s="470"/>
      <c r="M106" s="441">
        <v>2009</v>
      </c>
      <c r="N106" s="442"/>
      <c r="O106" s="443"/>
      <c r="P106" s="444">
        <v>2010</v>
      </c>
      <c r="Q106" s="445"/>
      <c r="R106" s="446"/>
      <c r="S106" s="467"/>
      <c r="T106" s="403"/>
    </row>
    <row r="107" spans="2:20" ht="18.75" thickBot="1">
      <c r="B107" s="457"/>
      <c r="C107" s="474"/>
      <c r="D107" s="66" t="s">
        <v>2</v>
      </c>
      <c r="E107" s="69" t="s">
        <v>3</v>
      </c>
      <c r="F107" s="70" t="s">
        <v>4</v>
      </c>
      <c r="G107" s="66" t="s">
        <v>2</v>
      </c>
      <c r="H107" s="72" t="s">
        <v>3</v>
      </c>
      <c r="I107" s="68" t="s">
        <v>4</v>
      </c>
      <c r="J107" s="66" t="s">
        <v>2</v>
      </c>
      <c r="K107" s="67" t="s">
        <v>3</v>
      </c>
      <c r="L107" s="69" t="s">
        <v>4</v>
      </c>
      <c r="M107" s="66" t="s">
        <v>2</v>
      </c>
      <c r="N107" s="67" t="s">
        <v>3</v>
      </c>
      <c r="O107" s="68" t="s">
        <v>4</v>
      </c>
      <c r="P107" s="66" t="s">
        <v>2</v>
      </c>
      <c r="Q107" s="67" t="s">
        <v>3</v>
      </c>
      <c r="R107" s="68" t="s">
        <v>4</v>
      </c>
      <c r="S107" s="119"/>
      <c r="T107" s="399"/>
    </row>
    <row r="108" spans="2:20" ht="20.25" customHeight="1">
      <c r="B108" s="458"/>
      <c r="C108" s="447" t="s">
        <v>132</v>
      </c>
      <c r="D108" s="454"/>
      <c r="E108" s="454"/>
      <c r="F108" s="454"/>
      <c r="G108" s="454"/>
      <c r="H108" s="454"/>
      <c r="I108" s="454"/>
      <c r="J108" s="454"/>
      <c r="K108" s="454"/>
      <c r="L108" s="454"/>
      <c r="M108" s="454"/>
      <c r="N108" s="454"/>
      <c r="O108" s="454"/>
      <c r="P108" s="454"/>
      <c r="Q108" s="454"/>
      <c r="R108" s="454"/>
      <c r="S108" s="455"/>
      <c r="T108" s="407"/>
    </row>
    <row r="109" spans="2:20" ht="21" customHeight="1">
      <c r="B109" s="458"/>
      <c r="C109" s="120" t="s">
        <v>72</v>
      </c>
      <c r="D109" s="176"/>
      <c r="E109" s="176"/>
      <c r="F109" s="176"/>
      <c r="G109" s="176"/>
      <c r="H109" s="176"/>
      <c r="I109" s="176"/>
      <c r="J109" s="176"/>
      <c r="K109" s="176"/>
      <c r="L109" s="176"/>
      <c r="M109" s="176"/>
      <c r="N109" s="176"/>
      <c r="O109" s="176"/>
      <c r="P109" s="176"/>
      <c r="Q109" s="176"/>
      <c r="R109" s="176"/>
      <c r="S109" s="177"/>
      <c r="T109" s="426"/>
    </row>
    <row r="110" spans="2:21" ht="12.75">
      <c r="B110" s="459"/>
      <c r="C110" s="178" t="s">
        <v>133</v>
      </c>
      <c r="D110" s="181">
        <f aca="true" t="shared" si="8" ref="D110:R110">SUM(D111:D112)</f>
        <v>4800</v>
      </c>
      <c r="E110" s="182">
        <f t="shared" si="8"/>
        <v>0</v>
      </c>
      <c r="F110" s="180">
        <f t="shared" si="8"/>
        <v>7732</v>
      </c>
      <c r="G110" s="181">
        <f t="shared" si="8"/>
        <v>0</v>
      </c>
      <c r="H110" s="182">
        <f t="shared" si="8"/>
        <v>0</v>
      </c>
      <c r="I110" s="180">
        <f t="shared" si="8"/>
        <v>25545</v>
      </c>
      <c r="J110" s="179">
        <f t="shared" si="8"/>
        <v>0</v>
      </c>
      <c r="K110" s="182">
        <f t="shared" si="8"/>
        <v>0</v>
      </c>
      <c r="L110" s="180">
        <f t="shared" si="8"/>
        <v>19100</v>
      </c>
      <c r="M110" s="181">
        <f t="shared" si="8"/>
        <v>0</v>
      </c>
      <c r="N110" s="182">
        <f t="shared" si="8"/>
        <v>0</v>
      </c>
      <c r="O110" s="180">
        <f t="shared" si="8"/>
        <v>0</v>
      </c>
      <c r="P110" s="182">
        <f t="shared" si="8"/>
        <v>0</v>
      </c>
      <c r="Q110" s="182">
        <f t="shared" si="8"/>
        <v>0</v>
      </c>
      <c r="R110" s="180">
        <f t="shared" si="8"/>
        <v>0</v>
      </c>
      <c r="S110" s="183">
        <f>SUM(S111:S112)</f>
        <v>57177</v>
      </c>
      <c r="T110" s="408"/>
      <c r="U110" s="249">
        <f>SUM(D110:R110)</f>
        <v>57177</v>
      </c>
    </row>
    <row r="111" spans="2:20" ht="26.25" customHeight="1">
      <c r="B111" s="184" t="s">
        <v>134</v>
      </c>
      <c r="C111" s="279" t="s">
        <v>135</v>
      </c>
      <c r="D111" s="185">
        <v>4800</v>
      </c>
      <c r="E111" s="186"/>
      <c r="F111" s="187">
        <v>7732</v>
      </c>
      <c r="G111" s="188"/>
      <c r="H111" s="186"/>
      <c r="I111" s="380">
        <v>6445</v>
      </c>
      <c r="J111" s="189"/>
      <c r="K111" s="186"/>
      <c r="L111" s="190"/>
      <c r="M111" s="188"/>
      <c r="N111" s="186"/>
      <c r="O111" s="191"/>
      <c r="P111" s="188"/>
      <c r="Q111" s="186"/>
      <c r="R111" s="192"/>
      <c r="S111" s="352">
        <f>SUM(D111:R111)</f>
        <v>18977</v>
      </c>
      <c r="T111" s="368"/>
    </row>
    <row r="112" spans="2:20" ht="31.5" customHeight="1" thickBot="1">
      <c r="B112" s="100" t="s">
        <v>136</v>
      </c>
      <c r="C112" s="280" t="s">
        <v>137</v>
      </c>
      <c r="D112" s="196"/>
      <c r="E112" s="194"/>
      <c r="F112" s="195"/>
      <c r="G112" s="196"/>
      <c r="H112" s="310"/>
      <c r="I112" s="309">
        <v>19100</v>
      </c>
      <c r="J112" s="197"/>
      <c r="K112" s="310"/>
      <c r="L112" s="309">
        <v>19100</v>
      </c>
      <c r="M112" s="193"/>
      <c r="N112" s="381"/>
      <c r="O112" s="382"/>
      <c r="P112" s="193"/>
      <c r="Q112" s="197"/>
      <c r="R112" s="195"/>
      <c r="S112" s="353">
        <f>SUM(D112:R112)</f>
        <v>38200</v>
      </c>
      <c r="T112" s="409"/>
    </row>
    <row r="113" spans="2:21" ht="21.75" customHeight="1" thickBot="1">
      <c r="B113" s="300"/>
      <c r="C113" s="301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308"/>
      <c r="T113" s="410"/>
      <c r="U113" s="288"/>
    </row>
    <row r="114" spans="2:20" ht="12.75">
      <c r="B114" s="450" t="s">
        <v>0</v>
      </c>
      <c r="C114" s="460" t="s">
        <v>1</v>
      </c>
      <c r="D114" s="463" t="s">
        <v>87</v>
      </c>
      <c r="E114" s="464"/>
      <c r="F114" s="464"/>
      <c r="G114" s="464"/>
      <c r="H114" s="464"/>
      <c r="I114" s="464"/>
      <c r="J114" s="464"/>
      <c r="K114" s="464"/>
      <c r="L114" s="464"/>
      <c r="M114" s="464"/>
      <c r="N114" s="464"/>
      <c r="O114" s="464"/>
      <c r="P114" s="464"/>
      <c r="Q114" s="464"/>
      <c r="R114" s="465"/>
      <c r="S114" s="466" t="s">
        <v>166</v>
      </c>
      <c r="T114" s="398"/>
    </row>
    <row r="115" spans="2:20" ht="21" customHeight="1">
      <c r="B115" s="451"/>
      <c r="C115" s="461"/>
      <c r="D115" s="468">
        <v>2006</v>
      </c>
      <c r="E115" s="469"/>
      <c r="F115" s="470"/>
      <c r="G115" s="471">
        <v>2007</v>
      </c>
      <c r="H115" s="472"/>
      <c r="I115" s="473"/>
      <c r="J115" s="468">
        <v>2008</v>
      </c>
      <c r="K115" s="469"/>
      <c r="L115" s="470"/>
      <c r="M115" s="441">
        <v>2009</v>
      </c>
      <c r="N115" s="442"/>
      <c r="O115" s="443"/>
      <c r="P115" s="444">
        <v>2010</v>
      </c>
      <c r="Q115" s="445"/>
      <c r="R115" s="446"/>
      <c r="S115" s="467"/>
      <c r="T115" s="403"/>
    </row>
    <row r="116" spans="2:20" ht="18.75" thickBot="1">
      <c r="B116" s="451"/>
      <c r="C116" s="462"/>
      <c r="D116" s="66" t="s">
        <v>2</v>
      </c>
      <c r="E116" s="69" t="s">
        <v>3</v>
      </c>
      <c r="F116" s="70" t="s">
        <v>4</v>
      </c>
      <c r="G116" s="66" t="s">
        <v>2</v>
      </c>
      <c r="H116" s="72" t="s">
        <v>3</v>
      </c>
      <c r="I116" s="68" t="s">
        <v>4</v>
      </c>
      <c r="J116" s="66" t="s">
        <v>2</v>
      </c>
      <c r="K116" s="67" t="s">
        <v>3</v>
      </c>
      <c r="L116" s="69" t="s">
        <v>4</v>
      </c>
      <c r="M116" s="66" t="s">
        <v>2</v>
      </c>
      <c r="N116" s="67" t="s">
        <v>3</v>
      </c>
      <c r="O116" s="68" t="s">
        <v>4</v>
      </c>
      <c r="P116" s="66" t="s">
        <v>2</v>
      </c>
      <c r="Q116" s="67" t="s">
        <v>3</v>
      </c>
      <c r="R116" s="68" t="s">
        <v>4</v>
      </c>
      <c r="S116" s="119"/>
      <c r="T116" s="399"/>
    </row>
    <row r="117" spans="2:20" ht="18">
      <c r="B117" s="452"/>
      <c r="C117" s="447" t="s">
        <v>138</v>
      </c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49"/>
      <c r="T117" s="411"/>
    </row>
    <row r="118" spans="2:20" ht="15">
      <c r="B118" s="452"/>
      <c r="C118" s="120" t="s">
        <v>72</v>
      </c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3"/>
      <c r="T118" s="425"/>
    </row>
    <row r="119" spans="2:21" ht="25.5">
      <c r="B119" s="453"/>
      <c r="C119" s="124" t="s">
        <v>139</v>
      </c>
      <c r="D119" s="204">
        <f aca="true" t="shared" si="9" ref="D119:J119">SUM(D120:D124)</f>
        <v>598</v>
      </c>
      <c r="E119" s="207">
        <f t="shared" si="9"/>
        <v>0</v>
      </c>
      <c r="F119" s="208">
        <f t="shared" si="9"/>
        <v>72</v>
      </c>
      <c r="G119" s="209">
        <f t="shared" si="9"/>
        <v>479</v>
      </c>
      <c r="H119" s="210">
        <f t="shared" si="9"/>
        <v>50</v>
      </c>
      <c r="I119" s="369">
        <f t="shared" si="9"/>
        <v>0</v>
      </c>
      <c r="J119" s="210">
        <f t="shared" si="9"/>
        <v>962</v>
      </c>
      <c r="K119" s="205">
        <f aca="true" t="shared" si="10" ref="K119:R119">SUM(K120:K124)</f>
        <v>0</v>
      </c>
      <c r="L119" s="206">
        <f t="shared" si="10"/>
        <v>0</v>
      </c>
      <c r="M119" s="204">
        <f>SUM(M120:M124)</f>
        <v>912</v>
      </c>
      <c r="N119" s="205">
        <f>SUM(N120:N124)</f>
        <v>0</v>
      </c>
      <c r="O119" s="206">
        <f t="shared" si="10"/>
        <v>0</v>
      </c>
      <c r="P119" s="205">
        <f t="shared" si="10"/>
        <v>0</v>
      </c>
      <c r="Q119" s="205">
        <f t="shared" si="10"/>
        <v>0</v>
      </c>
      <c r="R119" s="205">
        <f t="shared" si="10"/>
        <v>0</v>
      </c>
      <c r="S119" s="211">
        <f>SUM(S120:S124)</f>
        <v>3073</v>
      </c>
      <c r="T119" s="405"/>
      <c r="U119" s="247">
        <f>SUM(D119:R119)</f>
        <v>3073</v>
      </c>
    </row>
    <row r="120" spans="2:20" ht="26.25" customHeight="1">
      <c r="B120" s="125" t="s">
        <v>140</v>
      </c>
      <c r="C120" s="281" t="s">
        <v>141</v>
      </c>
      <c r="D120" s="212"/>
      <c r="E120" s="213"/>
      <c r="F120" s="214"/>
      <c r="G120" s="212">
        <v>50</v>
      </c>
      <c r="H120" s="427"/>
      <c r="I120" s="428"/>
      <c r="J120" s="429">
        <v>50</v>
      </c>
      <c r="K120" s="213"/>
      <c r="L120" s="214"/>
      <c r="M120" s="215"/>
      <c r="N120" s="213"/>
      <c r="O120" s="216"/>
      <c r="P120" s="217"/>
      <c r="Q120" s="218"/>
      <c r="R120" s="219"/>
      <c r="S120" s="289">
        <f>SUM(D120:R120)</f>
        <v>100</v>
      </c>
      <c r="T120" s="368"/>
    </row>
    <row r="121" spans="2:20" ht="21.75" customHeight="1" thickBot="1">
      <c r="B121" s="100" t="s">
        <v>142</v>
      </c>
      <c r="C121" s="282" t="s">
        <v>143</v>
      </c>
      <c r="D121" s="220">
        <v>426</v>
      </c>
      <c r="E121" s="221"/>
      <c r="F121" s="222"/>
      <c r="G121" s="220">
        <v>200</v>
      </c>
      <c r="H121" s="221"/>
      <c r="I121" s="223"/>
      <c r="J121" s="224">
        <v>722</v>
      </c>
      <c r="K121" s="221"/>
      <c r="L121" s="222"/>
      <c r="M121" s="220">
        <v>722</v>
      </c>
      <c r="N121" s="221"/>
      <c r="O121" s="223"/>
      <c r="P121" s="225"/>
      <c r="Q121" s="226"/>
      <c r="R121" s="227"/>
      <c r="S121" s="354">
        <f>SUM(D121:R121)</f>
        <v>2070</v>
      </c>
      <c r="T121" s="368"/>
    </row>
    <row r="122" spans="2:20" ht="48.75" customHeight="1">
      <c r="B122" s="228" t="s">
        <v>144</v>
      </c>
      <c r="C122" s="283" t="s">
        <v>153</v>
      </c>
      <c r="D122" s="229"/>
      <c r="E122" s="230"/>
      <c r="F122" s="231"/>
      <c r="G122" s="229">
        <v>29</v>
      </c>
      <c r="H122" s="230">
        <v>50</v>
      </c>
      <c r="I122" s="232"/>
      <c r="J122" s="233"/>
      <c r="K122" s="230"/>
      <c r="L122" s="231"/>
      <c r="M122" s="229"/>
      <c r="N122" s="230"/>
      <c r="O122" s="234"/>
      <c r="P122" s="235"/>
      <c r="Q122" s="236"/>
      <c r="R122" s="237"/>
      <c r="S122" s="355">
        <f>SUM(D122:R122)</f>
        <v>79</v>
      </c>
      <c r="T122" s="412"/>
    </row>
    <row r="123" spans="2:20" ht="19.5">
      <c r="B123" s="125" t="s">
        <v>145</v>
      </c>
      <c r="C123" s="284" t="s">
        <v>146</v>
      </c>
      <c r="D123" s="130">
        <v>172</v>
      </c>
      <c r="E123" s="128"/>
      <c r="F123" s="129">
        <v>72</v>
      </c>
      <c r="G123" s="130">
        <v>160</v>
      </c>
      <c r="H123" s="128"/>
      <c r="I123" s="133"/>
      <c r="J123" s="131">
        <v>150</v>
      </c>
      <c r="K123" s="128"/>
      <c r="L123" s="129"/>
      <c r="M123" s="130">
        <v>150</v>
      </c>
      <c r="N123" s="128"/>
      <c r="O123" s="133"/>
      <c r="P123" s="130"/>
      <c r="Q123" s="128"/>
      <c r="R123" s="238"/>
      <c r="S123" s="356">
        <f>SUM(D123:R123)</f>
        <v>704</v>
      </c>
      <c r="T123" s="412"/>
    </row>
    <row r="124" spans="2:20" ht="17.25" customHeight="1" thickBot="1">
      <c r="B124" s="239" t="s">
        <v>147</v>
      </c>
      <c r="C124" s="282" t="s">
        <v>148</v>
      </c>
      <c r="D124" s="240"/>
      <c r="E124" s="241"/>
      <c r="F124" s="242"/>
      <c r="G124" s="240">
        <v>40</v>
      </c>
      <c r="H124" s="241"/>
      <c r="I124" s="243"/>
      <c r="J124" s="244">
        <v>40</v>
      </c>
      <c r="K124" s="241"/>
      <c r="L124" s="242"/>
      <c r="M124" s="240">
        <v>40</v>
      </c>
      <c r="N124" s="241"/>
      <c r="O124" s="245"/>
      <c r="P124" s="240"/>
      <c r="Q124" s="241"/>
      <c r="R124" s="246"/>
      <c r="S124" s="357">
        <f>SUM(D124:R124)</f>
        <v>120</v>
      </c>
      <c r="T124" s="402"/>
    </row>
    <row r="125" spans="2:20" ht="33" customHeight="1" thickBot="1">
      <c r="B125" s="248"/>
      <c r="C125" s="302" t="s">
        <v>149</v>
      </c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  <c r="N125" s="378"/>
      <c r="O125" s="378"/>
      <c r="P125" s="378"/>
      <c r="Q125" s="378"/>
      <c r="R125" s="378"/>
      <c r="S125" s="261"/>
      <c r="T125" s="413"/>
    </row>
    <row r="126" spans="2:21" s="307" customFormat="1" ht="33.75" customHeight="1" thickBot="1">
      <c r="B126" s="303"/>
      <c r="C126" s="304" t="s">
        <v>154</v>
      </c>
      <c r="D126" s="371">
        <f aca="true" t="shared" si="11" ref="D126:S126">D119+D110+D84+D67+D53+D7</f>
        <v>10536</v>
      </c>
      <c r="E126" s="372">
        <f t="shared" si="11"/>
        <v>7750</v>
      </c>
      <c r="F126" s="373">
        <f t="shared" si="11"/>
        <v>10634</v>
      </c>
      <c r="G126" s="371">
        <f t="shared" si="11"/>
        <v>9075</v>
      </c>
      <c r="H126" s="374">
        <f t="shared" si="11"/>
        <v>16403</v>
      </c>
      <c r="I126" s="375">
        <f t="shared" si="11"/>
        <v>29126</v>
      </c>
      <c r="J126" s="371">
        <f t="shared" si="11"/>
        <v>9765</v>
      </c>
      <c r="K126" s="372">
        <f t="shared" si="11"/>
        <v>29703</v>
      </c>
      <c r="L126" s="373">
        <f t="shared" si="11"/>
        <v>25293</v>
      </c>
      <c r="M126" s="371">
        <f t="shared" si="11"/>
        <v>12505</v>
      </c>
      <c r="N126" s="372">
        <f t="shared" si="11"/>
        <v>49184</v>
      </c>
      <c r="O126" s="373">
        <f t="shared" si="11"/>
        <v>9058</v>
      </c>
      <c r="P126" s="376">
        <f t="shared" si="11"/>
        <v>11794</v>
      </c>
      <c r="Q126" s="377">
        <f t="shared" si="11"/>
        <v>40847</v>
      </c>
      <c r="R126" s="373">
        <f t="shared" si="11"/>
        <v>7812</v>
      </c>
      <c r="S126" s="305">
        <f t="shared" si="11"/>
        <v>279485</v>
      </c>
      <c r="T126" s="434"/>
      <c r="U126" s="306">
        <f>SUM(D126:R126)</f>
        <v>279485</v>
      </c>
    </row>
    <row r="127" spans="3:21" ht="32.25" customHeight="1" thickBot="1">
      <c r="C127" s="259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88"/>
      <c r="U127" s="288"/>
    </row>
    <row r="128" spans="3:21" ht="20.25" customHeight="1">
      <c r="C128" t="s">
        <v>164</v>
      </c>
      <c r="D128" s="439" t="s">
        <v>155</v>
      </c>
      <c r="E128" s="439"/>
      <c r="F128" s="439"/>
      <c r="G128" s="439"/>
      <c r="H128" s="439"/>
      <c r="I128" s="439"/>
      <c r="J128" s="439"/>
      <c r="M128" s="435" t="s">
        <v>150</v>
      </c>
      <c r="N128" s="435"/>
      <c r="O128" s="435"/>
      <c r="P128" s="435"/>
      <c r="Q128" s="435"/>
      <c r="R128" s="436"/>
      <c r="S128" s="333">
        <f>D126+G126+J126+M126+P126</f>
        <v>53675</v>
      </c>
      <c r="T128" s="414"/>
      <c r="U128" s="275"/>
    </row>
    <row r="129" spans="3:21" ht="21" customHeight="1">
      <c r="C129" t="s">
        <v>165</v>
      </c>
      <c r="D129" s="440"/>
      <c r="E129" s="440"/>
      <c r="F129" s="440"/>
      <c r="G129" s="440"/>
      <c r="H129" s="440"/>
      <c r="I129" s="440"/>
      <c r="J129" s="440"/>
      <c r="M129" s="437" t="s">
        <v>151</v>
      </c>
      <c r="N129" s="437"/>
      <c r="O129" s="437"/>
      <c r="P129" s="437"/>
      <c r="Q129" s="437"/>
      <c r="R129" s="438"/>
      <c r="S129" s="334">
        <f>E126+H126+K126+N126+Q126</f>
        <v>143887</v>
      </c>
      <c r="T129" s="414"/>
      <c r="U129" s="275"/>
    </row>
    <row r="130" spans="4:21" ht="18.75" customHeight="1">
      <c r="D130" s="440"/>
      <c r="E130" s="440"/>
      <c r="F130" s="440"/>
      <c r="G130" s="440"/>
      <c r="H130" s="440"/>
      <c r="I130" s="440"/>
      <c r="J130" s="440"/>
      <c r="M130" s="437" t="s">
        <v>4</v>
      </c>
      <c r="N130" s="437"/>
      <c r="O130" s="437"/>
      <c r="P130" s="437"/>
      <c r="Q130" s="437"/>
      <c r="R130" s="438"/>
      <c r="S130" s="334">
        <f>F126+I126+L126+O126+R126</f>
        <v>81923</v>
      </c>
      <c r="T130" s="414"/>
      <c r="U130" s="383">
        <f>SUM(S128:S130)</f>
        <v>279485</v>
      </c>
    </row>
  </sheetData>
  <mergeCells count="65">
    <mergeCell ref="B48:B53"/>
    <mergeCell ref="D49:F49"/>
    <mergeCell ref="G49:I49"/>
    <mergeCell ref="S48:S49"/>
    <mergeCell ref="D48:R48"/>
    <mergeCell ref="C48:C50"/>
    <mergeCell ref="C1:S1"/>
    <mergeCell ref="C2:C4"/>
    <mergeCell ref="S2:S3"/>
    <mergeCell ref="D3:F3"/>
    <mergeCell ref="G3:I3"/>
    <mergeCell ref="D2:R2"/>
    <mergeCell ref="J3:L3"/>
    <mergeCell ref="M3:O3"/>
    <mergeCell ref="P3:R3"/>
    <mergeCell ref="B62:B67"/>
    <mergeCell ref="C65:S65"/>
    <mergeCell ref="D62:R62"/>
    <mergeCell ref="J49:L49"/>
    <mergeCell ref="M49:O49"/>
    <mergeCell ref="P49:R49"/>
    <mergeCell ref="S62:S63"/>
    <mergeCell ref="D63:F63"/>
    <mergeCell ref="G63:I63"/>
    <mergeCell ref="J63:L63"/>
    <mergeCell ref="B2:B7"/>
    <mergeCell ref="C5:S5"/>
    <mergeCell ref="C51:I51"/>
    <mergeCell ref="M80:O80"/>
    <mergeCell ref="S79:S80"/>
    <mergeCell ref="B79:B85"/>
    <mergeCell ref="C79:C81"/>
    <mergeCell ref="D80:F80"/>
    <mergeCell ref="G80:I80"/>
    <mergeCell ref="C62:C64"/>
    <mergeCell ref="M63:O63"/>
    <mergeCell ref="P63:R63"/>
    <mergeCell ref="P80:R80"/>
    <mergeCell ref="C82:S82"/>
    <mergeCell ref="D79:R79"/>
    <mergeCell ref="J80:L80"/>
    <mergeCell ref="S105:S106"/>
    <mergeCell ref="D106:F106"/>
    <mergeCell ref="G106:I106"/>
    <mergeCell ref="J106:L106"/>
    <mergeCell ref="M106:O106"/>
    <mergeCell ref="P106:R106"/>
    <mergeCell ref="C108:S108"/>
    <mergeCell ref="B105:B110"/>
    <mergeCell ref="C114:C116"/>
    <mergeCell ref="D114:R114"/>
    <mergeCell ref="S114:S115"/>
    <mergeCell ref="D115:F115"/>
    <mergeCell ref="G115:I115"/>
    <mergeCell ref="J115:L115"/>
    <mergeCell ref="C105:C107"/>
    <mergeCell ref="D105:R105"/>
    <mergeCell ref="M115:O115"/>
    <mergeCell ref="P115:R115"/>
    <mergeCell ref="C117:S117"/>
    <mergeCell ref="B114:B119"/>
    <mergeCell ref="M128:R128"/>
    <mergeCell ref="M129:R129"/>
    <mergeCell ref="M130:R130"/>
    <mergeCell ref="D128:J130"/>
  </mergeCells>
  <printOptions/>
  <pageMargins left="0.95" right="0.26" top="0.51" bottom="0.51" header="0.4" footer="0.19"/>
  <pageSetup horizontalDpi="600" verticalDpi="600" orientation="landscape" paperSize="9" scale="75" r:id="rId3"/>
  <headerFooter alignWithMargins="0">
    <oddFooter>&amp;CStrona &amp;P</oddFooter>
  </headerFooter>
  <rowBreaks count="4" manualBreakCount="4">
    <brk id="25" max="18" man="1"/>
    <brk id="46" max="18" man="1"/>
    <brk id="78" max="18" man="1"/>
    <brk id="104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Cieszyn</dc:creator>
  <cp:keywords/>
  <dc:description/>
  <cp:lastModifiedBy>Aneta</cp:lastModifiedBy>
  <cp:lastPrinted>2006-09-15T09:38:17Z</cp:lastPrinted>
  <dcterms:created xsi:type="dcterms:W3CDTF">2006-07-17T09:21:50Z</dcterms:created>
  <dcterms:modified xsi:type="dcterms:W3CDTF">2006-09-27T10:49:52Z</dcterms:modified>
  <cp:category/>
  <cp:version/>
  <cp:contentType/>
  <cp:contentStatus/>
</cp:coreProperties>
</file>