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5" windowWidth="11055" windowHeight="6300" tabRatio="544" activeTab="0"/>
  </bookViews>
  <sheets>
    <sheet name="tabela 4" sheetId="1" r:id="rId1"/>
    <sheet name="tabela 5" sheetId="2" r:id="rId2"/>
  </sheets>
  <definedNames>
    <definedName name="_xlnm.Print_Area" localSheetId="0">'tabela 4'!$A$1:$G$440</definedName>
    <definedName name="_xlnm.Print_Titles" localSheetId="0">'tabela 4'!$5:$6</definedName>
  </definedNames>
  <calcPr fullCalcOnLoad="1"/>
</workbook>
</file>

<file path=xl/sharedStrings.xml><?xml version="1.0" encoding="utf-8"?>
<sst xmlns="http://schemas.openxmlformats.org/spreadsheetml/2006/main" count="554" uniqueCount="276">
  <si>
    <t>Dział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</si>
  <si>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</si>
  <si>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</si>
  <si>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</si>
  <si>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</si>
  <si>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</si>
  <si>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</si>
  <si>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</si>
  <si>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</si>
  <si>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- Starostwo Powiatowe</t>
  </si>
  <si>
    <t>- DD w Cieszynie</t>
  </si>
  <si>
    <t>- DPS Pogórze</t>
  </si>
  <si>
    <t>- DPS Cieszyn</t>
  </si>
  <si>
    <t>- DPS Kończyce Małe</t>
  </si>
  <si>
    <t>- DPS Skoczów</t>
  </si>
  <si>
    <t>- Specjalny Ośrodek Szkolno-Wych. Cieszyn</t>
  </si>
  <si>
    <t>jednostka odpowiedzialna za realizację budżetu:</t>
  </si>
  <si>
    <t>- PPP Cieszyn</t>
  </si>
  <si>
    <t>- PPP Skoczów</t>
  </si>
  <si>
    <t>- ZSGH Wisła</t>
  </si>
  <si>
    <t>- SSM Dobka</t>
  </si>
  <si>
    <t>- SSM Istebna</t>
  </si>
  <si>
    <t>- ZSO im.Kopernika</t>
  </si>
  <si>
    <t>- ZSO Skoczów</t>
  </si>
  <si>
    <t>- ZSZ Skoczów</t>
  </si>
  <si>
    <t>- Powiatowy Urząd Pracy</t>
  </si>
  <si>
    <t>- PCPR</t>
  </si>
  <si>
    <t>Treść</t>
  </si>
  <si>
    <t>Leśnictwo</t>
  </si>
  <si>
    <t>Nadzór nad gospodarką leśną</t>
  </si>
  <si>
    <t>Transport i łączność</t>
  </si>
  <si>
    <t>Drogi publiczne wojewódzkie</t>
  </si>
  <si>
    <t>Drogi publiczne powiatowe</t>
  </si>
  <si>
    <t>Turystyka</t>
  </si>
  <si>
    <t>Zadania w zakresie upowszechniania turystyki</t>
  </si>
  <si>
    <t>Pozostała działalność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</si>
  <si>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</si>
  <si>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</si>
  <si>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</si>
  <si>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</si>
  <si>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</si>
  <si>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</si>
  <si>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</si>
  <si>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</si>
  <si>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</si>
  <si>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</si>
  <si>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</si>
  <si>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</si>
  <si>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Bezpieczeństwo publiczne i ochrona przeciwpożarowa</t>
  </si>
  <si>
    <t>Komendy powiatowe Policji</t>
  </si>
  <si>
    <t>Komendy powiatowe PSP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</si>
  <si>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</si>
  <si>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</si>
  <si>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</si>
  <si>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</si>
  <si>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</si>
  <si>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Licea ogólnokształcące</t>
  </si>
  <si>
    <t>Ochrona zdrowia</t>
  </si>
  <si>
    <t>Szpitale ogólne</t>
  </si>
  <si>
    <t>Składki na ubezpieczenia zdrowotne oraz świadczenia dla osób nie objętych obowiązkiem ubezpieczenia zdrowotnego</t>
  </si>
  <si>
    <t>Placówki opiekuńczo-wychowawcze</t>
  </si>
  <si>
    <t>Domy pomocy społecznej</t>
  </si>
  <si>
    <t>Rodziny zastępcze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</si>
  <si>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</si>
  <si>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</si>
  <si>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</si>
  <si>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</si>
  <si>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Poradnie psychologiczno-pedagogiczne</t>
  </si>
  <si>
    <t>Placówki wychowania pozaszkolnego</t>
  </si>
  <si>
    <t>Internaty i bursy szkolne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</si>
  <si>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</si>
  <si>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</si>
  <si>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</si>
  <si>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</si>
  <si>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</si>
  <si>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Wykonanie</t>
  </si>
  <si>
    <t>Rozdz.</t>
  </si>
  <si>
    <t>3</t>
  </si>
  <si>
    <t>020</t>
  </si>
  <si>
    <t>02002</t>
  </si>
  <si>
    <t>600</t>
  </si>
  <si>
    <t>60013</t>
  </si>
  <si>
    <t>60014</t>
  </si>
  <si>
    <t>630</t>
  </si>
  <si>
    <t>63003</t>
  </si>
  <si>
    <t>63095</t>
  </si>
  <si>
    <t>700</t>
  </si>
  <si>
    <t>70005</t>
  </si>
  <si>
    <t>710</t>
  </si>
  <si>
    <t>71012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</si>
  <si>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</si>
  <si>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</si>
  <si>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</si>
  <si>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</si>
  <si>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</si>
  <si>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</si>
  <si>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</si>
  <si>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</si>
  <si>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</si>
  <si>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75405</t>
  </si>
  <si>
    <t>75411</t>
  </si>
  <si>
    <t>757</t>
  </si>
  <si>
    <t>75702</t>
  </si>
  <si>
    <t>758</t>
  </si>
  <si>
    <t>75818</t>
  </si>
  <si>
    <t>801</t>
  </si>
  <si>
    <t>80120</t>
  </si>
  <si>
    <t>- Starostwo Powiatowe (dotacje)</t>
  </si>
  <si>
    <t>Szkoły zawodowe</t>
  </si>
  <si>
    <t>80130</t>
  </si>
  <si>
    <t>80140</t>
  </si>
  <si>
    <t>851</t>
  </si>
  <si>
    <t>85111</t>
  </si>
  <si>
    <t>85156</t>
  </si>
  <si>
    <t>- DD Cieszyn</t>
  </si>
  <si>
    <t>- SOSW Cieszyn</t>
  </si>
  <si>
    <t>- RDD Zamarski</t>
  </si>
  <si>
    <t>- DPS Skoczów, ul. Sportowa</t>
  </si>
  <si>
    <t>85195</t>
  </si>
  <si>
    <t>853</t>
  </si>
  <si>
    <t>- PCPR (dotacja)</t>
  </si>
  <si>
    <t>85321</t>
  </si>
  <si>
    <t>85333</t>
  </si>
  <si>
    <t>854</t>
  </si>
  <si>
    <t>Specjalne ośrodki szkolno-wychowawcze</t>
  </si>
  <si>
    <t>85403</t>
  </si>
  <si>
    <t>85406</t>
  </si>
  <si>
    <t>85410</t>
  </si>
  <si>
    <t>85407</t>
  </si>
  <si>
    <t>85417</t>
  </si>
  <si>
    <t>85495</t>
  </si>
  <si>
    <t>921</t>
  </si>
  <si>
    <t>92116</t>
  </si>
  <si>
    <t>92118</t>
  </si>
  <si>
    <t>92195</t>
  </si>
  <si>
    <t>926</t>
  </si>
  <si>
    <t>92605</t>
  </si>
  <si>
    <t>80195</t>
  </si>
  <si>
    <t>OGÓŁEM</t>
  </si>
  <si>
    <t>- wydatki na obsługę długu</t>
  </si>
  <si>
    <t>według jednostek odpowiedzialnych za realizację:</t>
  </si>
  <si>
    <t>Plan wg uchwały</t>
  </si>
  <si>
    <t>Plan po zmianach</t>
  </si>
  <si>
    <t>4</t>
  </si>
  <si>
    <t>Wskaźnik    6 : 5</t>
  </si>
  <si>
    <t>85415</t>
  </si>
  <si>
    <t>Pomoc materialna dla uczniów</t>
  </si>
  <si>
    <t>- CKP Bażanowice</t>
  </si>
  <si>
    <t>- LO im.Osuchowskiego</t>
  </si>
  <si>
    <t>Rodzaj wydatku</t>
  </si>
  <si>
    <t>- inwestycje</t>
  </si>
  <si>
    <t>- zakupy inwestycyjne</t>
  </si>
  <si>
    <t>- pozostałe wydatki bieżące</t>
  </si>
  <si>
    <t>Wydatki bieżące:</t>
  </si>
  <si>
    <t>Wydatki inwestycyjne:</t>
  </si>
  <si>
    <t>Struktura wydatków budżetowych wg rodzajów wydatków</t>
  </si>
  <si>
    <t>Szkolne schroniska młodzieżowe</t>
  </si>
  <si>
    <t>Tabela nr 4</t>
  </si>
  <si>
    <t>Tabela 5</t>
  </si>
  <si>
    <t>02001</t>
  </si>
  <si>
    <t>Gospodarka leśna</t>
  </si>
  <si>
    <t>75495</t>
  </si>
  <si>
    <t>- ZSP nr 1 Cieszyn</t>
  </si>
  <si>
    <t>- ZSP Ustroń</t>
  </si>
  <si>
    <t>- ZSP Istebna</t>
  </si>
  <si>
    <t>- ZSB Cieszyn</t>
  </si>
  <si>
    <t>80146</t>
  </si>
  <si>
    <t>Dokształcanie i doskonalanie nauczycieli</t>
  </si>
  <si>
    <t>- PCPR (dotacje dla niepublicznych dps-ów)</t>
  </si>
  <si>
    <t>a) wydatki bieżące (dotacje)</t>
  </si>
  <si>
    <t>75414</t>
  </si>
  <si>
    <t>Obrona cywilna</t>
  </si>
  <si>
    <t>80123</t>
  </si>
  <si>
    <t>Licea profilowane</t>
  </si>
  <si>
    <t>- ZSEG Cieszyn</t>
  </si>
  <si>
    <t>85446</t>
  </si>
  <si>
    <t>900</t>
  </si>
  <si>
    <t>Gospodarka komunalna i ochrona środowiska</t>
  </si>
  <si>
    <t>90095</t>
  </si>
  <si>
    <t>Udział                         (% wykonania)</t>
  </si>
  <si>
    <t>Udział 
 (% planu)</t>
  </si>
  <si>
    <t>75095</t>
  </si>
  <si>
    <t>- Starostwo Powiatowe (wyd. majątkowe)</t>
  </si>
  <si>
    <t>852</t>
  </si>
  <si>
    <t>Pomoc społeczna</t>
  </si>
  <si>
    <t>85201</t>
  </si>
  <si>
    <t>85202</t>
  </si>
  <si>
    <t>85204</t>
  </si>
  <si>
    <t>85218</t>
  </si>
  <si>
    <t>Pozostałe zadania w zakresie polityki społecznej</t>
  </si>
  <si>
    <t>- PCPR (granty)</t>
  </si>
  <si>
    <t>85295</t>
  </si>
  <si>
    <t>85226</t>
  </si>
  <si>
    <t>Ośrodki adopcyjno-opiekuńcze</t>
  </si>
  <si>
    <t>- ZSE-G Cieszyn</t>
  </si>
  <si>
    <t>- ZSG-H Wisła</t>
  </si>
  <si>
    <t>- Starostwo (dotacja dla SSM Wiecha)</t>
  </si>
  <si>
    <t>85419</t>
  </si>
  <si>
    <t>Ośrodki rewalidacyjno-wychowawcze</t>
  </si>
  <si>
    <t>- OREW Cieszyn</t>
  </si>
  <si>
    <t>- OERW Ustroń</t>
  </si>
  <si>
    <t>- OPP Koniaków</t>
  </si>
  <si>
    <t>- ZSO Wisła</t>
  </si>
  <si>
    <t>Centra kształcenia ustawicznego i praktycznego oraz ośrodki dokształcania zawodowego</t>
  </si>
  <si>
    <t>- Starostwo Powiatowe (Wydział Edukacji)</t>
  </si>
  <si>
    <t>85233</t>
  </si>
  <si>
    <t>a) wydatki bieżace (pozostałe)</t>
  </si>
  <si>
    <t>85311</t>
  </si>
  <si>
    <t>Rehabilitacja zawodowa i społeczna osób niepełnosprawnych</t>
  </si>
  <si>
    <t>a) wydatki bieżące (pozostałe)</t>
  </si>
  <si>
    <t>a) wydatki bieżące (wynagrodzenia i pochodne od wynagrodzeń)</t>
  </si>
  <si>
    <t>a) wydatki bieżace (dotacje)</t>
  </si>
  <si>
    <t>85395</t>
  </si>
  <si>
    <t>- ZSR Międzyświeć</t>
  </si>
  <si>
    <t>wynagrodzenia</t>
  </si>
  <si>
    <t>pozostałe</t>
  </si>
  <si>
    <t>majątkowe</t>
  </si>
  <si>
    <t>dotacje</t>
  </si>
  <si>
    <t>jednostka odpowiedzialna za realizację:</t>
  </si>
  <si>
    <t>- PUP (granty)</t>
  </si>
  <si>
    <t>a) wydatki bieżące (dotacja)</t>
  </si>
  <si>
    <t>85404</t>
  </si>
  <si>
    <t>Wczesne wspomaganie rozwoju dziecka</t>
  </si>
  <si>
    <t>- LO im. Osuchowskiego</t>
  </si>
  <si>
    <t>85203</t>
  </si>
  <si>
    <t>Ośrodki wsparcia</t>
  </si>
  <si>
    <t>- Rodzinny Dom Dziecka Zamarski</t>
  </si>
  <si>
    <t>- dotacje na inwestycje i zakupy inwestycyjne</t>
  </si>
  <si>
    <t>niewygasające</t>
  </si>
  <si>
    <t>010</t>
  </si>
  <si>
    <t>Rolnictwo i łowiectwo</t>
  </si>
  <si>
    <t>01005</t>
  </si>
  <si>
    <t>Prace geodezyjno - urządzeniowe na potrzeby rolnictwa</t>
  </si>
  <si>
    <t>a) wydatki majątkowe</t>
  </si>
  <si>
    <t>- OPDiR DD Międzyświeć</t>
  </si>
  <si>
    <t>c) wydatki niewygasające</t>
  </si>
  <si>
    <t>- ZST Cieszyn</t>
  </si>
  <si>
    <t>Wydatki niewygasające:</t>
  </si>
  <si>
    <t>Wydatki ogółem:</t>
  </si>
  <si>
    <t>60016</t>
  </si>
  <si>
    <t>Drogi publiczne gminne</t>
  </si>
  <si>
    <t>wydatki majątkowe</t>
  </si>
  <si>
    <t>75075</t>
  </si>
  <si>
    <t>Promocja jednostek samorządu terytorialnego</t>
  </si>
  <si>
    <t>75421</t>
  </si>
  <si>
    <t>Zarządzanie kryzysowe</t>
  </si>
  <si>
    <t xml:space="preserve">- LO im. Osuchowskiego </t>
  </si>
  <si>
    <t>b) wydatki majatkowe</t>
  </si>
  <si>
    <t>-PCPR (program europejski)</t>
  </si>
  <si>
    <t>92601</t>
  </si>
  <si>
    <t>Obiekty sportowe</t>
  </si>
  <si>
    <t>80148</t>
  </si>
  <si>
    <t>Stołowki szkolne</t>
  </si>
  <si>
    <t>WYKONANIE WYDATKÓW BUDŻETU W 2009 R.</t>
  </si>
  <si>
    <t>a) wydatki bieżące, w tym:</t>
  </si>
  <si>
    <t>a) wydatki bieżące(pozostałe)</t>
  </si>
  <si>
    <t xml:space="preserve">- PCPR </t>
  </si>
  <si>
    <t>- Starostwo (wyd. majątkowe)</t>
  </si>
  <si>
    <t>80102</t>
  </si>
  <si>
    <t>Szkoły podstawowe specjalne</t>
  </si>
  <si>
    <t>803</t>
  </si>
  <si>
    <t>80309</t>
  </si>
  <si>
    <t>Szkolnictwo wyższe</t>
  </si>
  <si>
    <t>Pomoc materialna dla studentów</t>
  </si>
  <si>
    <t>wydatków majatkowych:</t>
  </si>
  <si>
    <t>według jednostek odpowiedzialnych za realizację</t>
  </si>
  <si>
    <t>a) wydatki bieżace( dotacje)</t>
  </si>
  <si>
    <t>- ZSO im. Kopernika (II LO Cieszyn)</t>
  </si>
  <si>
    <t>85334</t>
  </si>
  <si>
    <t>Pomoc dla repartiantów</t>
  </si>
  <si>
    <t>- ZSO im.Kopernika (II LO Cieszyn)</t>
  </si>
  <si>
    <t>75478</t>
  </si>
  <si>
    <t>Usuwanie skutków klęsk żywiołowych</t>
  </si>
  <si>
    <t>- PCPR (wyd. pozostałe)</t>
  </si>
  <si>
    <t xml:space="preserve"> - wynagrodzenia i pochodne od wynagrodzeń</t>
  </si>
  <si>
    <t xml:space="preserve">a) wydatki bieżące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</si>
</sst>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d/mm"/>
    <numFmt numFmtId="167" formatCode="0.0"/>
    <numFmt numFmtId="168" formatCode="#,##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64" fontId="15" fillId="0" borderId="10" xfId="54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vertical="center"/>
    </xf>
    <xf numFmtId="164" fontId="12" fillId="0" borderId="11" xfId="54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left" vertical="center" indent="1"/>
    </xf>
    <xf numFmtId="3" fontId="12" fillId="0" borderId="12" xfId="0" applyNumberFormat="1" applyFont="1" applyBorder="1" applyAlignment="1">
      <alignment vertical="center"/>
    </xf>
    <xf numFmtId="164" fontId="12" fillId="0" borderId="12" xfId="54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left" vertical="center" indent="1"/>
    </xf>
    <xf numFmtId="3" fontId="12" fillId="0" borderId="13" xfId="0" applyNumberFormat="1" applyFont="1" applyBorder="1" applyAlignment="1">
      <alignment vertical="center"/>
    </xf>
    <xf numFmtId="164" fontId="12" fillId="0" borderId="13" xfId="54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13" xfId="0" applyNumberFormat="1" applyFont="1" applyBorder="1" applyAlignment="1">
      <alignment horizontal="left" vertical="center" wrapText="1" indent="1"/>
    </xf>
    <xf numFmtId="49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164" fontId="15" fillId="0" borderId="14" xfId="54" applyNumberFormat="1" applyFont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164" fontId="14" fillId="0" borderId="0" xfId="54" applyNumberFormat="1" applyFont="1" applyFill="1" applyBorder="1" applyAlignment="1">
      <alignment horizontal="right" vertical="top"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 shrinkToFit="1"/>
    </xf>
    <xf numFmtId="3" fontId="14" fillId="0" borderId="16" xfId="0" applyNumberFormat="1" applyFont="1" applyFill="1" applyBorder="1" applyAlignment="1">
      <alignment horizontal="right" vertical="center" wrapText="1" shrinkToFit="1"/>
    </xf>
    <xf numFmtId="49" fontId="11" fillId="0" borderId="16" xfId="0" applyNumberFormat="1" applyFont="1" applyFill="1" applyBorder="1" applyAlignment="1">
      <alignment vertical="center" wrapText="1" shrinkToFit="1"/>
    </xf>
    <xf numFmtId="3" fontId="11" fillId="0" borderId="16" xfId="0" applyNumberFormat="1" applyFont="1" applyFill="1" applyBorder="1" applyAlignment="1">
      <alignment horizontal="right" vertical="center" wrapText="1" shrinkToFit="1"/>
    </xf>
    <xf numFmtId="49" fontId="11" fillId="0" borderId="16" xfId="0" applyNumberFormat="1" applyFont="1" applyFill="1" applyBorder="1" applyAlignment="1">
      <alignment horizontal="left" vertical="center" wrapText="1" shrinkToFit="1"/>
    </xf>
    <xf numFmtId="49" fontId="14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vertical="center" wrapText="1"/>
    </xf>
    <xf numFmtId="41" fontId="11" fillId="0" borderId="16" xfId="0" applyNumberFormat="1" applyFont="1" applyFill="1" applyBorder="1" applyAlignment="1">
      <alignment vertical="center" wrapText="1" shrinkToFit="1"/>
    </xf>
    <xf numFmtId="41" fontId="11" fillId="0" borderId="14" xfId="0" applyNumberFormat="1" applyFont="1" applyFill="1" applyBorder="1" applyAlignment="1">
      <alignment horizontal="right" vertical="center" wrapText="1" shrinkToFit="1"/>
    </xf>
    <xf numFmtId="49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horizontal="right" vertical="center" wrapText="1"/>
    </xf>
    <xf numFmtId="41" fontId="14" fillId="0" borderId="10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1" fontId="11" fillId="0" borderId="16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1" fontId="11" fillId="0" borderId="14" xfId="0" applyNumberFormat="1" applyFont="1" applyFill="1" applyBorder="1" applyAlignment="1">
      <alignment horizontal="right" vertical="center" wrapText="1"/>
    </xf>
    <xf numFmtId="3" fontId="14" fillId="0" borderId="16" xfId="60" applyNumberFormat="1" applyFont="1" applyFill="1" applyBorder="1" applyAlignment="1">
      <alignment horizontal="right" vertical="center" wrapText="1"/>
    </xf>
    <xf numFmtId="3" fontId="11" fillId="0" borderId="16" xfId="54" applyNumberFormat="1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vertical="center" wrapText="1"/>
    </xf>
    <xf numFmtId="3" fontId="11" fillId="0" borderId="18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2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14" fillId="0" borderId="15" xfId="54" applyNumberFormat="1" applyFont="1" applyFill="1" applyBorder="1" applyAlignment="1">
      <alignment horizontal="right" vertical="center"/>
    </xf>
    <xf numFmtId="164" fontId="14" fillId="0" borderId="15" xfId="54" applyNumberFormat="1" applyFont="1" applyFill="1" applyBorder="1" applyAlignment="1">
      <alignment vertical="center"/>
    </xf>
    <xf numFmtId="164" fontId="14" fillId="0" borderId="16" xfId="54" applyNumberFormat="1" applyFont="1" applyFill="1" applyBorder="1" applyAlignment="1">
      <alignment vertical="center"/>
    </xf>
    <xf numFmtId="164" fontId="16" fillId="0" borderId="10" xfId="54" applyNumberFormat="1" applyFont="1" applyFill="1" applyBorder="1" applyAlignment="1">
      <alignment vertical="center"/>
    </xf>
    <xf numFmtId="164" fontId="11" fillId="0" borderId="16" xfId="54" applyNumberFormat="1" applyFont="1" applyFill="1" applyBorder="1" applyAlignment="1">
      <alignment vertical="center"/>
    </xf>
    <xf numFmtId="164" fontId="11" fillId="0" borderId="14" xfId="54" applyNumberFormat="1" applyFont="1" applyFill="1" applyBorder="1" applyAlignment="1">
      <alignment vertical="center"/>
    </xf>
    <xf numFmtId="41" fontId="11" fillId="0" borderId="10" xfId="54" applyNumberFormat="1" applyFont="1" applyFill="1" applyBorder="1" applyAlignment="1">
      <alignment horizontal="right" vertical="center"/>
    </xf>
    <xf numFmtId="164" fontId="16" fillId="0" borderId="10" xfId="54" applyNumberFormat="1" applyFont="1" applyFill="1" applyBorder="1" applyAlignment="1">
      <alignment horizontal="right" vertical="center"/>
    </xf>
    <xf numFmtId="164" fontId="14" fillId="0" borderId="16" xfId="54" applyNumberFormat="1" applyFont="1" applyFill="1" applyBorder="1" applyAlignment="1">
      <alignment horizontal="right" vertical="center"/>
    </xf>
    <xf numFmtId="164" fontId="11" fillId="0" borderId="16" xfId="54" applyNumberFormat="1" applyFont="1" applyFill="1" applyBorder="1" applyAlignment="1">
      <alignment horizontal="right" vertical="center"/>
    </xf>
    <xf numFmtId="164" fontId="11" fillId="0" borderId="14" xfId="54" applyNumberFormat="1" applyFont="1" applyFill="1" applyBorder="1" applyAlignment="1">
      <alignment horizontal="right" vertical="center"/>
    </xf>
    <xf numFmtId="9" fontId="11" fillId="0" borderId="16" xfId="54" applyFont="1" applyFill="1" applyBorder="1" applyAlignment="1">
      <alignment horizontal="right" vertical="center"/>
    </xf>
    <xf numFmtId="9" fontId="14" fillId="0" borderId="15" xfId="54" applyFont="1" applyFill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164" fontId="14" fillId="0" borderId="10" xfId="54" applyNumberFormat="1" applyFont="1" applyFill="1" applyBorder="1" applyAlignment="1">
      <alignment horizontal="right" vertical="center"/>
    </xf>
    <xf numFmtId="164" fontId="11" fillId="0" borderId="15" xfId="54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right" vertical="center" wrapText="1"/>
    </xf>
    <xf numFmtId="165" fontId="11" fillId="0" borderId="14" xfId="0" applyNumberFormat="1" applyFont="1" applyFill="1" applyBorder="1" applyAlignment="1">
      <alignment horizontal="right" vertical="center"/>
    </xf>
    <xf numFmtId="164" fontId="16" fillId="0" borderId="16" xfId="54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164" fontId="14" fillId="0" borderId="10" xfId="54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vertical="center" wrapText="1" shrinkToFit="1"/>
    </xf>
    <xf numFmtId="165" fontId="14" fillId="0" borderId="15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164" fontId="16" fillId="0" borderId="16" xfId="54" applyNumberFormat="1" applyFont="1" applyFill="1" applyBorder="1" applyAlignment="1">
      <alignment horizontal="right" vertical="center"/>
    </xf>
    <xf numFmtId="9" fontId="11" fillId="0" borderId="15" xfId="54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41" fontId="14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Alignment="1">
      <alignment vertical="center"/>
    </xf>
    <xf numFmtId="164" fontId="11" fillId="0" borderId="15" xfId="54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 wrapText="1" shrinkToFit="1"/>
    </xf>
    <xf numFmtId="164" fontId="11" fillId="0" borderId="14" xfId="0" applyNumberFormat="1" applyFont="1" applyFill="1" applyBorder="1" applyAlignment="1">
      <alignment horizontal="right" vertical="center"/>
    </xf>
    <xf numFmtId="164" fontId="16" fillId="0" borderId="15" xfId="54" applyNumberFormat="1" applyFont="1" applyFill="1" applyBorder="1" applyAlignment="1">
      <alignment horizontal="right" vertical="center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indent="5"/>
    </xf>
    <xf numFmtId="49" fontId="13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8"/>
  <sheetViews>
    <sheetView tabSelected="1" view="pageBreakPreview" zoomScale="150" zoomScaleNormal="85" zoomScaleSheetLayoutView="150" zoomScalePageLayoutView="0" workbookViewId="0" topLeftCell="A430">
      <selection activeCell="H427" sqref="H427"/>
    </sheetView>
  </sheetViews>
  <sheetFormatPr defaultColWidth="9.00390625" defaultRowHeight="12.75"/>
  <cols>
    <col min="1" max="1" width="5.00390625" style="4" customWidth="1"/>
    <col min="2" max="2" width="6.75390625" style="4" customWidth="1"/>
    <col min="3" max="3" width="39.125" style="5" customWidth="1"/>
    <col min="4" max="4" width="12.375" style="5" customWidth="1"/>
    <col min="5" max="6" width="12.625" style="6" customWidth="1"/>
    <col min="7" max="7" width="10.75390625" style="6" customWidth="1"/>
    <col min="8" max="8" width="11.25390625" style="6" customWidth="1"/>
    <col min="9" max="9" width="14.75390625" style="6" customWidth="1"/>
    <col min="10" max="16384" width="9.125" style="6" customWidth="1"/>
  </cols>
  <sheetData>
    <row r="1" spans="1:7" ht="12.75" customHeight="1">
      <c r="A1" s="43"/>
      <c r="B1" s="43"/>
      <c r="C1" s="44"/>
      <c r="D1" s="44"/>
      <c r="E1" s="45"/>
      <c r="F1" s="172" t="s">
        <v>157</v>
      </c>
      <c r="G1" s="172"/>
    </row>
    <row r="2" spans="1:7" ht="8.25" customHeight="1">
      <c r="A2" s="43"/>
      <c r="B2" s="43"/>
      <c r="C2" s="44"/>
      <c r="D2" s="44"/>
      <c r="E2" s="45"/>
      <c r="F2" s="173"/>
      <c r="G2" s="173"/>
    </row>
    <row r="3" spans="1:7" s="7" customFormat="1" ht="15.75" customHeight="1">
      <c r="A3" s="171" t="s">
        <v>253</v>
      </c>
      <c r="B3" s="171"/>
      <c r="C3" s="171"/>
      <c r="D3" s="171"/>
      <c r="E3" s="171"/>
      <c r="F3" s="171"/>
      <c r="G3" s="171"/>
    </row>
    <row r="4" spans="1:7" s="7" customFormat="1" ht="14.25" customHeight="1">
      <c r="A4" s="50"/>
      <c r="B4" s="50"/>
      <c r="C4" s="50"/>
      <c r="D4" s="50"/>
      <c r="E4" s="50"/>
      <c r="F4" s="50"/>
      <c r="G4" s="50"/>
    </row>
    <row r="5" spans="1:7" s="8" customFormat="1" ht="25.5">
      <c r="A5" s="51" t="s">
        <v>0</v>
      </c>
      <c r="B5" s="52" t="s">
        <v>76</v>
      </c>
      <c r="C5" s="52" t="s">
        <v>27</v>
      </c>
      <c r="D5" s="52" t="s">
        <v>141</v>
      </c>
      <c r="E5" s="53" t="s">
        <v>142</v>
      </c>
      <c r="F5" s="53" t="s">
        <v>75</v>
      </c>
      <c r="G5" s="52" t="s">
        <v>144</v>
      </c>
    </row>
    <row r="6" spans="1:7" s="8" customFormat="1" ht="7.5" customHeight="1">
      <c r="A6" s="130">
        <v>1</v>
      </c>
      <c r="B6" s="130">
        <v>2</v>
      </c>
      <c r="C6" s="131" t="s">
        <v>77</v>
      </c>
      <c r="D6" s="131" t="s">
        <v>143</v>
      </c>
      <c r="E6" s="132">
        <v>5</v>
      </c>
      <c r="F6" s="132">
        <v>6</v>
      </c>
      <c r="G6" s="132">
        <v>7</v>
      </c>
    </row>
    <row r="7" spans="1:7" s="8" customFormat="1" ht="15.75" customHeight="1">
      <c r="A7" s="145" t="s">
        <v>229</v>
      </c>
      <c r="B7" s="145"/>
      <c r="C7" s="65" t="s">
        <v>230</v>
      </c>
      <c r="D7" s="146">
        <f>D8</f>
        <v>145000</v>
      </c>
      <c r="E7" s="146">
        <f>E8</f>
        <v>100000</v>
      </c>
      <c r="F7" s="146">
        <f>F8</f>
        <v>100000</v>
      </c>
      <c r="G7" s="113">
        <f>F7/E7</f>
        <v>1</v>
      </c>
    </row>
    <row r="8" spans="1:7" s="8" customFormat="1" ht="24.75" customHeight="1">
      <c r="A8" s="135"/>
      <c r="B8" s="51" t="s">
        <v>231</v>
      </c>
      <c r="C8" s="77" t="s">
        <v>232</v>
      </c>
      <c r="D8" s="140">
        <f>D10</f>
        <v>145000</v>
      </c>
      <c r="E8" s="140">
        <f>E10</f>
        <v>100000</v>
      </c>
      <c r="F8" s="140">
        <f>F10</f>
        <v>100000</v>
      </c>
      <c r="G8" s="111">
        <f>F8/E8</f>
        <v>1</v>
      </c>
    </row>
    <row r="9" spans="1:7" s="8" customFormat="1" ht="15" customHeight="1">
      <c r="A9" s="136"/>
      <c r="B9" s="138"/>
      <c r="C9" s="67" t="s">
        <v>1</v>
      </c>
      <c r="D9" s="79"/>
      <c r="E9" s="141"/>
      <c r="F9" s="141"/>
      <c r="G9" s="144"/>
    </row>
    <row r="10" spans="1:7" s="8" customFormat="1" ht="15" customHeight="1">
      <c r="A10" s="137"/>
      <c r="B10" s="139"/>
      <c r="C10" s="68" t="s">
        <v>209</v>
      </c>
      <c r="D10" s="142">
        <v>145000</v>
      </c>
      <c r="E10" s="143">
        <v>100000</v>
      </c>
      <c r="F10" s="143">
        <v>100000</v>
      </c>
      <c r="G10" s="115">
        <f>F10/E10</f>
        <v>1</v>
      </c>
    </row>
    <row r="11" spans="1:7" s="10" customFormat="1" ht="18" customHeight="1">
      <c r="A11" s="54" t="s">
        <v>78</v>
      </c>
      <c r="B11" s="54"/>
      <c r="C11" s="65" t="s">
        <v>28</v>
      </c>
      <c r="D11" s="56">
        <f>D12+D15</f>
        <v>249597</v>
      </c>
      <c r="E11" s="56">
        <f>E12+E15</f>
        <v>291245</v>
      </c>
      <c r="F11" s="56">
        <f>F12+F15</f>
        <v>291242.76</v>
      </c>
      <c r="G11" s="113">
        <f>F11/E11</f>
        <v>0.9999923088808392</v>
      </c>
    </row>
    <row r="12" spans="1:7" s="10" customFormat="1" ht="15" customHeight="1">
      <c r="A12" s="57"/>
      <c r="B12" s="57" t="s">
        <v>159</v>
      </c>
      <c r="C12" s="66" t="s">
        <v>160</v>
      </c>
      <c r="D12" s="59">
        <f>D14</f>
        <v>95545</v>
      </c>
      <c r="E12" s="59">
        <f>E14</f>
        <v>136624</v>
      </c>
      <c r="F12" s="59">
        <f>F14</f>
        <v>136623.11</v>
      </c>
      <c r="G12" s="112">
        <f>F12/E12</f>
        <v>0.9999934857711675</v>
      </c>
    </row>
    <row r="13" spans="1:7" s="10" customFormat="1" ht="15" customHeight="1">
      <c r="A13" s="57"/>
      <c r="B13" s="57"/>
      <c r="C13" s="67" t="s">
        <v>1</v>
      </c>
      <c r="D13" s="61"/>
      <c r="E13" s="61"/>
      <c r="F13" s="61"/>
      <c r="G13" s="114"/>
    </row>
    <row r="14" spans="1:7" s="10" customFormat="1" ht="15" customHeight="1">
      <c r="A14" s="57"/>
      <c r="B14" s="62"/>
      <c r="C14" s="68" t="s">
        <v>209</v>
      </c>
      <c r="D14" s="64">
        <v>95545</v>
      </c>
      <c r="E14" s="64">
        <v>136624</v>
      </c>
      <c r="F14" s="64">
        <v>136623.11</v>
      </c>
      <c r="G14" s="114">
        <f>F14/E14</f>
        <v>0.9999934857711675</v>
      </c>
    </row>
    <row r="15" spans="1:7" s="9" customFormat="1" ht="15" customHeight="1">
      <c r="A15" s="57"/>
      <c r="B15" s="57" t="s">
        <v>79</v>
      </c>
      <c r="C15" s="66" t="s">
        <v>29</v>
      </c>
      <c r="D15" s="59">
        <f>D17</f>
        <v>154052</v>
      </c>
      <c r="E15" s="59">
        <f>E17</f>
        <v>154621</v>
      </c>
      <c r="F15" s="59">
        <f>F17</f>
        <v>154619.65</v>
      </c>
      <c r="G15" s="111">
        <f>F15/E15</f>
        <v>0.9999912689738133</v>
      </c>
    </row>
    <row r="16" spans="1:7" s="8" customFormat="1" ht="15" customHeight="1">
      <c r="A16" s="57"/>
      <c r="B16" s="57"/>
      <c r="C16" s="67" t="s">
        <v>1</v>
      </c>
      <c r="D16" s="61"/>
      <c r="E16" s="59"/>
      <c r="F16" s="59"/>
      <c r="G16" s="114"/>
    </row>
    <row r="17" spans="1:7" s="8" customFormat="1" ht="15" customHeight="1">
      <c r="A17" s="57"/>
      <c r="B17" s="57"/>
      <c r="C17" s="67" t="s">
        <v>169</v>
      </c>
      <c r="D17" s="69">
        <v>154052</v>
      </c>
      <c r="E17" s="69">
        <v>154621</v>
      </c>
      <c r="F17" s="69">
        <v>154619.65</v>
      </c>
      <c r="G17" s="114">
        <f>F17/E17</f>
        <v>0.9999912689738133</v>
      </c>
    </row>
    <row r="18" spans="1:7" s="10" customFormat="1" ht="18" customHeight="1">
      <c r="A18" s="54" t="s">
        <v>80</v>
      </c>
      <c r="B18" s="54"/>
      <c r="C18" s="70" t="s">
        <v>30</v>
      </c>
      <c r="D18" s="56">
        <f>D19+D24+D36</f>
        <v>57234726</v>
      </c>
      <c r="E18" s="56">
        <f>E19+E24+E36</f>
        <v>38682525</v>
      </c>
      <c r="F18" s="56">
        <f>F19+F24+F36</f>
        <v>24335210.369999994</v>
      </c>
      <c r="G18" s="113">
        <f>F18/E18</f>
        <v>0.6291008761708289</v>
      </c>
    </row>
    <row r="19" spans="1:7" s="9" customFormat="1" ht="15" customHeight="1">
      <c r="A19" s="57"/>
      <c r="B19" s="57" t="s">
        <v>81</v>
      </c>
      <c r="C19" s="71" t="s">
        <v>31</v>
      </c>
      <c r="D19" s="59">
        <f>D21</f>
        <v>1664037</v>
      </c>
      <c r="E19" s="59">
        <f>E21</f>
        <v>5091513</v>
      </c>
      <c r="F19" s="59">
        <f>F21</f>
        <v>4763820.26</v>
      </c>
      <c r="G19" s="112">
        <f>F19/E19</f>
        <v>0.9356394179883268</v>
      </c>
    </row>
    <row r="20" spans="1:7" s="8" customFormat="1" ht="15" customHeight="1">
      <c r="A20" s="57"/>
      <c r="B20" s="57"/>
      <c r="C20" s="67" t="s">
        <v>1</v>
      </c>
      <c r="D20" s="61"/>
      <c r="E20" s="61"/>
      <c r="F20" s="61"/>
      <c r="G20" s="114"/>
    </row>
    <row r="21" spans="1:7" s="8" customFormat="1" ht="15" customHeight="1">
      <c r="A21" s="57"/>
      <c r="B21" s="57"/>
      <c r="C21" s="67" t="s">
        <v>4</v>
      </c>
      <c r="D21" s="61">
        <v>1664037</v>
      </c>
      <c r="E21" s="61">
        <v>5091513</v>
      </c>
      <c r="F21" s="61">
        <v>4763820.26</v>
      </c>
      <c r="G21" s="114">
        <f>F21/E21</f>
        <v>0.9356394179883268</v>
      </c>
    </row>
    <row r="22" spans="1:7" s="8" customFormat="1" ht="15" customHeight="1">
      <c r="A22" s="57"/>
      <c r="B22" s="57"/>
      <c r="C22" s="60" t="s">
        <v>3</v>
      </c>
      <c r="D22" s="61">
        <v>77343</v>
      </c>
      <c r="E22" s="61">
        <v>218138</v>
      </c>
      <c r="F22" s="61">
        <v>217398.9</v>
      </c>
      <c r="G22" s="114">
        <f>F22/E22</f>
        <v>0.9966117778653879</v>
      </c>
    </row>
    <row r="23" spans="1:7" s="8" customFormat="1" ht="15" customHeight="1">
      <c r="A23" s="57"/>
      <c r="B23" s="62"/>
      <c r="C23" s="63" t="s">
        <v>5</v>
      </c>
      <c r="D23" s="64">
        <f>D21-D22</f>
        <v>1586694</v>
      </c>
      <c r="E23" s="64">
        <f>E21-E22</f>
        <v>4873375</v>
      </c>
      <c r="F23" s="64">
        <f>F21-F22</f>
        <v>4546421.359999999</v>
      </c>
      <c r="G23" s="115">
        <f>F23/E23</f>
        <v>0.9329102234078025</v>
      </c>
    </row>
    <row r="24" spans="1:7" s="9" customFormat="1" ht="15" customHeight="1">
      <c r="A24" s="57"/>
      <c r="B24" s="57" t="s">
        <v>82</v>
      </c>
      <c r="C24" s="72" t="s">
        <v>32</v>
      </c>
      <c r="D24" s="73">
        <f>D26+D30</f>
        <v>55570689</v>
      </c>
      <c r="E24" s="73">
        <f>E26+E30</f>
        <v>33576722</v>
      </c>
      <c r="F24" s="73">
        <f>F26+F30+F31</f>
        <v>19557100.119999997</v>
      </c>
      <c r="G24" s="112">
        <f>F24/E24</f>
        <v>0.5824600781458058</v>
      </c>
    </row>
    <row r="25" spans="1:7" s="8" customFormat="1" ht="15" customHeight="1">
      <c r="A25" s="57"/>
      <c r="B25" s="57"/>
      <c r="C25" s="67" t="s">
        <v>1</v>
      </c>
      <c r="D25" s="61"/>
      <c r="E25" s="59"/>
      <c r="F25" s="59"/>
      <c r="G25" s="114"/>
    </row>
    <row r="26" spans="1:7" s="8" customFormat="1" ht="15" customHeight="1">
      <c r="A26" s="57"/>
      <c r="B26" s="57"/>
      <c r="C26" s="67" t="s">
        <v>4</v>
      </c>
      <c r="D26" s="61">
        <v>6307837</v>
      </c>
      <c r="E26" s="61">
        <v>8787808</v>
      </c>
      <c r="F26" s="61">
        <v>8737992.1</v>
      </c>
      <c r="G26" s="114">
        <f>F26/E26</f>
        <v>0.9943312484751601</v>
      </c>
    </row>
    <row r="27" spans="1:7" s="8" customFormat="1" ht="15" customHeight="1">
      <c r="A27" s="57"/>
      <c r="B27" s="57"/>
      <c r="C27" s="60" t="s">
        <v>3</v>
      </c>
      <c r="D27" s="61">
        <v>833426</v>
      </c>
      <c r="E27" s="61">
        <v>753856</v>
      </c>
      <c r="F27" s="61">
        <v>753447.18</v>
      </c>
      <c r="G27" s="114">
        <f>F27/E27</f>
        <v>0.9994576948382715</v>
      </c>
    </row>
    <row r="28" spans="1:7" s="8" customFormat="1" ht="15" customHeight="1">
      <c r="A28" s="57"/>
      <c r="B28" s="57"/>
      <c r="C28" s="60" t="s">
        <v>6</v>
      </c>
      <c r="D28" s="61">
        <v>2119711</v>
      </c>
      <c r="E28" s="61">
        <v>3340901</v>
      </c>
      <c r="F28" s="61">
        <v>3335814.4</v>
      </c>
      <c r="G28" s="114">
        <f>F28/E28</f>
        <v>0.9984774765849093</v>
      </c>
    </row>
    <row r="29" spans="1:7" s="8" customFormat="1" ht="15" customHeight="1">
      <c r="A29" s="57"/>
      <c r="B29" s="57"/>
      <c r="C29" s="60" t="s">
        <v>5</v>
      </c>
      <c r="D29" s="61">
        <f>D26-D27-D28</f>
        <v>3354700</v>
      </c>
      <c r="E29" s="61">
        <f>E26-E27-E28</f>
        <v>4693051</v>
      </c>
      <c r="F29" s="61">
        <f>F26-F27-F28</f>
        <v>4648730.52</v>
      </c>
      <c r="G29" s="114">
        <f>F29/E29</f>
        <v>0.990556147802357</v>
      </c>
    </row>
    <row r="30" spans="1:7" s="8" customFormat="1" ht="15" customHeight="1">
      <c r="A30" s="57"/>
      <c r="B30" s="57"/>
      <c r="C30" s="74" t="s">
        <v>7</v>
      </c>
      <c r="D30" s="75">
        <v>49262852</v>
      </c>
      <c r="E30" s="61">
        <v>24788914</v>
      </c>
      <c r="F30" s="61">
        <v>10705778.02</v>
      </c>
      <c r="G30" s="114">
        <f>F30/E30</f>
        <v>0.4318776538576881</v>
      </c>
    </row>
    <row r="31" spans="1:7" s="8" customFormat="1" ht="15" customHeight="1">
      <c r="A31" s="57"/>
      <c r="B31" s="57"/>
      <c r="C31" s="74" t="s">
        <v>235</v>
      </c>
      <c r="D31" s="75">
        <v>0</v>
      </c>
      <c r="E31" s="61">
        <v>0</v>
      </c>
      <c r="F31" s="61">
        <v>113330</v>
      </c>
      <c r="G31" s="114">
        <v>0</v>
      </c>
    </row>
    <row r="32" spans="1:7" s="8" customFormat="1" ht="15" customHeight="1">
      <c r="A32" s="57"/>
      <c r="B32" s="57"/>
      <c r="C32" s="74" t="s">
        <v>265</v>
      </c>
      <c r="D32" s="75"/>
      <c r="E32" s="61"/>
      <c r="F32" s="61"/>
      <c r="G32" s="114"/>
    </row>
    <row r="33" spans="1:7" s="8" customFormat="1" ht="15" customHeight="1">
      <c r="A33" s="57"/>
      <c r="B33" s="57"/>
      <c r="C33" s="74" t="s">
        <v>264</v>
      </c>
      <c r="D33" s="75"/>
      <c r="E33" s="61"/>
      <c r="F33" s="61"/>
      <c r="G33" s="114"/>
    </row>
    <row r="34" spans="1:7" s="8" customFormat="1" ht="15" customHeight="1">
      <c r="A34" s="57"/>
      <c r="B34" s="57"/>
      <c r="C34" s="76" t="s">
        <v>8</v>
      </c>
      <c r="D34" s="75">
        <v>2274000</v>
      </c>
      <c r="E34" s="75">
        <v>7167229</v>
      </c>
      <c r="F34" s="75">
        <v>5676332.77</v>
      </c>
      <c r="G34" s="114">
        <f>F34/E34</f>
        <v>0.7919842898838588</v>
      </c>
    </row>
    <row r="35" spans="1:7" s="8" customFormat="1" ht="15" customHeight="1">
      <c r="A35" s="57"/>
      <c r="B35" s="62"/>
      <c r="C35" s="63" t="s">
        <v>9</v>
      </c>
      <c r="D35" s="64">
        <v>46988852</v>
      </c>
      <c r="E35" s="64">
        <v>17621685</v>
      </c>
      <c r="F35" s="64">
        <v>5029445.25</v>
      </c>
      <c r="G35" s="114">
        <f>F35/E35</f>
        <v>0.2854122775432656</v>
      </c>
    </row>
    <row r="36" spans="1:7" s="8" customFormat="1" ht="15" customHeight="1">
      <c r="A36" s="57"/>
      <c r="B36" s="52" t="s">
        <v>239</v>
      </c>
      <c r="C36" s="58" t="s">
        <v>240</v>
      </c>
      <c r="D36" s="61">
        <f>D38</f>
        <v>0</v>
      </c>
      <c r="E36" s="61">
        <f>E38</f>
        <v>14290</v>
      </c>
      <c r="F36" s="61">
        <f>F38</f>
        <v>14289.99</v>
      </c>
      <c r="G36" s="164">
        <f>F36/E36</f>
        <v>0.999999300209937</v>
      </c>
    </row>
    <row r="37" spans="1:7" s="8" customFormat="1" ht="15" customHeight="1">
      <c r="A37" s="57"/>
      <c r="B37" s="57"/>
      <c r="C37" s="60" t="s">
        <v>1</v>
      </c>
      <c r="D37" s="61"/>
      <c r="E37" s="61"/>
      <c r="F37" s="61"/>
      <c r="G37" s="114"/>
    </row>
    <row r="38" spans="1:7" s="8" customFormat="1" ht="15" customHeight="1">
      <c r="A38" s="57"/>
      <c r="B38" s="62"/>
      <c r="C38" s="63" t="s">
        <v>241</v>
      </c>
      <c r="D38" s="64">
        <v>0</v>
      </c>
      <c r="E38" s="64">
        <v>14290</v>
      </c>
      <c r="F38" s="64">
        <v>14289.99</v>
      </c>
      <c r="G38" s="115">
        <f>F38/E38</f>
        <v>0.999999300209937</v>
      </c>
    </row>
    <row r="39" spans="1:7" s="10" customFormat="1" ht="18" customHeight="1">
      <c r="A39" s="54" t="s">
        <v>83</v>
      </c>
      <c r="B39" s="54"/>
      <c r="C39" s="65" t="s">
        <v>33</v>
      </c>
      <c r="D39" s="56">
        <f>D40+D46</f>
        <v>535756</v>
      </c>
      <c r="E39" s="56">
        <f>E40+E46</f>
        <v>523486</v>
      </c>
      <c r="F39" s="56">
        <f>F40+F46</f>
        <v>44976.17</v>
      </c>
      <c r="G39" s="113">
        <f>F39/E39</f>
        <v>0.08591666252774668</v>
      </c>
    </row>
    <row r="40" spans="1:7" s="9" customFormat="1" ht="15" customHeight="1">
      <c r="A40" s="57"/>
      <c r="B40" s="57" t="s">
        <v>84</v>
      </c>
      <c r="C40" s="66" t="s">
        <v>34</v>
      </c>
      <c r="D40" s="59">
        <f>D42+D45</f>
        <v>518956</v>
      </c>
      <c r="E40" s="59">
        <f>E42+E45</f>
        <v>506686</v>
      </c>
      <c r="F40" s="59">
        <f>F42+F45</f>
        <v>28476.17</v>
      </c>
      <c r="G40" s="112">
        <f>F40/E40</f>
        <v>0.05620082260019025</v>
      </c>
    </row>
    <row r="41" spans="1:7" s="8" customFormat="1" ht="15" customHeight="1">
      <c r="A41" s="57"/>
      <c r="B41" s="57"/>
      <c r="C41" s="67" t="s">
        <v>1</v>
      </c>
      <c r="D41" s="61"/>
      <c r="E41" s="61"/>
      <c r="F41" s="61"/>
      <c r="G41" s="114"/>
    </row>
    <row r="42" spans="1:7" s="8" customFormat="1" ht="15" customHeight="1">
      <c r="A42" s="57"/>
      <c r="B42" s="57"/>
      <c r="C42" s="67" t="s">
        <v>4</v>
      </c>
      <c r="D42" s="61">
        <v>41000</v>
      </c>
      <c r="E42" s="61">
        <v>28730</v>
      </c>
      <c r="F42" s="61">
        <v>27866.17</v>
      </c>
      <c r="G42" s="114">
        <f>F42/E42</f>
        <v>0.9699328228332753</v>
      </c>
    </row>
    <row r="43" spans="1:7" s="8" customFormat="1" ht="15" customHeight="1">
      <c r="A43" s="57"/>
      <c r="B43" s="57"/>
      <c r="C43" s="60" t="s">
        <v>6</v>
      </c>
      <c r="D43" s="61">
        <v>20000</v>
      </c>
      <c r="E43" s="61">
        <v>21730</v>
      </c>
      <c r="F43" s="61">
        <v>21711.96</v>
      </c>
      <c r="G43" s="114">
        <f>F43/E43</f>
        <v>0.9991698113207547</v>
      </c>
    </row>
    <row r="44" spans="1:7" s="8" customFormat="1" ht="15" customHeight="1">
      <c r="A44" s="57"/>
      <c r="B44" s="57"/>
      <c r="C44" s="60" t="s">
        <v>5</v>
      </c>
      <c r="D44" s="61">
        <f>D42-D43</f>
        <v>21000</v>
      </c>
      <c r="E44" s="61">
        <f>E42-E43</f>
        <v>7000</v>
      </c>
      <c r="F44" s="61">
        <f>F42-F43</f>
        <v>6154.209999999999</v>
      </c>
      <c r="G44" s="114">
        <f>F44/E44</f>
        <v>0.879172857142857</v>
      </c>
    </row>
    <row r="45" spans="1:7" s="8" customFormat="1" ht="15" customHeight="1">
      <c r="A45" s="57"/>
      <c r="B45" s="57"/>
      <c r="C45" s="60" t="s">
        <v>7</v>
      </c>
      <c r="D45" s="61">
        <v>477956</v>
      </c>
      <c r="E45" s="61">
        <v>477956</v>
      </c>
      <c r="F45" s="61">
        <v>610</v>
      </c>
      <c r="G45" s="114">
        <f>F45/E45</f>
        <v>0.001276268108361439</v>
      </c>
    </row>
    <row r="46" spans="1:7" s="9" customFormat="1" ht="15" customHeight="1">
      <c r="A46" s="57"/>
      <c r="B46" s="52" t="s">
        <v>85</v>
      </c>
      <c r="C46" s="77" t="s">
        <v>35</v>
      </c>
      <c r="D46" s="78">
        <f>D48</f>
        <v>16800</v>
      </c>
      <c r="E46" s="78">
        <f>E48</f>
        <v>16800</v>
      </c>
      <c r="F46" s="78">
        <f>F48</f>
        <v>16500</v>
      </c>
      <c r="G46" s="111">
        <f>F46/E46</f>
        <v>0.9821428571428571</v>
      </c>
    </row>
    <row r="47" spans="1:7" s="8" customFormat="1" ht="15" customHeight="1">
      <c r="A47" s="57"/>
      <c r="B47" s="57"/>
      <c r="C47" s="67" t="s">
        <v>1</v>
      </c>
      <c r="D47" s="61"/>
      <c r="E47" s="61"/>
      <c r="F47" s="61"/>
      <c r="G47" s="114"/>
    </row>
    <row r="48" spans="1:7" s="8" customFormat="1" ht="15" customHeight="1">
      <c r="A48" s="62"/>
      <c r="B48" s="62"/>
      <c r="C48" s="68" t="s">
        <v>209</v>
      </c>
      <c r="D48" s="64">
        <v>16800</v>
      </c>
      <c r="E48" s="64">
        <v>16800</v>
      </c>
      <c r="F48" s="64">
        <v>16500</v>
      </c>
      <c r="G48" s="115">
        <f>F48/E48</f>
        <v>0.9821428571428571</v>
      </c>
    </row>
    <row r="49" spans="1:7" s="10" customFormat="1" ht="18" customHeight="1">
      <c r="A49" s="54" t="s">
        <v>86</v>
      </c>
      <c r="B49" s="54"/>
      <c r="C49" s="65" t="s">
        <v>36</v>
      </c>
      <c r="D49" s="56">
        <f>D50</f>
        <v>619916</v>
      </c>
      <c r="E49" s="56">
        <f>E50</f>
        <v>2396979</v>
      </c>
      <c r="F49" s="56">
        <f>F50</f>
        <v>2081607.12</v>
      </c>
      <c r="G49" s="113">
        <f>F49/E49</f>
        <v>0.8684294355520011</v>
      </c>
    </row>
    <row r="50" spans="1:7" s="9" customFormat="1" ht="15" customHeight="1">
      <c r="A50" s="57"/>
      <c r="B50" s="57" t="s">
        <v>87</v>
      </c>
      <c r="C50" s="66" t="s">
        <v>37</v>
      </c>
      <c r="D50" s="59">
        <f>D52+D55</f>
        <v>619916</v>
      </c>
      <c r="E50" s="59">
        <f>E52+E55</f>
        <v>2396979</v>
      </c>
      <c r="F50" s="59">
        <f>F52+F55</f>
        <v>2081607.12</v>
      </c>
      <c r="G50" s="112">
        <f>F50/E50</f>
        <v>0.8684294355520011</v>
      </c>
    </row>
    <row r="51" spans="1:7" s="8" customFormat="1" ht="15" customHeight="1">
      <c r="A51" s="57"/>
      <c r="B51" s="57"/>
      <c r="C51" s="60" t="s">
        <v>1</v>
      </c>
      <c r="D51" s="61"/>
      <c r="E51" s="61"/>
      <c r="F51" s="61"/>
      <c r="G51" s="114"/>
    </row>
    <row r="52" spans="1:7" s="8" customFormat="1" ht="15" customHeight="1">
      <c r="A52" s="57"/>
      <c r="B52" s="57"/>
      <c r="C52" s="60" t="s">
        <v>254</v>
      </c>
      <c r="D52" s="61">
        <v>519916</v>
      </c>
      <c r="E52" s="61">
        <v>2389479</v>
      </c>
      <c r="F52" s="61">
        <v>2074206.86</v>
      </c>
      <c r="G52" s="114">
        <f aca="true" t="shared" si="0" ref="G52:G57">F52/E52</f>
        <v>0.8680582085048666</v>
      </c>
    </row>
    <row r="53" spans="1:7" s="8" customFormat="1" ht="15" customHeight="1">
      <c r="A53" s="57"/>
      <c r="B53" s="57"/>
      <c r="C53" s="60" t="s">
        <v>3</v>
      </c>
      <c r="D53" s="61">
        <v>329020</v>
      </c>
      <c r="E53" s="61">
        <v>374922</v>
      </c>
      <c r="F53" s="61">
        <v>350186.81</v>
      </c>
      <c r="G53" s="114">
        <f t="shared" si="0"/>
        <v>0.9340257706936376</v>
      </c>
    </row>
    <row r="54" spans="1:7" s="8" customFormat="1" ht="15" customHeight="1">
      <c r="A54" s="57"/>
      <c r="B54" s="57"/>
      <c r="C54" s="60" t="s">
        <v>5</v>
      </c>
      <c r="D54" s="61">
        <f>D52-D53</f>
        <v>190896</v>
      </c>
      <c r="E54" s="61">
        <f>E52-E53</f>
        <v>2014557</v>
      </c>
      <c r="F54" s="61">
        <f>F52-F53</f>
        <v>1724020.05</v>
      </c>
      <c r="G54" s="114">
        <f t="shared" si="0"/>
        <v>0.8557812213801843</v>
      </c>
    </row>
    <row r="55" spans="1:7" s="8" customFormat="1" ht="15" customHeight="1">
      <c r="A55" s="62"/>
      <c r="B55" s="62"/>
      <c r="C55" s="63" t="s">
        <v>7</v>
      </c>
      <c r="D55" s="64">
        <v>100000</v>
      </c>
      <c r="E55" s="64">
        <v>7500</v>
      </c>
      <c r="F55" s="64">
        <v>7400.26</v>
      </c>
      <c r="G55" s="115">
        <f t="shared" si="0"/>
        <v>0.9867013333333333</v>
      </c>
    </row>
    <row r="56" spans="1:7" s="10" customFormat="1" ht="18" customHeight="1">
      <c r="A56" s="54" t="s">
        <v>88</v>
      </c>
      <c r="B56" s="54"/>
      <c r="C56" s="65" t="s">
        <v>38</v>
      </c>
      <c r="D56" s="56">
        <f>D57+D60+D64+D67</f>
        <v>1105415</v>
      </c>
      <c r="E56" s="56">
        <f>E57+E60+E64+E67</f>
        <v>1089384</v>
      </c>
      <c r="F56" s="56">
        <f>F57+F60+F64+F67</f>
        <v>1084133.19</v>
      </c>
      <c r="G56" s="113">
        <f t="shared" si="0"/>
        <v>0.9951800191667951</v>
      </c>
    </row>
    <row r="57" spans="1:7" s="9" customFormat="1" ht="25.5">
      <c r="A57" s="52"/>
      <c r="B57" s="55" t="s">
        <v>89</v>
      </c>
      <c r="C57" s="83" t="s">
        <v>39</v>
      </c>
      <c r="D57" s="147">
        <f>D59</f>
        <v>405582</v>
      </c>
      <c r="E57" s="147">
        <f>E59</f>
        <v>401065</v>
      </c>
      <c r="F57" s="147">
        <f>F59</f>
        <v>399395.88</v>
      </c>
      <c r="G57" s="148">
        <f t="shared" si="0"/>
        <v>0.9958382805779612</v>
      </c>
    </row>
    <row r="58" spans="1:7" s="8" customFormat="1" ht="15" customHeight="1">
      <c r="A58" s="57"/>
      <c r="B58" s="57"/>
      <c r="C58" s="67" t="s">
        <v>1</v>
      </c>
      <c r="D58" s="61"/>
      <c r="E58" s="61"/>
      <c r="F58" s="61"/>
      <c r="G58" s="114"/>
    </row>
    <row r="59" spans="1:7" s="8" customFormat="1" ht="27" customHeight="1">
      <c r="A59" s="57"/>
      <c r="B59" s="62"/>
      <c r="C59" s="68" t="s">
        <v>210</v>
      </c>
      <c r="D59" s="64">
        <v>405582</v>
      </c>
      <c r="E59" s="64">
        <v>401065</v>
      </c>
      <c r="F59" s="64">
        <v>399395.88</v>
      </c>
      <c r="G59" s="115">
        <f>F59/E59</f>
        <v>0.9958382805779612</v>
      </c>
    </row>
    <row r="60" spans="1:7" s="9" customFormat="1" ht="25.5">
      <c r="A60" s="57"/>
      <c r="B60" s="57" t="s">
        <v>90</v>
      </c>
      <c r="C60" s="66" t="s">
        <v>40</v>
      </c>
      <c r="D60" s="59">
        <f>D62</f>
        <v>157623</v>
      </c>
      <c r="E60" s="59">
        <f>E62</f>
        <v>140506</v>
      </c>
      <c r="F60" s="59">
        <f>F62</f>
        <v>137138.28</v>
      </c>
      <c r="G60" s="112">
        <f>F60/E60</f>
        <v>0.9760314861998776</v>
      </c>
    </row>
    <row r="61" spans="1:7" s="8" customFormat="1" ht="15" customHeight="1">
      <c r="A61" s="57"/>
      <c r="B61" s="57"/>
      <c r="C61" s="67" t="s">
        <v>1</v>
      </c>
      <c r="D61" s="61"/>
      <c r="E61" s="61"/>
      <c r="F61" s="61"/>
      <c r="G61" s="114"/>
    </row>
    <row r="62" spans="1:7" s="8" customFormat="1" ht="15" customHeight="1">
      <c r="A62" s="57"/>
      <c r="B62" s="57"/>
      <c r="C62" s="67" t="s">
        <v>4</v>
      </c>
      <c r="D62" s="61">
        <v>157623</v>
      </c>
      <c r="E62" s="61">
        <v>140506</v>
      </c>
      <c r="F62" s="61">
        <v>137138.28</v>
      </c>
      <c r="G62" s="114">
        <f>F62/E62</f>
        <v>0.9760314861998776</v>
      </c>
    </row>
    <row r="63" spans="1:7" s="8" customFormat="1" ht="15" customHeight="1">
      <c r="A63" s="57"/>
      <c r="B63" s="57"/>
      <c r="C63" s="60" t="s">
        <v>3</v>
      </c>
      <c r="D63" s="61">
        <v>157623</v>
      </c>
      <c r="E63" s="61">
        <v>140506</v>
      </c>
      <c r="F63" s="61">
        <v>137138</v>
      </c>
      <c r="G63" s="114">
        <f>F63/E63</f>
        <v>0.976029493402417</v>
      </c>
    </row>
    <row r="64" spans="1:7" s="9" customFormat="1" ht="15" customHeight="1">
      <c r="A64" s="57"/>
      <c r="B64" s="52" t="s">
        <v>91</v>
      </c>
      <c r="C64" s="77" t="s">
        <v>41</v>
      </c>
      <c r="D64" s="78">
        <f>D66</f>
        <v>7940</v>
      </c>
      <c r="E64" s="78">
        <f>E66</f>
        <v>7940</v>
      </c>
      <c r="F64" s="78">
        <f>F66</f>
        <v>7939.96</v>
      </c>
      <c r="G64" s="111">
        <f>F64/E64</f>
        <v>0.9999949622166246</v>
      </c>
    </row>
    <row r="65" spans="1:7" s="8" customFormat="1" ht="15" customHeight="1">
      <c r="A65" s="57"/>
      <c r="B65" s="57"/>
      <c r="C65" s="67" t="s">
        <v>1</v>
      </c>
      <c r="D65" s="61"/>
      <c r="E65" s="61"/>
      <c r="F65" s="61"/>
      <c r="G65" s="114"/>
    </row>
    <row r="66" spans="1:7" s="8" customFormat="1" ht="15" customHeight="1">
      <c r="A66" s="57"/>
      <c r="B66" s="62"/>
      <c r="C66" s="68" t="s">
        <v>209</v>
      </c>
      <c r="D66" s="64">
        <v>7940</v>
      </c>
      <c r="E66" s="64">
        <v>7940</v>
      </c>
      <c r="F66" s="64">
        <v>7939.96</v>
      </c>
      <c r="G66" s="115">
        <f>F66/E66</f>
        <v>0.9999949622166246</v>
      </c>
    </row>
    <row r="67" spans="1:7" s="9" customFormat="1" ht="15" customHeight="1">
      <c r="A67" s="57"/>
      <c r="B67" s="57" t="s">
        <v>92</v>
      </c>
      <c r="C67" s="66" t="s">
        <v>42</v>
      </c>
      <c r="D67" s="59">
        <f>D69+D72</f>
        <v>534270</v>
      </c>
      <c r="E67" s="59">
        <f>E69+E72</f>
        <v>539873</v>
      </c>
      <c r="F67" s="59">
        <f>F69+F72</f>
        <v>539659.0700000001</v>
      </c>
      <c r="G67" s="112">
        <f>F67/E67</f>
        <v>0.9996037401388846</v>
      </c>
    </row>
    <row r="68" spans="1:7" s="8" customFormat="1" ht="15" customHeight="1">
      <c r="A68" s="57"/>
      <c r="B68" s="57"/>
      <c r="C68" s="67" t="s">
        <v>1</v>
      </c>
      <c r="D68" s="61"/>
      <c r="E68" s="61"/>
      <c r="F68" s="61"/>
      <c r="G68" s="114"/>
    </row>
    <row r="69" spans="1:7" s="8" customFormat="1" ht="15" customHeight="1">
      <c r="A69" s="57"/>
      <c r="B69" s="57"/>
      <c r="C69" s="67" t="s">
        <v>4</v>
      </c>
      <c r="D69" s="61">
        <v>494270</v>
      </c>
      <c r="E69" s="61">
        <v>499873</v>
      </c>
      <c r="F69" s="61">
        <v>499669.07</v>
      </c>
      <c r="G69" s="114">
        <f>F69/E69</f>
        <v>0.9995920363772398</v>
      </c>
    </row>
    <row r="70" spans="1:7" s="8" customFormat="1" ht="15" customHeight="1">
      <c r="A70" s="57"/>
      <c r="B70" s="57"/>
      <c r="C70" s="60" t="s">
        <v>3</v>
      </c>
      <c r="D70" s="61">
        <v>427800</v>
      </c>
      <c r="E70" s="61">
        <v>423401</v>
      </c>
      <c r="F70" s="61">
        <v>423304.84</v>
      </c>
      <c r="G70" s="114">
        <f>F70/E70</f>
        <v>0.9997728866960636</v>
      </c>
    </row>
    <row r="71" spans="1:7" s="8" customFormat="1" ht="15" customHeight="1">
      <c r="A71" s="57"/>
      <c r="B71" s="57"/>
      <c r="C71" s="60" t="s">
        <v>5</v>
      </c>
      <c r="D71" s="61">
        <f>D69-D70</f>
        <v>66470</v>
      </c>
      <c r="E71" s="61">
        <f>E69-E70</f>
        <v>76472</v>
      </c>
      <c r="F71" s="61">
        <f>F69-F70</f>
        <v>76364.22999999998</v>
      </c>
      <c r="G71" s="114">
        <f>F71/E71</f>
        <v>0.9985907260173655</v>
      </c>
    </row>
    <row r="72" spans="1:7" s="8" customFormat="1" ht="15" customHeight="1">
      <c r="A72" s="57"/>
      <c r="B72" s="57"/>
      <c r="C72" s="60" t="s">
        <v>7</v>
      </c>
      <c r="D72" s="61">
        <v>40000</v>
      </c>
      <c r="E72" s="61">
        <v>40000</v>
      </c>
      <c r="F72" s="61">
        <v>39990</v>
      </c>
      <c r="G72" s="114"/>
    </row>
    <row r="73" spans="1:7" s="10" customFormat="1" ht="23.25" customHeight="1">
      <c r="A73" s="54" t="s">
        <v>93</v>
      </c>
      <c r="B73" s="54"/>
      <c r="C73" s="65" t="s">
        <v>43</v>
      </c>
      <c r="D73" s="56">
        <f>D74+D79+D82+D89+D99+D94</f>
        <v>11030125</v>
      </c>
      <c r="E73" s="56">
        <f>E74+E79+E82+E89+E99+E94</f>
        <v>10450538</v>
      </c>
      <c r="F73" s="56">
        <f>F74+F79+F82+F89+F99+F94</f>
        <v>10264376.16</v>
      </c>
      <c r="G73" s="113">
        <f>F73/E73</f>
        <v>0.9821863869592169</v>
      </c>
    </row>
    <row r="74" spans="1:7" s="9" customFormat="1" ht="15" customHeight="1">
      <c r="A74" s="57"/>
      <c r="B74" s="57" t="s">
        <v>94</v>
      </c>
      <c r="C74" s="66" t="s">
        <v>44</v>
      </c>
      <c r="D74" s="59">
        <f>D76</f>
        <v>1485685</v>
      </c>
      <c r="E74" s="59">
        <f>E76</f>
        <v>1521185</v>
      </c>
      <c r="F74" s="59">
        <f>F76</f>
        <v>1517868.57</v>
      </c>
      <c r="G74" s="112">
        <f>F74/E74</f>
        <v>0.9978198378238019</v>
      </c>
    </row>
    <row r="75" spans="1:7" s="8" customFormat="1" ht="15" customHeight="1">
      <c r="A75" s="57"/>
      <c r="B75" s="57"/>
      <c r="C75" s="67" t="s">
        <v>1</v>
      </c>
      <c r="D75" s="61"/>
      <c r="E75" s="61"/>
      <c r="F75" s="61"/>
      <c r="G75" s="114"/>
    </row>
    <row r="76" spans="1:7" s="8" customFormat="1" ht="14.25" customHeight="1">
      <c r="A76" s="57"/>
      <c r="B76" s="57"/>
      <c r="C76" s="67" t="s">
        <v>4</v>
      </c>
      <c r="D76" s="79">
        <v>1485685</v>
      </c>
      <c r="E76" s="79">
        <v>1521185</v>
      </c>
      <c r="F76" s="79">
        <v>1517868.57</v>
      </c>
      <c r="G76" s="114">
        <f>F76/E76</f>
        <v>0.9978198378238019</v>
      </c>
    </row>
    <row r="77" spans="1:7" s="8" customFormat="1" ht="17.25" customHeight="1">
      <c r="A77" s="57"/>
      <c r="B77" s="57"/>
      <c r="C77" s="67" t="s">
        <v>3</v>
      </c>
      <c r="D77" s="79">
        <v>1485450</v>
      </c>
      <c r="E77" s="79">
        <v>1520950</v>
      </c>
      <c r="F77" s="79">
        <v>1517633.57</v>
      </c>
      <c r="G77" s="114">
        <f>F77/E77</f>
        <v>0.9978195009697887</v>
      </c>
    </row>
    <row r="78" spans="1:7" s="8" customFormat="1" ht="17.25" customHeight="1">
      <c r="A78" s="57"/>
      <c r="B78" s="57"/>
      <c r="C78" s="68" t="s">
        <v>215</v>
      </c>
      <c r="D78" s="79">
        <f>D76-D77</f>
        <v>235</v>
      </c>
      <c r="E78" s="79">
        <f>E76-E77</f>
        <v>235</v>
      </c>
      <c r="F78" s="79">
        <f>F76-F77</f>
        <v>235</v>
      </c>
      <c r="G78" s="114">
        <f>F78/E78</f>
        <v>1</v>
      </c>
    </row>
    <row r="79" spans="1:7" s="9" customFormat="1" ht="15" customHeight="1">
      <c r="A79" s="57"/>
      <c r="B79" s="52" t="s">
        <v>95</v>
      </c>
      <c r="C79" s="77" t="s">
        <v>45</v>
      </c>
      <c r="D79" s="78">
        <f>D81</f>
        <v>502900</v>
      </c>
      <c r="E79" s="78">
        <f>E81</f>
        <v>549009</v>
      </c>
      <c r="F79" s="78">
        <f>F81</f>
        <v>506048.8</v>
      </c>
      <c r="G79" s="111">
        <f>F79/E79</f>
        <v>0.9217495523752798</v>
      </c>
    </row>
    <row r="80" spans="1:7" s="8" customFormat="1" ht="15" customHeight="1">
      <c r="A80" s="57"/>
      <c r="B80" s="57"/>
      <c r="C80" s="67" t="s">
        <v>1</v>
      </c>
      <c r="D80" s="61"/>
      <c r="E80" s="61"/>
      <c r="F80" s="61"/>
      <c r="G80" s="114"/>
    </row>
    <row r="81" spans="1:7" s="8" customFormat="1" ht="15" customHeight="1">
      <c r="A81" s="57"/>
      <c r="B81" s="57"/>
      <c r="C81" s="67" t="s">
        <v>209</v>
      </c>
      <c r="D81" s="61">
        <v>502900</v>
      </c>
      <c r="E81" s="61">
        <v>549009</v>
      </c>
      <c r="F81" s="61">
        <v>506048.8</v>
      </c>
      <c r="G81" s="114">
        <f>F81/E81</f>
        <v>0.9217495523752798</v>
      </c>
    </row>
    <row r="82" spans="1:7" s="9" customFormat="1" ht="15" customHeight="1">
      <c r="A82" s="57"/>
      <c r="B82" s="52" t="s">
        <v>96</v>
      </c>
      <c r="C82" s="77" t="s">
        <v>46</v>
      </c>
      <c r="D82" s="78">
        <f>D84+D88</f>
        <v>8961540</v>
      </c>
      <c r="E82" s="78">
        <f>E84+E88</f>
        <v>8220444</v>
      </c>
      <c r="F82" s="78">
        <f>F84+F88</f>
        <v>8087551.78</v>
      </c>
      <c r="G82" s="111">
        <f>F82/E82</f>
        <v>0.9838339364637726</v>
      </c>
    </row>
    <row r="83" spans="1:7" s="8" customFormat="1" ht="15" customHeight="1">
      <c r="A83" s="57"/>
      <c r="B83" s="57"/>
      <c r="C83" s="67" t="s">
        <v>1</v>
      </c>
      <c r="D83" s="61"/>
      <c r="E83" s="61"/>
      <c r="F83" s="61"/>
      <c r="G83" s="114"/>
    </row>
    <row r="84" spans="1:7" s="8" customFormat="1" ht="15" customHeight="1">
      <c r="A84" s="57"/>
      <c r="B84" s="57"/>
      <c r="C84" s="67" t="s">
        <v>4</v>
      </c>
      <c r="D84" s="61">
        <v>8190698</v>
      </c>
      <c r="E84" s="61">
        <v>7995090</v>
      </c>
      <c r="F84" s="61">
        <v>7871956.08</v>
      </c>
      <c r="G84" s="114">
        <f aca="true" t="shared" si="1" ref="G84:G89">F84/E84</f>
        <v>0.9845988075181142</v>
      </c>
    </row>
    <row r="85" spans="1:7" s="8" customFormat="1" ht="15" customHeight="1">
      <c r="A85" s="57"/>
      <c r="B85" s="57"/>
      <c r="C85" s="60" t="s">
        <v>3</v>
      </c>
      <c r="D85" s="61">
        <v>4594921</v>
      </c>
      <c r="E85" s="61">
        <v>4340156</v>
      </c>
      <c r="F85" s="61">
        <v>4315741.92</v>
      </c>
      <c r="G85" s="114">
        <f t="shared" si="1"/>
        <v>0.9943748381394586</v>
      </c>
    </row>
    <row r="86" spans="1:7" s="8" customFormat="1" ht="15" customHeight="1">
      <c r="A86" s="57"/>
      <c r="B86" s="57"/>
      <c r="C86" s="60" t="s">
        <v>6</v>
      </c>
      <c r="D86" s="61">
        <v>89256</v>
      </c>
      <c r="E86" s="61">
        <v>89256</v>
      </c>
      <c r="F86" s="61">
        <v>89256</v>
      </c>
      <c r="G86" s="114">
        <f t="shared" si="1"/>
        <v>1</v>
      </c>
    </row>
    <row r="87" spans="1:7" s="8" customFormat="1" ht="15" customHeight="1">
      <c r="A87" s="57"/>
      <c r="B87" s="57"/>
      <c r="C87" s="60" t="s">
        <v>5</v>
      </c>
      <c r="D87" s="61">
        <f>D84-D85-D86</f>
        <v>3506521</v>
      </c>
      <c r="E87" s="61">
        <f>E84-E85-E86</f>
        <v>3565678</v>
      </c>
      <c r="F87" s="61">
        <f>F84-F85-F86</f>
        <v>3466958.16</v>
      </c>
      <c r="G87" s="114">
        <f t="shared" si="1"/>
        <v>0.9723138656939859</v>
      </c>
    </row>
    <row r="88" spans="1:7" s="8" customFormat="1" ht="15" customHeight="1">
      <c r="A88" s="57"/>
      <c r="B88" s="57"/>
      <c r="C88" s="74" t="s">
        <v>7</v>
      </c>
      <c r="D88" s="75">
        <v>770842</v>
      </c>
      <c r="E88" s="61">
        <v>225354</v>
      </c>
      <c r="F88" s="61">
        <v>215595.7</v>
      </c>
      <c r="G88" s="114">
        <f t="shared" si="1"/>
        <v>0.9566979064050339</v>
      </c>
    </row>
    <row r="89" spans="1:7" s="9" customFormat="1" ht="15" customHeight="1">
      <c r="A89" s="57"/>
      <c r="B89" s="52" t="s">
        <v>97</v>
      </c>
      <c r="C89" s="158" t="s">
        <v>47</v>
      </c>
      <c r="D89" s="78">
        <f>D91</f>
        <v>17000</v>
      </c>
      <c r="E89" s="78">
        <f>E91</f>
        <v>36900</v>
      </c>
      <c r="F89" s="78">
        <f>F91</f>
        <v>36898.57</v>
      </c>
      <c r="G89" s="111">
        <f t="shared" si="1"/>
        <v>0.9999612466124661</v>
      </c>
    </row>
    <row r="90" spans="1:7" s="8" customFormat="1" ht="15" customHeight="1">
      <c r="A90" s="57"/>
      <c r="B90" s="57"/>
      <c r="C90" s="67" t="s">
        <v>1</v>
      </c>
      <c r="D90" s="61"/>
      <c r="E90" s="61"/>
      <c r="F90" s="61"/>
      <c r="G90" s="114"/>
    </row>
    <row r="91" spans="1:7" s="8" customFormat="1" ht="15" customHeight="1">
      <c r="A91" s="57"/>
      <c r="B91" s="57"/>
      <c r="C91" s="67" t="s">
        <v>4</v>
      </c>
      <c r="D91" s="61">
        <v>17000</v>
      </c>
      <c r="E91" s="61">
        <v>36900</v>
      </c>
      <c r="F91" s="61">
        <v>36898.57</v>
      </c>
      <c r="G91" s="114">
        <f aca="true" t="shared" si="2" ref="G91:G102">F91/E91</f>
        <v>0.9999612466124661</v>
      </c>
    </row>
    <row r="92" spans="1:7" s="8" customFormat="1" ht="15" customHeight="1">
      <c r="A92" s="57"/>
      <c r="B92" s="57"/>
      <c r="C92" s="60" t="s">
        <v>3</v>
      </c>
      <c r="D92" s="80">
        <v>0</v>
      </c>
      <c r="E92" s="79">
        <v>13027</v>
      </c>
      <c r="F92" s="79">
        <v>13026.56</v>
      </c>
      <c r="G92" s="114">
        <f t="shared" si="2"/>
        <v>0.9999662239963153</v>
      </c>
    </row>
    <row r="93" spans="1:7" s="8" customFormat="1" ht="15" customHeight="1">
      <c r="A93" s="57"/>
      <c r="B93" s="62"/>
      <c r="C93" s="63" t="s">
        <v>5</v>
      </c>
      <c r="D93" s="64">
        <f>D91-D92</f>
        <v>17000</v>
      </c>
      <c r="E93" s="64">
        <f>E91-E92</f>
        <v>23873</v>
      </c>
      <c r="F93" s="64">
        <f>F91-F92</f>
        <v>23872.010000000002</v>
      </c>
      <c r="G93" s="115">
        <f t="shared" si="2"/>
        <v>0.9999585305575337</v>
      </c>
    </row>
    <row r="94" spans="1:7" s="8" customFormat="1" ht="15" customHeight="1">
      <c r="A94" s="57"/>
      <c r="B94" s="57" t="s">
        <v>242</v>
      </c>
      <c r="C94" s="60" t="s">
        <v>243</v>
      </c>
      <c r="D94" s="61">
        <f>D96</f>
        <v>60000</v>
      </c>
      <c r="E94" s="61">
        <f>E96</f>
        <v>120000</v>
      </c>
      <c r="F94" s="61">
        <f>F96</f>
        <v>113508.44</v>
      </c>
      <c r="G94" s="114">
        <f>F94/E94</f>
        <v>0.9459036666666667</v>
      </c>
    </row>
    <row r="95" spans="1:7" s="8" customFormat="1" ht="15" customHeight="1">
      <c r="A95" s="57"/>
      <c r="B95" s="57"/>
      <c r="C95" s="60" t="s">
        <v>1</v>
      </c>
      <c r="D95" s="61"/>
      <c r="E95" s="61"/>
      <c r="F95" s="61"/>
      <c r="G95" s="114"/>
    </row>
    <row r="96" spans="1:7" s="8" customFormat="1" ht="15" customHeight="1">
      <c r="A96" s="57"/>
      <c r="B96" s="57"/>
      <c r="C96" s="60" t="s">
        <v>275</v>
      </c>
      <c r="D96" s="61">
        <v>60000</v>
      </c>
      <c r="E96" s="61">
        <v>120000</v>
      </c>
      <c r="F96" s="61">
        <v>113508.44</v>
      </c>
      <c r="G96" s="114">
        <f>F96/E96</f>
        <v>0.9459036666666667</v>
      </c>
    </row>
    <row r="97" spans="1:7" s="8" customFormat="1" ht="15" customHeight="1">
      <c r="A97" s="57"/>
      <c r="B97" s="57"/>
      <c r="C97" s="60" t="s">
        <v>274</v>
      </c>
      <c r="D97" s="61">
        <v>0</v>
      </c>
      <c r="E97" s="61">
        <v>3200</v>
      </c>
      <c r="F97" s="61">
        <v>3200</v>
      </c>
      <c r="G97" s="114">
        <f>F97/E97</f>
        <v>1</v>
      </c>
    </row>
    <row r="98" spans="1:7" s="8" customFormat="1" ht="15" customHeight="1">
      <c r="A98" s="57"/>
      <c r="B98" s="57"/>
      <c r="C98" s="60" t="s">
        <v>5</v>
      </c>
      <c r="D98" s="61">
        <v>0</v>
      </c>
      <c r="E98" s="61">
        <v>116800</v>
      </c>
      <c r="F98" s="61">
        <v>110308</v>
      </c>
      <c r="G98" s="114">
        <f>F98/E98</f>
        <v>0.9444178082191781</v>
      </c>
    </row>
    <row r="99" spans="1:7" s="8" customFormat="1" ht="15" customHeight="1">
      <c r="A99" s="57"/>
      <c r="B99" s="52" t="s">
        <v>181</v>
      </c>
      <c r="C99" s="77" t="s">
        <v>35</v>
      </c>
      <c r="D99" s="78">
        <f>D101</f>
        <v>3000</v>
      </c>
      <c r="E99" s="78">
        <f>E101</f>
        <v>3000</v>
      </c>
      <c r="F99" s="78">
        <f>F101</f>
        <v>2500</v>
      </c>
      <c r="G99" s="164">
        <f t="shared" si="2"/>
        <v>0.8333333333333334</v>
      </c>
    </row>
    <row r="100" spans="1:7" s="8" customFormat="1" ht="15" customHeight="1">
      <c r="A100" s="57"/>
      <c r="B100" s="57"/>
      <c r="C100" s="67" t="s">
        <v>1</v>
      </c>
      <c r="D100" s="61"/>
      <c r="E100" s="61"/>
      <c r="F100" s="61"/>
      <c r="G100" s="114"/>
    </row>
    <row r="101" spans="1:7" s="8" customFormat="1" ht="15" customHeight="1">
      <c r="A101" s="57"/>
      <c r="B101" s="57"/>
      <c r="C101" s="67" t="s">
        <v>169</v>
      </c>
      <c r="D101" s="61">
        <v>3000</v>
      </c>
      <c r="E101" s="61">
        <v>3000</v>
      </c>
      <c r="F101" s="61">
        <v>2500</v>
      </c>
      <c r="G101" s="114">
        <f t="shared" si="2"/>
        <v>0.8333333333333334</v>
      </c>
    </row>
    <row r="102" spans="1:7" s="10" customFormat="1" ht="30" customHeight="1">
      <c r="A102" s="54" t="s">
        <v>98</v>
      </c>
      <c r="B102" s="54"/>
      <c r="C102" s="65" t="s">
        <v>48</v>
      </c>
      <c r="D102" s="56">
        <f>D106+D103+D112+D121+D115</f>
        <v>8442900</v>
      </c>
      <c r="E102" s="56">
        <f>E103+E106+E112+E115+E118+E121</f>
        <v>8245102</v>
      </c>
      <c r="F102" s="56">
        <f>F103+F106+F112+F115+F118+F121</f>
        <v>8224440.35</v>
      </c>
      <c r="G102" s="113">
        <f t="shared" si="2"/>
        <v>0.997494069812599</v>
      </c>
    </row>
    <row r="103" spans="1:7" s="10" customFormat="1" ht="15" customHeight="1">
      <c r="A103" s="128"/>
      <c r="B103" s="57" t="s">
        <v>99</v>
      </c>
      <c r="C103" s="66" t="s">
        <v>49</v>
      </c>
      <c r="D103" s="59">
        <f>D105</f>
        <v>2000</v>
      </c>
      <c r="E103" s="59">
        <f>E105</f>
        <v>6725</v>
      </c>
      <c r="F103" s="59">
        <f>F105</f>
        <v>6724.99</v>
      </c>
      <c r="G103" s="112">
        <f>F103/E103</f>
        <v>0.9999985130111524</v>
      </c>
    </row>
    <row r="104" spans="1:7" s="10" customFormat="1" ht="15" customHeight="1">
      <c r="A104" s="128"/>
      <c r="B104" s="128"/>
      <c r="C104" s="67" t="s">
        <v>1</v>
      </c>
      <c r="D104" s="61"/>
      <c r="E104" s="61"/>
      <c r="F104" s="61"/>
      <c r="G104" s="114"/>
    </row>
    <row r="105" spans="1:7" s="10" customFormat="1" ht="15" customHeight="1">
      <c r="A105" s="129"/>
      <c r="B105" s="129"/>
      <c r="C105" s="68" t="s">
        <v>2</v>
      </c>
      <c r="D105" s="64">
        <v>2000</v>
      </c>
      <c r="E105" s="64">
        <v>6725</v>
      </c>
      <c r="F105" s="64">
        <v>6724.99</v>
      </c>
      <c r="G105" s="115">
        <f>F105/E105</f>
        <v>0.9999985130111524</v>
      </c>
    </row>
    <row r="106" spans="1:7" s="9" customFormat="1" ht="15" customHeight="1">
      <c r="A106" s="57"/>
      <c r="B106" s="57" t="s">
        <v>100</v>
      </c>
      <c r="C106" s="66" t="s">
        <v>50</v>
      </c>
      <c r="D106" s="59">
        <f>D108+D111</f>
        <v>8417000</v>
      </c>
      <c r="E106" s="59">
        <f>E108+E111</f>
        <v>8180037</v>
      </c>
      <c r="F106" s="59">
        <f>F108+F111</f>
        <v>8163706.27</v>
      </c>
      <c r="G106" s="112">
        <f>F106/E106</f>
        <v>0.9980035872698375</v>
      </c>
    </row>
    <row r="107" spans="1:7" s="8" customFormat="1" ht="15" customHeight="1">
      <c r="A107" s="57"/>
      <c r="B107" s="57"/>
      <c r="C107" s="67" t="s">
        <v>1</v>
      </c>
      <c r="D107" s="61"/>
      <c r="E107" s="61"/>
      <c r="F107" s="61"/>
      <c r="G107" s="114"/>
    </row>
    <row r="108" spans="1:7" s="8" customFormat="1" ht="15" customHeight="1">
      <c r="A108" s="57"/>
      <c r="B108" s="57"/>
      <c r="C108" s="67" t="s">
        <v>4</v>
      </c>
      <c r="D108" s="61">
        <v>7412000</v>
      </c>
      <c r="E108" s="61">
        <v>7805206</v>
      </c>
      <c r="F108" s="61">
        <v>7788875.27</v>
      </c>
      <c r="G108" s="114">
        <f>F108/E108</f>
        <v>0.9979077131340287</v>
      </c>
    </row>
    <row r="109" spans="1:7" s="8" customFormat="1" ht="15" customHeight="1">
      <c r="A109" s="57"/>
      <c r="B109" s="57"/>
      <c r="C109" s="60" t="s">
        <v>3</v>
      </c>
      <c r="D109" s="61">
        <v>6308590</v>
      </c>
      <c r="E109" s="61">
        <v>6505617</v>
      </c>
      <c r="F109" s="61">
        <v>6489915</v>
      </c>
      <c r="G109" s="114">
        <f>F109/E109</f>
        <v>0.9975863934197171</v>
      </c>
    </row>
    <row r="110" spans="1:7" s="8" customFormat="1" ht="15" customHeight="1">
      <c r="A110" s="57"/>
      <c r="B110" s="57"/>
      <c r="C110" s="60" t="s">
        <v>5</v>
      </c>
      <c r="D110" s="61">
        <f>D108-D109</f>
        <v>1103410</v>
      </c>
      <c r="E110" s="61">
        <f>E108-E109</f>
        <v>1299589</v>
      </c>
      <c r="F110" s="61">
        <f>F108-F109</f>
        <v>1298960.2699999996</v>
      </c>
      <c r="G110" s="114">
        <f>F110/E110</f>
        <v>0.9995162085859449</v>
      </c>
    </row>
    <row r="111" spans="1:7" s="8" customFormat="1" ht="15" customHeight="1">
      <c r="A111" s="57"/>
      <c r="B111" s="62"/>
      <c r="C111" s="63" t="s">
        <v>7</v>
      </c>
      <c r="D111" s="64">
        <v>1005000</v>
      </c>
      <c r="E111" s="64">
        <v>374831</v>
      </c>
      <c r="F111" s="64">
        <v>374831</v>
      </c>
      <c r="G111" s="114">
        <f>F111/E111</f>
        <v>1</v>
      </c>
    </row>
    <row r="112" spans="1:7" s="8" customFormat="1" ht="15" customHeight="1">
      <c r="A112" s="57"/>
      <c r="B112" s="57" t="s">
        <v>170</v>
      </c>
      <c r="C112" s="66" t="s">
        <v>171</v>
      </c>
      <c r="D112" s="59">
        <f>D114</f>
        <v>10900</v>
      </c>
      <c r="E112" s="59">
        <f>E114</f>
        <v>10900</v>
      </c>
      <c r="F112" s="59">
        <f>F114</f>
        <v>10896.99</v>
      </c>
      <c r="G112" s="111">
        <f>F112/E112</f>
        <v>0.9997238532110092</v>
      </c>
    </row>
    <row r="113" spans="1:7" s="8" customFormat="1" ht="15" customHeight="1">
      <c r="A113" s="57"/>
      <c r="B113" s="57"/>
      <c r="C113" s="60" t="s">
        <v>1</v>
      </c>
      <c r="D113" s="61"/>
      <c r="E113" s="61"/>
      <c r="F113" s="61"/>
      <c r="G113" s="114"/>
    </row>
    <row r="114" spans="1:7" s="8" customFormat="1" ht="15" customHeight="1">
      <c r="A114" s="57"/>
      <c r="B114" s="57"/>
      <c r="C114" s="60" t="s">
        <v>266</v>
      </c>
      <c r="D114" s="61">
        <v>10900</v>
      </c>
      <c r="E114" s="61">
        <v>10900</v>
      </c>
      <c r="F114" s="61">
        <v>10896.99</v>
      </c>
      <c r="G114" s="114">
        <f>F114/E114</f>
        <v>0.9997238532110092</v>
      </c>
    </row>
    <row r="115" spans="1:7" s="8" customFormat="1" ht="15" customHeight="1">
      <c r="A115" s="57"/>
      <c r="B115" s="52" t="s">
        <v>244</v>
      </c>
      <c r="C115" s="152" t="s">
        <v>245</v>
      </c>
      <c r="D115" s="78">
        <f>D117</f>
        <v>3000</v>
      </c>
      <c r="E115" s="78">
        <f>E117</f>
        <v>3000</v>
      </c>
      <c r="F115" s="78">
        <f>F117</f>
        <v>2986.6</v>
      </c>
      <c r="G115" s="111">
        <f>F115/E115</f>
        <v>0.9955333333333333</v>
      </c>
    </row>
    <row r="116" spans="1:7" s="8" customFormat="1" ht="15" customHeight="1">
      <c r="A116" s="57"/>
      <c r="B116" s="57"/>
      <c r="C116" s="60" t="s">
        <v>1</v>
      </c>
      <c r="D116" s="61"/>
      <c r="E116" s="61"/>
      <c r="F116" s="61"/>
      <c r="G116" s="114"/>
    </row>
    <row r="117" spans="1:7" s="8" customFormat="1" ht="15" customHeight="1">
      <c r="A117" s="57"/>
      <c r="B117" s="57"/>
      <c r="C117" s="60" t="s">
        <v>255</v>
      </c>
      <c r="D117" s="61">
        <v>3000</v>
      </c>
      <c r="E117" s="61">
        <v>3000</v>
      </c>
      <c r="F117" s="61">
        <v>2986.6</v>
      </c>
      <c r="G117" s="114">
        <f>F117/E117</f>
        <v>0.9955333333333333</v>
      </c>
    </row>
    <row r="118" spans="1:7" s="8" customFormat="1" ht="15" customHeight="1">
      <c r="A118" s="57"/>
      <c r="B118" s="52" t="s">
        <v>271</v>
      </c>
      <c r="C118" s="152" t="s">
        <v>272</v>
      </c>
      <c r="D118" s="78">
        <v>0</v>
      </c>
      <c r="E118" s="78">
        <f>E120</f>
        <v>34440</v>
      </c>
      <c r="F118" s="78">
        <f>F120</f>
        <v>34440</v>
      </c>
      <c r="G118" s="111">
        <f>F118/E118</f>
        <v>1</v>
      </c>
    </row>
    <row r="119" spans="1:7" s="8" customFormat="1" ht="15" customHeight="1">
      <c r="A119" s="57"/>
      <c r="B119" s="57"/>
      <c r="C119" s="60" t="s">
        <v>1</v>
      </c>
      <c r="D119" s="61"/>
      <c r="E119" s="61"/>
      <c r="F119" s="61"/>
      <c r="G119" s="114"/>
    </row>
    <row r="120" spans="1:7" s="8" customFormat="1" ht="15" customHeight="1">
      <c r="A120" s="57"/>
      <c r="B120" s="57"/>
      <c r="C120" s="60" t="s">
        <v>255</v>
      </c>
      <c r="D120" s="61"/>
      <c r="E120" s="61">
        <v>34440</v>
      </c>
      <c r="F120" s="61">
        <v>34440</v>
      </c>
      <c r="G120" s="114">
        <f>F120/E120</f>
        <v>1</v>
      </c>
    </row>
    <row r="121" spans="1:7" s="9" customFormat="1" ht="15" customHeight="1">
      <c r="A121" s="57"/>
      <c r="B121" s="52" t="s">
        <v>161</v>
      </c>
      <c r="C121" s="150" t="s">
        <v>35</v>
      </c>
      <c r="D121" s="151">
        <f>D123</f>
        <v>10000</v>
      </c>
      <c r="E121" s="78">
        <f>E123</f>
        <v>10000</v>
      </c>
      <c r="F121" s="78">
        <f>F123</f>
        <v>5685.5</v>
      </c>
      <c r="G121" s="111">
        <f>F121/E121</f>
        <v>0.56855</v>
      </c>
    </row>
    <row r="122" spans="1:7" s="8" customFormat="1" ht="15" customHeight="1">
      <c r="A122" s="57"/>
      <c r="B122" s="57"/>
      <c r="C122" s="74" t="s">
        <v>1</v>
      </c>
      <c r="D122" s="81"/>
      <c r="E122" s="61"/>
      <c r="F122" s="61"/>
      <c r="G122" s="114"/>
    </row>
    <row r="123" spans="1:7" s="8" customFormat="1" ht="15" customHeight="1">
      <c r="A123" s="62"/>
      <c r="B123" s="62"/>
      <c r="C123" s="68" t="s">
        <v>209</v>
      </c>
      <c r="D123" s="82">
        <v>10000</v>
      </c>
      <c r="E123" s="64">
        <v>10000</v>
      </c>
      <c r="F123" s="64">
        <v>5685.5</v>
      </c>
      <c r="G123" s="115">
        <f>F123/E123</f>
        <v>0.56855</v>
      </c>
    </row>
    <row r="124" spans="1:7" s="10" customFormat="1" ht="21" customHeight="1">
      <c r="A124" s="54" t="s">
        <v>101</v>
      </c>
      <c r="B124" s="54"/>
      <c r="C124" s="65" t="s">
        <v>51</v>
      </c>
      <c r="D124" s="56">
        <f>D125</f>
        <v>761079</v>
      </c>
      <c r="E124" s="56">
        <f>E125</f>
        <v>688879</v>
      </c>
      <c r="F124" s="56">
        <f>F125</f>
        <v>616981.1</v>
      </c>
      <c r="G124" s="113">
        <f>F124/E124</f>
        <v>0.895630582439006</v>
      </c>
    </row>
    <row r="125" spans="1:7" s="9" customFormat="1" ht="24.75" customHeight="1">
      <c r="A125" s="57"/>
      <c r="B125" s="57" t="s">
        <v>102</v>
      </c>
      <c r="C125" s="66" t="s">
        <v>52</v>
      </c>
      <c r="D125" s="59">
        <f>D127</f>
        <v>761079</v>
      </c>
      <c r="E125" s="59">
        <f>E127</f>
        <v>688879</v>
      </c>
      <c r="F125" s="59">
        <f>F127</f>
        <v>616981.1</v>
      </c>
      <c r="G125" s="112">
        <f>F125/E125</f>
        <v>0.895630582439006</v>
      </c>
    </row>
    <row r="126" spans="1:7" s="8" customFormat="1" ht="15" customHeight="1">
      <c r="A126" s="57"/>
      <c r="B126" s="57"/>
      <c r="C126" s="67" t="s">
        <v>1</v>
      </c>
      <c r="D126" s="61"/>
      <c r="E126" s="61"/>
      <c r="F126" s="61"/>
      <c r="G126" s="114"/>
    </row>
    <row r="127" spans="1:7" s="8" customFormat="1" ht="15" customHeight="1">
      <c r="A127" s="57"/>
      <c r="B127" s="62"/>
      <c r="C127" s="68" t="s">
        <v>209</v>
      </c>
      <c r="D127" s="64">
        <v>761079</v>
      </c>
      <c r="E127" s="64">
        <v>688879</v>
      </c>
      <c r="F127" s="64">
        <v>616981.1</v>
      </c>
      <c r="G127" s="115">
        <f>F127/E127</f>
        <v>0.895630582439006</v>
      </c>
    </row>
    <row r="128" spans="1:7" s="10" customFormat="1" ht="21.75" customHeight="1">
      <c r="A128" s="54" t="s">
        <v>103</v>
      </c>
      <c r="B128" s="54"/>
      <c r="C128" s="65" t="s">
        <v>53</v>
      </c>
      <c r="D128" s="56">
        <f>D129</f>
        <v>3498696</v>
      </c>
      <c r="E128" s="56">
        <f>E129</f>
        <v>32163</v>
      </c>
      <c r="F128" s="56">
        <f>F129</f>
        <v>0</v>
      </c>
      <c r="G128" s="117">
        <f>F128/E128</f>
        <v>0</v>
      </c>
    </row>
    <row r="129" spans="1:7" s="9" customFormat="1" ht="15" customHeight="1">
      <c r="A129" s="62"/>
      <c r="B129" s="55" t="s">
        <v>104</v>
      </c>
      <c r="C129" s="83" t="s">
        <v>54</v>
      </c>
      <c r="D129" s="84">
        <v>3498696</v>
      </c>
      <c r="E129" s="84">
        <v>32163</v>
      </c>
      <c r="F129" s="85">
        <v>0</v>
      </c>
      <c r="G129" s="116">
        <f>F129/E129</f>
        <v>0</v>
      </c>
    </row>
    <row r="130" spans="1:7" s="10" customFormat="1" ht="16.5" customHeight="1">
      <c r="A130" s="54" t="s">
        <v>105</v>
      </c>
      <c r="B130" s="54"/>
      <c r="C130" s="65" t="s">
        <v>55</v>
      </c>
      <c r="D130" s="56">
        <f>D131+D134+D151+D159+D179+D186+D195+D204</f>
        <v>41629826</v>
      </c>
      <c r="E130" s="56">
        <f>E134+E151+E159+E179+E186+E204+E195+E131</f>
        <v>43446265</v>
      </c>
      <c r="F130" s="56">
        <f>F134+F151+F159+F179+F186+F204+F195+F131</f>
        <v>41487469.50999999</v>
      </c>
      <c r="G130" s="117">
        <f>F130/E130</f>
        <v>0.9549145251035961</v>
      </c>
    </row>
    <row r="131" spans="1:7" s="160" customFormat="1" ht="16.5" customHeight="1">
      <c r="A131" s="57"/>
      <c r="B131" s="57" t="s">
        <v>258</v>
      </c>
      <c r="C131" s="66" t="s">
        <v>259</v>
      </c>
      <c r="D131" s="59">
        <v>0</v>
      </c>
      <c r="E131" s="59">
        <f>E133</f>
        <v>6000</v>
      </c>
      <c r="F131" s="59">
        <f>F133</f>
        <v>6000</v>
      </c>
      <c r="G131" s="167">
        <f>F131/E131</f>
        <v>1</v>
      </c>
    </row>
    <row r="132" spans="1:7" s="10" customFormat="1" ht="16.5" customHeight="1">
      <c r="A132" s="128"/>
      <c r="B132" s="128"/>
      <c r="C132" s="67" t="s">
        <v>1</v>
      </c>
      <c r="D132" s="61"/>
      <c r="E132" s="61"/>
      <c r="F132" s="61"/>
      <c r="G132" s="119"/>
    </row>
    <row r="133" spans="1:7" s="10" customFormat="1" ht="16.5" customHeight="1">
      <c r="A133" s="128"/>
      <c r="B133" s="129"/>
      <c r="C133" s="68" t="s">
        <v>209</v>
      </c>
      <c r="D133" s="64">
        <v>0</v>
      </c>
      <c r="E133" s="64">
        <v>6000</v>
      </c>
      <c r="F133" s="64">
        <v>6000</v>
      </c>
      <c r="G133" s="120">
        <f>F133/E133</f>
        <v>1</v>
      </c>
    </row>
    <row r="134" spans="1:7" s="9" customFormat="1" ht="15" customHeight="1">
      <c r="A134" s="57"/>
      <c r="B134" s="57" t="s">
        <v>106</v>
      </c>
      <c r="C134" s="66" t="s">
        <v>56</v>
      </c>
      <c r="D134" s="59">
        <f>D136+D140</f>
        <v>15890701</v>
      </c>
      <c r="E134" s="59">
        <f>E136+E140</f>
        <v>13464813</v>
      </c>
      <c r="F134" s="59">
        <f>F136+F140</f>
        <v>13365370.27</v>
      </c>
      <c r="G134" s="118">
        <f>F134/E134</f>
        <v>0.9926146222751107</v>
      </c>
    </row>
    <row r="135" spans="1:7" s="8" customFormat="1" ht="15" customHeight="1">
      <c r="A135" s="57"/>
      <c r="B135" s="57"/>
      <c r="C135" s="67" t="s">
        <v>1</v>
      </c>
      <c r="D135" s="61"/>
      <c r="E135" s="61"/>
      <c r="F135" s="61"/>
      <c r="G135" s="119"/>
    </row>
    <row r="136" spans="1:7" s="8" customFormat="1" ht="15" customHeight="1">
      <c r="A136" s="57"/>
      <c r="B136" s="57"/>
      <c r="C136" s="67" t="s">
        <v>4</v>
      </c>
      <c r="D136" s="61">
        <v>12176601</v>
      </c>
      <c r="E136" s="61">
        <v>12778896</v>
      </c>
      <c r="F136" s="61">
        <v>12696953.49</v>
      </c>
      <c r="G136" s="119">
        <f>F136/E136</f>
        <v>0.9935876690756384</v>
      </c>
    </row>
    <row r="137" spans="1:8" s="8" customFormat="1" ht="15" customHeight="1">
      <c r="A137" s="57"/>
      <c r="B137" s="57"/>
      <c r="C137" s="60" t="s">
        <v>3</v>
      </c>
      <c r="D137" s="61">
        <v>9480629</v>
      </c>
      <c r="E137" s="61">
        <v>10029454</v>
      </c>
      <c r="F137" s="61">
        <v>10008752.45</v>
      </c>
      <c r="G137" s="119">
        <f>F137/E137</f>
        <v>0.9979359245278955</v>
      </c>
      <c r="H137" s="12"/>
    </row>
    <row r="138" spans="1:7" s="8" customFormat="1" ht="15" customHeight="1">
      <c r="A138" s="57"/>
      <c r="B138" s="57"/>
      <c r="C138" s="60" t="s">
        <v>6</v>
      </c>
      <c r="D138" s="61">
        <v>1160704</v>
      </c>
      <c r="E138" s="61">
        <v>1160704</v>
      </c>
      <c r="F138" s="61">
        <v>1100334</v>
      </c>
      <c r="G138" s="119">
        <f>F138/E138</f>
        <v>0.9479884621746802</v>
      </c>
    </row>
    <row r="139" spans="1:9" s="8" customFormat="1" ht="15" customHeight="1">
      <c r="A139" s="57"/>
      <c r="B139" s="57"/>
      <c r="C139" s="60" t="s">
        <v>5</v>
      </c>
      <c r="D139" s="61">
        <f>D136-D137-D138</f>
        <v>1535268</v>
      </c>
      <c r="E139" s="61">
        <f>E136-E137-E138</f>
        <v>1588738</v>
      </c>
      <c r="F139" s="61">
        <f>F136-F137-F138</f>
        <v>1587867.040000001</v>
      </c>
      <c r="G139" s="119">
        <f>F139/E139</f>
        <v>0.9994517912959853</v>
      </c>
      <c r="H139" s="12"/>
      <c r="I139" s="12"/>
    </row>
    <row r="140" spans="1:7" s="8" customFormat="1" ht="15" customHeight="1">
      <c r="A140" s="57"/>
      <c r="B140" s="57"/>
      <c r="C140" s="67" t="s">
        <v>7</v>
      </c>
      <c r="D140" s="61">
        <v>3714100</v>
      </c>
      <c r="E140" s="61">
        <v>685917</v>
      </c>
      <c r="F140" s="61">
        <v>668416.78</v>
      </c>
      <c r="G140" s="119">
        <f>F140/E140</f>
        <v>0.9744863882947937</v>
      </c>
    </row>
    <row r="141" spans="1:7" s="8" customFormat="1" ht="15" customHeight="1">
      <c r="A141" s="57"/>
      <c r="B141" s="57"/>
      <c r="C141" s="74" t="s">
        <v>140</v>
      </c>
      <c r="D141" s="75"/>
      <c r="E141" s="61"/>
      <c r="F141" s="61"/>
      <c r="G141" s="119"/>
    </row>
    <row r="142" spans="1:8" s="8" customFormat="1" ht="15" customHeight="1">
      <c r="A142" s="57"/>
      <c r="B142" s="57"/>
      <c r="C142" s="60" t="s">
        <v>267</v>
      </c>
      <c r="D142" s="61">
        <v>3125889</v>
      </c>
      <c r="E142" s="61">
        <v>3265393</v>
      </c>
      <c r="F142" s="61">
        <v>3261405.78</v>
      </c>
      <c r="G142" s="119">
        <f aca="true" t="shared" si="3" ref="G142:G159">F142/E142</f>
        <v>0.9987789463626583</v>
      </c>
      <c r="H142" s="12"/>
    </row>
    <row r="143" spans="1:7" s="8" customFormat="1" ht="15" customHeight="1">
      <c r="A143" s="57"/>
      <c r="B143" s="57"/>
      <c r="C143" s="60" t="s">
        <v>23</v>
      </c>
      <c r="D143" s="61">
        <v>1949860</v>
      </c>
      <c r="E143" s="61">
        <v>2098933</v>
      </c>
      <c r="F143" s="61">
        <v>2090316.58</v>
      </c>
      <c r="G143" s="119">
        <f t="shared" si="3"/>
        <v>0.9958948570535601</v>
      </c>
    </row>
    <row r="144" spans="1:7" s="8" customFormat="1" ht="15" customHeight="1">
      <c r="A144" s="57"/>
      <c r="B144" s="57"/>
      <c r="C144" s="60" t="s">
        <v>223</v>
      </c>
      <c r="D144" s="61">
        <v>2451083</v>
      </c>
      <c r="E144" s="61">
        <v>2666152</v>
      </c>
      <c r="F144" s="61">
        <v>2665763.41</v>
      </c>
      <c r="G144" s="119">
        <f t="shared" si="3"/>
        <v>0.9998542506203698</v>
      </c>
    </row>
    <row r="145" spans="1:7" s="8" customFormat="1" ht="15" customHeight="1">
      <c r="A145" s="57"/>
      <c r="B145" s="57"/>
      <c r="C145" s="60" t="s">
        <v>202</v>
      </c>
      <c r="D145" s="61">
        <v>1405666</v>
      </c>
      <c r="E145" s="61">
        <v>1540336</v>
      </c>
      <c r="F145" s="61">
        <v>1536028.9</v>
      </c>
      <c r="G145" s="119">
        <f t="shared" si="3"/>
        <v>0.997203791899949</v>
      </c>
    </row>
    <row r="146" spans="1:7" s="8" customFormat="1" ht="15" customHeight="1">
      <c r="A146" s="57"/>
      <c r="B146" s="57"/>
      <c r="C146" s="60" t="s">
        <v>162</v>
      </c>
      <c r="D146" s="61">
        <v>1836658</v>
      </c>
      <c r="E146" s="61">
        <v>1844126</v>
      </c>
      <c r="F146" s="61">
        <v>1839860.49</v>
      </c>
      <c r="G146" s="119">
        <f t="shared" si="3"/>
        <v>0.997686974751183</v>
      </c>
    </row>
    <row r="147" spans="1:7" s="8" customFormat="1" ht="15" customHeight="1">
      <c r="A147" s="57"/>
      <c r="B147" s="57"/>
      <c r="C147" s="60" t="s">
        <v>163</v>
      </c>
      <c r="D147" s="61">
        <v>168182</v>
      </c>
      <c r="E147" s="61">
        <v>166262</v>
      </c>
      <c r="F147" s="61">
        <v>166258.58</v>
      </c>
      <c r="G147" s="119">
        <f t="shared" si="3"/>
        <v>0.9999794300561763</v>
      </c>
    </row>
    <row r="148" spans="1:7" s="8" customFormat="1" ht="15" customHeight="1">
      <c r="A148" s="57"/>
      <c r="B148" s="57"/>
      <c r="C148" s="60" t="s">
        <v>164</v>
      </c>
      <c r="D148" s="61">
        <v>78559</v>
      </c>
      <c r="E148" s="61">
        <v>66990</v>
      </c>
      <c r="F148" s="61">
        <v>66985.75</v>
      </c>
      <c r="G148" s="119">
        <f t="shared" si="3"/>
        <v>0.9999365576951784</v>
      </c>
    </row>
    <row r="149" spans="1:7" s="8" customFormat="1" ht="15" customHeight="1">
      <c r="A149" s="57"/>
      <c r="B149" s="57"/>
      <c r="C149" s="60" t="s">
        <v>107</v>
      </c>
      <c r="D149" s="61">
        <v>1160704</v>
      </c>
      <c r="E149" s="61">
        <v>1160704</v>
      </c>
      <c r="F149" s="61">
        <v>1100334</v>
      </c>
      <c r="G149" s="119">
        <f t="shared" si="3"/>
        <v>0.9479884621746802</v>
      </c>
    </row>
    <row r="150" spans="1:7" s="8" customFormat="1" ht="15" customHeight="1">
      <c r="A150" s="57"/>
      <c r="B150" s="62"/>
      <c r="C150" s="63" t="s">
        <v>182</v>
      </c>
      <c r="D150" s="64">
        <v>3714100</v>
      </c>
      <c r="E150" s="64">
        <v>655917</v>
      </c>
      <c r="F150" s="64">
        <v>638416.78</v>
      </c>
      <c r="G150" s="120">
        <f t="shared" si="3"/>
        <v>0.9733194596267516</v>
      </c>
    </row>
    <row r="151" spans="1:7" s="8" customFormat="1" ht="15" customHeight="1">
      <c r="A151" s="57"/>
      <c r="B151" s="57" t="s">
        <v>172</v>
      </c>
      <c r="C151" s="66" t="s">
        <v>173</v>
      </c>
      <c r="D151" s="59">
        <f>D153</f>
        <v>1332861</v>
      </c>
      <c r="E151" s="59">
        <f>E153</f>
        <v>1288294</v>
      </c>
      <c r="F151" s="59">
        <f>F153</f>
        <v>1287440.18</v>
      </c>
      <c r="G151" s="118">
        <f t="shared" si="3"/>
        <v>0.9993372475537415</v>
      </c>
    </row>
    <row r="152" spans="1:7" s="8" customFormat="1" ht="15" customHeight="1">
      <c r="A152" s="57"/>
      <c r="B152" s="57"/>
      <c r="C152" s="67" t="s">
        <v>1</v>
      </c>
      <c r="D152" s="61"/>
      <c r="E152" s="61"/>
      <c r="F152" s="61"/>
      <c r="G152" s="119"/>
    </row>
    <row r="153" spans="1:7" s="8" customFormat="1" ht="15" customHeight="1">
      <c r="A153" s="57"/>
      <c r="B153" s="57"/>
      <c r="C153" s="67" t="s">
        <v>4</v>
      </c>
      <c r="D153" s="61">
        <v>1332861</v>
      </c>
      <c r="E153" s="61">
        <v>1288294</v>
      </c>
      <c r="F153" s="61">
        <v>1287440.18</v>
      </c>
      <c r="G153" s="119">
        <f t="shared" si="3"/>
        <v>0.9993372475537415</v>
      </c>
    </row>
    <row r="154" spans="1:7" s="8" customFormat="1" ht="15" customHeight="1">
      <c r="A154" s="57"/>
      <c r="B154" s="57"/>
      <c r="C154" s="60" t="s">
        <v>3</v>
      </c>
      <c r="D154" s="61">
        <v>1164415</v>
      </c>
      <c r="E154" s="61">
        <v>1113331</v>
      </c>
      <c r="F154" s="61">
        <v>1112631.02</v>
      </c>
      <c r="G154" s="119">
        <f t="shared" si="3"/>
        <v>0.9993712741314129</v>
      </c>
    </row>
    <row r="155" spans="1:7" s="8" customFormat="1" ht="15" customHeight="1">
      <c r="A155" s="62"/>
      <c r="B155" s="62"/>
      <c r="C155" s="63" t="s">
        <v>5</v>
      </c>
      <c r="D155" s="64">
        <f>D153-D154</f>
        <v>168446</v>
      </c>
      <c r="E155" s="64">
        <f>E153-E154</f>
        <v>174963</v>
      </c>
      <c r="F155" s="64">
        <f>F153-F154</f>
        <v>174809.15999999992</v>
      </c>
      <c r="G155" s="120">
        <f t="shared" si="3"/>
        <v>0.9991207283825718</v>
      </c>
    </row>
    <row r="156" spans="1:7" s="8" customFormat="1" ht="15" customHeight="1">
      <c r="A156" s="52"/>
      <c r="B156" s="52"/>
      <c r="C156" s="165" t="s">
        <v>140</v>
      </c>
      <c r="D156" s="149"/>
      <c r="E156" s="149"/>
      <c r="F156" s="149"/>
      <c r="G156" s="126"/>
    </row>
    <row r="157" spans="1:7" s="8" customFormat="1" ht="15" customHeight="1">
      <c r="A157" s="57"/>
      <c r="B157" s="57"/>
      <c r="C157" s="60" t="s">
        <v>162</v>
      </c>
      <c r="D157" s="61">
        <v>1026806</v>
      </c>
      <c r="E157" s="61">
        <v>1005627</v>
      </c>
      <c r="F157" s="61">
        <v>1004783.45</v>
      </c>
      <c r="G157" s="119">
        <f t="shared" si="3"/>
        <v>0.9991611700958705</v>
      </c>
    </row>
    <row r="158" spans="1:7" s="8" customFormat="1" ht="15" customHeight="1">
      <c r="A158" s="57"/>
      <c r="B158" s="62"/>
      <c r="C158" s="63" t="s">
        <v>164</v>
      </c>
      <c r="D158" s="64">
        <v>306055</v>
      </c>
      <c r="E158" s="64">
        <v>282667</v>
      </c>
      <c r="F158" s="64">
        <v>282656.73</v>
      </c>
      <c r="G158" s="120">
        <f t="shared" si="3"/>
        <v>0.9999636674956751</v>
      </c>
    </row>
    <row r="159" spans="1:7" s="9" customFormat="1" ht="15" customHeight="1">
      <c r="A159" s="57"/>
      <c r="B159" s="57" t="s">
        <v>109</v>
      </c>
      <c r="C159" s="66" t="s">
        <v>108</v>
      </c>
      <c r="D159" s="59">
        <f>D161+D165</f>
        <v>23300299</v>
      </c>
      <c r="E159" s="59">
        <f>E161+E165</f>
        <v>26690509</v>
      </c>
      <c r="F159" s="59">
        <f>F161+F165+F166</f>
        <v>25062304.71</v>
      </c>
      <c r="G159" s="118">
        <f t="shared" si="3"/>
        <v>0.9389968812509346</v>
      </c>
    </row>
    <row r="160" spans="1:7" s="8" customFormat="1" ht="15" customHeight="1">
      <c r="A160" s="57"/>
      <c r="B160" s="57"/>
      <c r="C160" s="67" t="s">
        <v>1</v>
      </c>
      <c r="D160" s="61"/>
      <c r="E160" s="61"/>
      <c r="F160" s="61"/>
      <c r="G160" s="119"/>
    </row>
    <row r="161" spans="1:8" s="8" customFormat="1" ht="15" customHeight="1">
      <c r="A161" s="57"/>
      <c r="B161" s="57"/>
      <c r="C161" s="67" t="s">
        <v>4</v>
      </c>
      <c r="D161" s="61">
        <v>20241620</v>
      </c>
      <c r="E161" s="61">
        <v>21939610</v>
      </c>
      <c r="F161" s="61">
        <v>21509471.8</v>
      </c>
      <c r="G161" s="119">
        <f>F161/E161</f>
        <v>0.9803944463917089</v>
      </c>
      <c r="H161" s="12"/>
    </row>
    <row r="162" spans="1:7" s="8" customFormat="1" ht="15" customHeight="1">
      <c r="A162" s="57"/>
      <c r="B162" s="57"/>
      <c r="C162" s="60" t="s">
        <v>3</v>
      </c>
      <c r="D162" s="61">
        <v>15966307</v>
      </c>
      <c r="E162" s="61">
        <v>17220933</v>
      </c>
      <c r="F162" s="61">
        <v>17186027.9</v>
      </c>
      <c r="G162" s="119">
        <f>F162/E162</f>
        <v>0.997973100528293</v>
      </c>
    </row>
    <row r="163" spans="1:7" s="8" customFormat="1" ht="15" customHeight="1">
      <c r="A163" s="57"/>
      <c r="B163" s="57"/>
      <c r="C163" s="60" t="s">
        <v>6</v>
      </c>
      <c r="D163" s="61">
        <v>1437060</v>
      </c>
      <c r="E163" s="61">
        <v>1387088</v>
      </c>
      <c r="F163" s="61">
        <v>992671</v>
      </c>
      <c r="G163" s="119">
        <f>F163/E163</f>
        <v>0.7156510617927629</v>
      </c>
    </row>
    <row r="164" spans="1:7" s="8" customFormat="1" ht="15" customHeight="1">
      <c r="A164" s="57"/>
      <c r="B164" s="57"/>
      <c r="C164" s="60" t="s">
        <v>5</v>
      </c>
      <c r="D164" s="61">
        <f>D161-D162-D163</f>
        <v>2838253</v>
      </c>
      <c r="E164" s="61">
        <f>E161-E162-E163</f>
        <v>3331589</v>
      </c>
      <c r="F164" s="61">
        <f>F161-F162-F163</f>
        <v>3330772.9000000022</v>
      </c>
      <c r="G164" s="119">
        <f>F164/E164</f>
        <v>0.9997550418133816</v>
      </c>
    </row>
    <row r="165" spans="1:7" s="8" customFormat="1" ht="15" customHeight="1">
      <c r="A165" s="57"/>
      <c r="B165" s="57"/>
      <c r="C165" s="74" t="s">
        <v>7</v>
      </c>
      <c r="D165" s="75">
        <v>3058679</v>
      </c>
      <c r="E165" s="61">
        <v>4750899</v>
      </c>
      <c r="F165" s="61">
        <v>3316957.91</v>
      </c>
      <c r="G165" s="119">
        <f>F165/E165</f>
        <v>0.6981747896556</v>
      </c>
    </row>
    <row r="166" spans="1:7" s="8" customFormat="1" ht="15" customHeight="1">
      <c r="A166" s="57"/>
      <c r="B166" s="57"/>
      <c r="C166" s="74" t="s">
        <v>235</v>
      </c>
      <c r="D166" s="75">
        <v>0</v>
      </c>
      <c r="E166" s="61">
        <v>0</v>
      </c>
      <c r="F166" s="61">
        <v>235875</v>
      </c>
      <c r="G166" s="119">
        <v>0</v>
      </c>
    </row>
    <row r="167" spans="1:7" s="8" customFormat="1" ht="15" customHeight="1">
      <c r="A167" s="57"/>
      <c r="B167" s="57"/>
      <c r="C167" s="74" t="s">
        <v>140</v>
      </c>
      <c r="D167" s="75"/>
      <c r="E167" s="75"/>
      <c r="F167" s="75"/>
      <c r="G167" s="119"/>
    </row>
    <row r="168" spans="1:8" s="8" customFormat="1" ht="15" customHeight="1">
      <c r="A168" s="57"/>
      <c r="B168" s="57"/>
      <c r="C168" s="60" t="s">
        <v>165</v>
      </c>
      <c r="D168" s="61">
        <v>1883721</v>
      </c>
      <c r="E168" s="61">
        <v>2031377</v>
      </c>
      <c r="F168" s="61">
        <v>2029148.9</v>
      </c>
      <c r="G168" s="119">
        <f>F168/E168</f>
        <v>0.9989031578087179</v>
      </c>
      <c r="H168" s="12"/>
    </row>
    <row r="169" spans="1:7" s="8" customFormat="1" ht="15" customHeight="1">
      <c r="A169" s="57"/>
      <c r="B169" s="57"/>
      <c r="C169" s="60" t="s">
        <v>162</v>
      </c>
      <c r="D169" s="61">
        <v>711292</v>
      </c>
      <c r="E169" s="61">
        <v>706424</v>
      </c>
      <c r="F169" s="61">
        <v>705022.96</v>
      </c>
      <c r="G169" s="119">
        <f aca="true" t="shared" si="4" ref="G169:G178">F169/E169</f>
        <v>0.9980167151738899</v>
      </c>
    </row>
    <row r="170" spans="1:7" s="8" customFormat="1" ht="15" customHeight="1">
      <c r="A170" s="57"/>
      <c r="B170" s="57"/>
      <c r="C170" s="60" t="s">
        <v>19</v>
      </c>
      <c r="D170" s="61">
        <v>2490553</v>
      </c>
      <c r="E170" s="61">
        <v>2771528</v>
      </c>
      <c r="F170" s="61">
        <v>2763973.01</v>
      </c>
      <c r="G170" s="119">
        <f t="shared" si="4"/>
        <v>0.9972740704766467</v>
      </c>
    </row>
    <row r="171" spans="1:7" s="8" customFormat="1" ht="15" customHeight="1">
      <c r="A171" s="57"/>
      <c r="B171" s="57"/>
      <c r="C171" s="60" t="s">
        <v>24</v>
      </c>
      <c r="D171" s="61">
        <v>2714660</v>
      </c>
      <c r="E171" s="61">
        <v>3303868</v>
      </c>
      <c r="F171" s="61">
        <v>3303641.64</v>
      </c>
      <c r="G171" s="119">
        <f t="shared" si="4"/>
        <v>0.9999314863668888</v>
      </c>
    </row>
    <row r="172" spans="1:7" s="8" customFormat="1" ht="15" customHeight="1">
      <c r="A172" s="57"/>
      <c r="B172" s="57"/>
      <c r="C172" s="60" t="s">
        <v>174</v>
      </c>
      <c r="D172" s="61">
        <v>4300135</v>
      </c>
      <c r="E172" s="61">
        <v>4797734</v>
      </c>
      <c r="F172" s="61">
        <v>4782515.77</v>
      </c>
      <c r="G172" s="119">
        <f t="shared" si="4"/>
        <v>0.996828037986266</v>
      </c>
    </row>
    <row r="173" spans="1:7" s="8" customFormat="1" ht="15" customHeight="1">
      <c r="A173" s="57"/>
      <c r="B173" s="57"/>
      <c r="C173" s="60" t="s">
        <v>163</v>
      </c>
      <c r="D173" s="61">
        <v>1092554</v>
      </c>
      <c r="E173" s="61">
        <v>1278568</v>
      </c>
      <c r="F173" s="61">
        <v>1278153.86</v>
      </c>
      <c r="G173" s="119">
        <f t="shared" si="4"/>
        <v>0.9996760907515283</v>
      </c>
    </row>
    <row r="174" spans="1:7" s="8" customFormat="1" ht="15" customHeight="1">
      <c r="A174" s="57"/>
      <c r="B174" s="57"/>
      <c r="C174" s="60" t="s">
        <v>164</v>
      </c>
      <c r="D174" s="61">
        <v>536242</v>
      </c>
      <c r="E174" s="61">
        <v>570637</v>
      </c>
      <c r="F174" s="61">
        <v>565121.79</v>
      </c>
      <c r="G174" s="119">
        <f t="shared" si="4"/>
        <v>0.9903349940505085</v>
      </c>
    </row>
    <row r="175" spans="1:7" s="8" customFormat="1" ht="15" customHeight="1">
      <c r="A175" s="57"/>
      <c r="B175" s="57"/>
      <c r="C175" s="60" t="s">
        <v>213</v>
      </c>
      <c r="D175" s="61">
        <v>2371693</v>
      </c>
      <c r="E175" s="61">
        <v>2511885</v>
      </c>
      <c r="F175" s="98">
        <v>2509107.77</v>
      </c>
      <c r="G175" s="119">
        <f t="shared" si="4"/>
        <v>0.9988943641926282</v>
      </c>
    </row>
    <row r="176" spans="1:7" s="8" customFormat="1" ht="15" customHeight="1">
      <c r="A176" s="57"/>
      <c r="B176" s="57"/>
      <c r="C176" s="60" t="s">
        <v>236</v>
      </c>
      <c r="D176" s="61">
        <v>2703710</v>
      </c>
      <c r="E176" s="61">
        <v>2870501</v>
      </c>
      <c r="F176" s="98">
        <v>2870114.25</v>
      </c>
      <c r="G176" s="119">
        <f t="shared" si="4"/>
        <v>0.9998652674219587</v>
      </c>
    </row>
    <row r="177" spans="1:7" s="8" customFormat="1" ht="15" customHeight="1">
      <c r="A177" s="57"/>
      <c r="B177" s="57"/>
      <c r="C177" s="60" t="s">
        <v>107</v>
      </c>
      <c r="D177" s="61">
        <v>1437060</v>
      </c>
      <c r="E177" s="61">
        <v>1387088</v>
      </c>
      <c r="F177" s="61">
        <v>992671</v>
      </c>
      <c r="G177" s="119">
        <f t="shared" si="4"/>
        <v>0.7156510617927629</v>
      </c>
    </row>
    <row r="178" spans="1:7" s="8" customFormat="1" ht="15" customHeight="1">
      <c r="A178" s="57"/>
      <c r="B178" s="57"/>
      <c r="C178" s="60" t="s">
        <v>182</v>
      </c>
      <c r="D178" s="61">
        <v>3058679</v>
      </c>
      <c r="E178" s="61">
        <v>4460899</v>
      </c>
      <c r="F178" s="61">
        <v>3026958.76</v>
      </c>
      <c r="G178" s="119">
        <f t="shared" si="4"/>
        <v>0.6785535292325605</v>
      </c>
    </row>
    <row r="179" spans="1:7" s="9" customFormat="1" ht="24.75" customHeight="1">
      <c r="A179" s="57"/>
      <c r="B179" s="52" t="s">
        <v>110</v>
      </c>
      <c r="C179" s="77" t="s">
        <v>203</v>
      </c>
      <c r="D179" s="78">
        <f>D181</f>
        <v>714117</v>
      </c>
      <c r="E179" s="78">
        <f>E181</f>
        <v>750698</v>
      </c>
      <c r="F179" s="78">
        <f>F181</f>
        <v>749635.16</v>
      </c>
      <c r="G179" s="110">
        <f>F179/E179</f>
        <v>0.998584197640063</v>
      </c>
    </row>
    <row r="180" spans="1:7" s="8" customFormat="1" ht="15" customHeight="1">
      <c r="A180" s="57"/>
      <c r="B180" s="57"/>
      <c r="C180" s="67" t="s">
        <v>1</v>
      </c>
      <c r="D180" s="61"/>
      <c r="E180" s="61"/>
      <c r="F180" s="61"/>
      <c r="G180" s="119"/>
    </row>
    <row r="181" spans="1:7" s="8" customFormat="1" ht="15" customHeight="1">
      <c r="A181" s="57"/>
      <c r="B181" s="57"/>
      <c r="C181" s="67" t="s">
        <v>4</v>
      </c>
      <c r="D181" s="61">
        <v>714117</v>
      </c>
      <c r="E181" s="61">
        <v>750698</v>
      </c>
      <c r="F181" s="61">
        <v>749635.16</v>
      </c>
      <c r="G181" s="119">
        <f>F181/E181</f>
        <v>0.998584197640063</v>
      </c>
    </row>
    <row r="182" spans="1:7" s="8" customFormat="1" ht="15" customHeight="1">
      <c r="A182" s="57"/>
      <c r="B182" s="57"/>
      <c r="C182" s="60" t="s">
        <v>3</v>
      </c>
      <c r="D182" s="61">
        <v>413260</v>
      </c>
      <c r="E182" s="61">
        <v>447309</v>
      </c>
      <c r="F182" s="61">
        <v>446257.46</v>
      </c>
      <c r="G182" s="119">
        <f>F182/E182</f>
        <v>0.9976491865801941</v>
      </c>
    </row>
    <row r="183" spans="1:7" s="8" customFormat="1" ht="15" customHeight="1">
      <c r="A183" s="57"/>
      <c r="B183" s="57"/>
      <c r="C183" s="60" t="s">
        <v>5</v>
      </c>
      <c r="D183" s="61">
        <f>D181-D182</f>
        <v>300857</v>
      </c>
      <c r="E183" s="61">
        <f>E181-E182</f>
        <v>303389</v>
      </c>
      <c r="F183" s="61">
        <f>F181-F182</f>
        <v>303377.7</v>
      </c>
      <c r="G183" s="119">
        <f>F183/E183</f>
        <v>0.9999627540879861</v>
      </c>
    </row>
    <row r="184" spans="1:7" s="8" customFormat="1" ht="15" customHeight="1">
      <c r="A184" s="57"/>
      <c r="B184" s="57"/>
      <c r="C184" s="74" t="s">
        <v>218</v>
      </c>
      <c r="D184" s="61"/>
      <c r="E184" s="61"/>
      <c r="F184" s="61"/>
      <c r="G184" s="119"/>
    </row>
    <row r="185" spans="1:7" s="8" customFormat="1" ht="15" customHeight="1">
      <c r="A185" s="57"/>
      <c r="B185" s="62"/>
      <c r="C185" s="63" t="s">
        <v>147</v>
      </c>
      <c r="D185" s="64">
        <f>D181</f>
        <v>714117</v>
      </c>
      <c r="E185" s="64">
        <f>E181</f>
        <v>750698</v>
      </c>
      <c r="F185" s="64">
        <f>F181</f>
        <v>749635.16</v>
      </c>
      <c r="G185" s="120">
        <f>F185/E185</f>
        <v>0.998584197640063</v>
      </c>
    </row>
    <row r="186" spans="1:7" s="9" customFormat="1" ht="15" customHeight="1">
      <c r="A186" s="57"/>
      <c r="B186" s="52" t="s">
        <v>166</v>
      </c>
      <c r="C186" s="77" t="s">
        <v>167</v>
      </c>
      <c r="D186" s="78">
        <f>D188</f>
        <v>183038</v>
      </c>
      <c r="E186" s="78">
        <f>E188</f>
        <v>143004</v>
      </c>
      <c r="F186" s="78">
        <f>F188</f>
        <v>141189.44</v>
      </c>
      <c r="G186" s="122">
        <f>F186/E186</f>
        <v>0.9873111241643591</v>
      </c>
    </row>
    <row r="187" spans="1:7" s="8" customFormat="1" ht="15" customHeight="1">
      <c r="A187" s="57"/>
      <c r="B187" s="86"/>
      <c r="C187" s="67" t="s">
        <v>1</v>
      </c>
      <c r="D187" s="61"/>
      <c r="E187" s="61"/>
      <c r="F187" s="61"/>
      <c r="G187" s="121"/>
    </row>
    <row r="188" spans="1:7" s="8" customFormat="1" ht="15" customHeight="1">
      <c r="A188" s="57"/>
      <c r="B188" s="86"/>
      <c r="C188" s="67" t="s">
        <v>4</v>
      </c>
      <c r="D188" s="80">
        <v>183038</v>
      </c>
      <c r="E188" s="69">
        <v>143004</v>
      </c>
      <c r="F188" s="69">
        <v>141189.44</v>
      </c>
      <c r="G188" s="121">
        <f>F188/E188</f>
        <v>0.9873111241643591</v>
      </c>
    </row>
    <row r="189" spans="1:7" s="8" customFormat="1" ht="15" customHeight="1">
      <c r="A189" s="57"/>
      <c r="B189" s="86"/>
      <c r="C189" s="60" t="s">
        <v>3</v>
      </c>
      <c r="D189" s="87">
        <v>41191</v>
      </c>
      <c r="E189" s="61">
        <v>41191</v>
      </c>
      <c r="F189" s="61">
        <v>41191</v>
      </c>
      <c r="G189" s="121">
        <f>F189/E189</f>
        <v>1</v>
      </c>
    </row>
    <row r="190" spans="1:7" s="8" customFormat="1" ht="15" customHeight="1">
      <c r="A190" s="57"/>
      <c r="B190" s="86"/>
      <c r="C190" s="60" t="s">
        <v>5</v>
      </c>
      <c r="D190" s="87">
        <f>D188-D189</f>
        <v>141847</v>
      </c>
      <c r="E190" s="61">
        <f>E188-E189</f>
        <v>101813</v>
      </c>
      <c r="F190" s="61">
        <f>F188-F189</f>
        <v>99998.44</v>
      </c>
      <c r="G190" s="121">
        <f>F190/E190</f>
        <v>0.9821775215345782</v>
      </c>
    </row>
    <row r="191" spans="1:7" s="8" customFormat="1" ht="15" customHeight="1">
      <c r="A191" s="57"/>
      <c r="B191" s="86"/>
      <c r="C191" s="74" t="s">
        <v>140</v>
      </c>
      <c r="D191" s="87"/>
      <c r="E191" s="87"/>
      <c r="F191" s="87"/>
      <c r="G191" s="121"/>
    </row>
    <row r="192" spans="1:8" s="8" customFormat="1" ht="15" customHeight="1">
      <c r="A192" s="57"/>
      <c r="B192" s="86"/>
      <c r="C192" s="60" t="s">
        <v>22</v>
      </c>
      <c r="D192" s="87">
        <v>34130</v>
      </c>
      <c r="E192" s="61">
        <v>38028</v>
      </c>
      <c r="F192" s="61">
        <v>37755.8</v>
      </c>
      <c r="G192" s="121">
        <f>F192/E192</f>
        <v>0.9928421163353319</v>
      </c>
      <c r="H192" s="13"/>
    </row>
    <row r="193" spans="1:8" s="8" customFormat="1" ht="15" customHeight="1">
      <c r="A193" s="57"/>
      <c r="B193" s="86"/>
      <c r="C193" s="60" t="s">
        <v>246</v>
      </c>
      <c r="D193" s="87">
        <v>8239</v>
      </c>
      <c r="E193" s="61">
        <v>10446</v>
      </c>
      <c r="F193" s="61">
        <v>10445.48</v>
      </c>
      <c r="G193" s="121">
        <f>F193/E193</f>
        <v>0.9999502201799731</v>
      </c>
      <c r="H193" s="13"/>
    </row>
    <row r="194" spans="1:7" s="8" customFormat="1" ht="12.75" customHeight="1">
      <c r="A194" s="57"/>
      <c r="B194" s="88"/>
      <c r="C194" s="63" t="s">
        <v>204</v>
      </c>
      <c r="D194" s="89">
        <v>140669</v>
      </c>
      <c r="E194" s="64">
        <v>94530</v>
      </c>
      <c r="F194" s="64">
        <v>92988</v>
      </c>
      <c r="G194" s="121">
        <v>0</v>
      </c>
    </row>
    <row r="195" spans="1:7" s="8" customFormat="1" ht="12.75" customHeight="1">
      <c r="A195" s="57"/>
      <c r="B195" s="57" t="s">
        <v>251</v>
      </c>
      <c r="C195" s="58" t="s">
        <v>252</v>
      </c>
      <c r="D195" s="159">
        <f>D197</f>
        <v>161810</v>
      </c>
      <c r="E195" s="159">
        <f>E197</f>
        <v>159179</v>
      </c>
      <c r="F195" s="159">
        <f>F197</f>
        <v>159093.8</v>
      </c>
      <c r="G195" s="155">
        <f>F195/E195</f>
        <v>0.9994647535164813</v>
      </c>
    </row>
    <row r="196" spans="1:7" s="8" customFormat="1" ht="12.75" customHeight="1">
      <c r="A196" s="57"/>
      <c r="B196" s="86"/>
      <c r="C196" s="60" t="s">
        <v>1</v>
      </c>
      <c r="D196" s="87"/>
      <c r="E196" s="61"/>
      <c r="F196" s="61"/>
      <c r="G196" s="121"/>
    </row>
    <row r="197" spans="1:7" s="8" customFormat="1" ht="12.75" customHeight="1">
      <c r="A197" s="57"/>
      <c r="B197" s="86"/>
      <c r="C197" s="60" t="s">
        <v>4</v>
      </c>
      <c r="D197" s="87">
        <v>161810</v>
      </c>
      <c r="E197" s="61">
        <v>159179</v>
      </c>
      <c r="F197" s="61">
        <v>159093.8</v>
      </c>
      <c r="G197" s="121">
        <f>F197/E197</f>
        <v>0.9994647535164813</v>
      </c>
    </row>
    <row r="198" spans="1:7" s="8" customFormat="1" ht="12.75" customHeight="1">
      <c r="A198" s="57"/>
      <c r="B198" s="86"/>
      <c r="C198" s="60" t="s">
        <v>3</v>
      </c>
      <c r="D198" s="87">
        <v>101878</v>
      </c>
      <c r="E198" s="61">
        <v>98979</v>
      </c>
      <c r="F198" s="61">
        <v>98899.56</v>
      </c>
      <c r="G198" s="121">
        <f>F198/E198</f>
        <v>0.9991974055102597</v>
      </c>
    </row>
    <row r="199" spans="1:7" s="8" customFormat="1" ht="12.75" customHeight="1">
      <c r="A199" s="57"/>
      <c r="B199" s="86"/>
      <c r="C199" s="60" t="s">
        <v>5</v>
      </c>
      <c r="D199" s="87">
        <f>D197-D198</f>
        <v>59932</v>
      </c>
      <c r="E199" s="87">
        <f>E197-E198</f>
        <v>60200</v>
      </c>
      <c r="F199" s="87">
        <f>F197-F198</f>
        <v>60194.23999999999</v>
      </c>
      <c r="G199" s="121">
        <f>F199/E199</f>
        <v>0.9999043189368769</v>
      </c>
    </row>
    <row r="200" spans="1:7" s="8" customFormat="1" ht="12.75" customHeight="1">
      <c r="A200" s="57"/>
      <c r="B200" s="86"/>
      <c r="C200" s="60"/>
      <c r="D200" s="87"/>
      <c r="E200" s="61"/>
      <c r="F200" s="61"/>
      <c r="G200" s="121"/>
    </row>
    <row r="201" spans="1:7" s="8" customFormat="1" ht="12.75" customHeight="1">
      <c r="A201" s="57"/>
      <c r="B201" s="86"/>
      <c r="C201" s="74" t="s">
        <v>140</v>
      </c>
      <c r="D201" s="87"/>
      <c r="E201" s="61"/>
      <c r="F201" s="61"/>
      <c r="G201" s="121"/>
    </row>
    <row r="202" spans="1:7" s="8" customFormat="1" ht="12.75" customHeight="1">
      <c r="A202" s="57"/>
      <c r="B202" s="86"/>
      <c r="C202" s="60" t="s">
        <v>174</v>
      </c>
      <c r="D202" s="87">
        <v>54200</v>
      </c>
      <c r="E202" s="61">
        <v>53731</v>
      </c>
      <c r="F202" s="61">
        <v>53727.5</v>
      </c>
      <c r="G202" s="121">
        <f>F202/E202</f>
        <v>0.9999348606949433</v>
      </c>
    </row>
    <row r="203" spans="1:7" s="8" customFormat="1" ht="12.75" customHeight="1">
      <c r="A203" s="57"/>
      <c r="B203" s="86"/>
      <c r="C203" s="60" t="s">
        <v>19</v>
      </c>
      <c r="D203" s="87">
        <v>107610</v>
      </c>
      <c r="E203" s="61">
        <v>105448</v>
      </c>
      <c r="F203" s="61">
        <v>105366.3</v>
      </c>
      <c r="G203" s="121">
        <f>F203/E203</f>
        <v>0.9992252105303088</v>
      </c>
    </row>
    <row r="204" spans="1:7" s="9" customFormat="1" ht="15" customHeight="1">
      <c r="A204" s="57"/>
      <c r="B204" s="52" t="s">
        <v>137</v>
      </c>
      <c r="C204" s="77" t="s">
        <v>35</v>
      </c>
      <c r="D204" s="78">
        <f>D206</f>
        <v>47000</v>
      </c>
      <c r="E204" s="78">
        <f>E206</f>
        <v>943768</v>
      </c>
      <c r="F204" s="78">
        <f>F206</f>
        <v>716435.95</v>
      </c>
      <c r="G204" s="123">
        <f>F204/E204</f>
        <v>0.759122951827144</v>
      </c>
    </row>
    <row r="205" spans="1:7" s="8" customFormat="1" ht="15" customHeight="1">
      <c r="A205" s="57"/>
      <c r="B205" s="57"/>
      <c r="C205" s="67" t="s">
        <v>1</v>
      </c>
      <c r="D205" s="61"/>
      <c r="E205" s="61"/>
      <c r="F205" s="61"/>
      <c r="G205" s="124"/>
    </row>
    <row r="206" spans="1:7" s="8" customFormat="1" ht="15" customHeight="1">
      <c r="A206" s="57"/>
      <c r="B206" s="57"/>
      <c r="C206" s="67" t="s">
        <v>4</v>
      </c>
      <c r="D206" s="61">
        <v>47000</v>
      </c>
      <c r="E206" s="61">
        <v>943768</v>
      </c>
      <c r="F206" s="61">
        <v>716435.95</v>
      </c>
      <c r="G206" s="124">
        <f>F206/E206</f>
        <v>0.759122951827144</v>
      </c>
    </row>
    <row r="207" spans="1:7" s="8" customFormat="1" ht="15" customHeight="1">
      <c r="A207" s="57"/>
      <c r="B207" s="57"/>
      <c r="C207" s="60" t="s">
        <v>3</v>
      </c>
      <c r="D207" s="61">
        <v>3000</v>
      </c>
      <c r="E207" s="61">
        <v>172781</v>
      </c>
      <c r="F207" s="61">
        <v>169492.42</v>
      </c>
      <c r="G207" s="124">
        <f>F207/E207</f>
        <v>0.9809667729669351</v>
      </c>
    </row>
    <row r="208" spans="1:7" s="8" customFormat="1" ht="15" customHeight="1">
      <c r="A208" s="62"/>
      <c r="B208" s="62"/>
      <c r="C208" s="63" t="s">
        <v>5</v>
      </c>
      <c r="D208" s="64">
        <f>D206-D207</f>
        <v>44000</v>
      </c>
      <c r="E208" s="64">
        <f>E206-E207</f>
        <v>770987</v>
      </c>
      <c r="F208" s="64">
        <f>F206-F207</f>
        <v>546943.5299999999</v>
      </c>
      <c r="G208" s="166">
        <f>F208/E208</f>
        <v>0.7094069420106953</v>
      </c>
    </row>
    <row r="209" spans="1:7" s="10" customFormat="1" ht="15.75" customHeight="1">
      <c r="A209" s="54" t="s">
        <v>260</v>
      </c>
      <c r="B209" s="54"/>
      <c r="C209" s="65" t="s">
        <v>262</v>
      </c>
      <c r="D209" s="56">
        <v>0</v>
      </c>
      <c r="E209" s="56">
        <f>E210</f>
        <v>693900</v>
      </c>
      <c r="F209" s="56">
        <f>F210</f>
        <v>689575.66</v>
      </c>
      <c r="G209" s="117">
        <f>F209/E209</f>
        <v>0.9937680645626171</v>
      </c>
    </row>
    <row r="210" spans="1:7" s="9" customFormat="1" ht="15" customHeight="1">
      <c r="A210" s="57"/>
      <c r="B210" s="57" t="s">
        <v>261</v>
      </c>
      <c r="C210" s="66" t="s">
        <v>263</v>
      </c>
      <c r="D210" s="90">
        <f>D212</f>
        <v>0</v>
      </c>
      <c r="E210" s="90">
        <f>SUM(E212:E212)</f>
        <v>693900</v>
      </c>
      <c r="F210" s="90">
        <f>SUM(F212:F212)</f>
        <v>689575.66</v>
      </c>
      <c r="G210" s="118">
        <f>F210/E210</f>
        <v>0.9937680645626171</v>
      </c>
    </row>
    <row r="211" spans="1:7" s="8" customFormat="1" ht="15" customHeight="1">
      <c r="A211" s="57"/>
      <c r="B211" s="57"/>
      <c r="C211" s="67" t="s">
        <v>1</v>
      </c>
      <c r="D211" s="61"/>
      <c r="E211" s="61"/>
      <c r="F211" s="61"/>
      <c r="G211" s="124"/>
    </row>
    <row r="212" spans="1:7" s="8" customFormat="1" ht="15" customHeight="1">
      <c r="A212" s="57"/>
      <c r="B212" s="57"/>
      <c r="C212" s="67" t="s">
        <v>254</v>
      </c>
      <c r="D212" s="61">
        <v>0</v>
      </c>
      <c r="E212" s="61">
        <v>693900</v>
      </c>
      <c r="F212" s="61">
        <v>689575.66</v>
      </c>
      <c r="G212" s="119">
        <f>F212/E212</f>
        <v>0.9937680645626171</v>
      </c>
    </row>
    <row r="213" spans="1:7" s="8" customFormat="1" ht="15" customHeight="1">
      <c r="A213" s="57"/>
      <c r="B213" s="57"/>
      <c r="C213" s="67" t="s">
        <v>3</v>
      </c>
      <c r="D213" s="61"/>
      <c r="E213" s="61">
        <v>13500</v>
      </c>
      <c r="F213" s="61">
        <v>13375.66</v>
      </c>
      <c r="G213" s="119">
        <f>F213/E213</f>
        <v>0.9907896296296296</v>
      </c>
    </row>
    <row r="214" spans="1:7" s="8" customFormat="1" ht="15" customHeight="1">
      <c r="A214" s="57"/>
      <c r="B214" s="62"/>
      <c r="C214" s="68" t="s">
        <v>5</v>
      </c>
      <c r="D214" s="64"/>
      <c r="E214" s="64">
        <f>E212-E213</f>
        <v>680400</v>
      </c>
      <c r="F214" s="64">
        <f>F212-F213</f>
        <v>676200</v>
      </c>
      <c r="G214" s="119">
        <f>F214/E214</f>
        <v>0.9938271604938271</v>
      </c>
    </row>
    <row r="215" spans="1:7" s="10" customFormat="1" ht="15.75" customHeight="1">
      <c r="A215" s="54" t="s">
        <v>111</v>
      </c>
      <c r="B215" s="54"/>
      <c r="C215" s="65" t="s">
        <v>57</v>
      </c>
      <c r="D215" s="56">
        <f>D216+D220+D231</f>
        <v>14321490</v>
      </c>
      <c r="E215" s="56">
        <f>E216+E220+E231</f>
        <v>15338689</v>
      </c>
      <c r="F215" s="56">
        <f>F216+F220+F231</f>
        <v>14983250.889999999</v>
      </c>
      <c r="G215" s="117">
        <f>F215/E215</f>
        <v>0.9768273475001676</v>
      </c>
    </row>
    <row r="216" spans="1:7" s="9" customFormat="1" ht="15" customHeight="1">
      <c r="A216" s="57"/>
      <c r="B216" s="57" t="s">
        <v>112</v>
      </c>
      <c r="C216" s="66" t="s">
        <v>58</v>
      </c>
      <c r="D216" s="90">
        <f>D219</f>
        <v>12500000</v>
      </c>
      <c r="E216" s="90">
        <f>SUM(E218:E219)</f>
        <v>12700447</v>
      </c>
      <c r="F216" s="90">
        <f>SUM(F218:F219)</f>
        <v>12348346.629999999</v>
      </c>
      <c r="G216" s="118">
        <f>F216/E216</f>
        <v>0.9722765371958955</v>
      </c>
    </row>
    <row r="217" spans="1:7" s="8" customFormat="1" ht="15" customHeight="1">
      <c r="A217" s="57"/>
      <c r="B217" s="57"/>
      <c r="C217" s="67" t="s">
        <v>1</v>
      </c>
      <c r="D217" s="61"/>
      <c r="E217" s="61"/>
      <c r="F217" s="61"/>
      <c r="G217" s="118"/>
    </row>
    <row r="218" spans="1:7" s="8" customFormat="1" ht="15" customHeight="1">
      <c r="A218" s="57"/>
      <c r="B218" s="57"/>
      <c r="C218" s="67" t="s">
        <v>2</v>
      </c>
      <c r="D218" s="61">
        <v>0</v>
      </c>
      <c r="E218" s="61">
        <v>9550</v>
      </c>
      <c r="F218" s="61">
        <v>9528.86</v>
      </c>
      <c r="G218" s="118">
        <f>F218/E218</f>
        <v>0.997786387434555</v>
      </c>
    </row>
    <row r="219" spans="1:7" s="8" customFormat="1" ht="15" customHeight="1">
      <c r="A219" s="57"/>
      <c r="B219" s="62"/>
      <c r="C219" s="68" t="s">
        <v>7</v>
      </c>
      <c r="D219" s="64">
        <v>12500000</v>
      </c>
      <c r="E219" s="64">
        <v>12690897</v>
      </c>
      <c r="F219" s="64">
        <v>12338817.77</v>
      </c>
      <c r="G219" s="120">
        <f>F219/E219</f>
        <v>0.9722573408325668</v>
      </c>
    </row>
    <row r="220" spans="1:7" s="9" customFormat="1" ht="37.5" customHeight="1">
      <c r="A220" s="57"/>
      <c r="B220" s="55" t="s">
        <v>113</v>
      </c>
      <c r="C220" s="156" t="s">
        <v>59</v>
      </c>
      <c r="D220" s="147">
        <f>D222</f>
        <v>1785490</v>
      </c>
      <c r="E220" s="147">
        <f>E222</f>
        <v>2600542</v>
      </c>
      <c r="F220" s="147">
        <f>F222</f>
        <v>2597209.84</v>
      </c>
      <c r="G220" s="125">
        <f>F220/E220</f>
        <v>0.9987186671086258</v>
      </c>
    </row>
    <row r="221" spans="1:7" s="8" customFormat="1" ht="12.75" customHeight="1">
      <c r="A221" s="57"/>
      <c r="B221" s="57"/>
      <c r="C221" s="67" t="s">
        <v>1</v>
      </c>
      <c r="D221" s="61"/>
      <c r="E221" s="61"/>
      <c r="F221" s="61"/>
      <c r="G221" s="119"/>
    </row>
    <row r="222" spans="1:7" s="8" customFormat="1" ht="15" customHeight="1">
      <c r="A222" s="57"/>
      <c r="B222" s="57"/>
      <c r="C222" s="67" t="s">
        <v>209</v>
      </c>
      <c r="D222" s="61">
        <v>1785490</v>
      </c>
      <c r="E222" s="61">
        <v>2600542</v>
      </c>
      <c r="F222" s="61">
        <v>2597209.84</v>
      </c>
      <c r="G222" s="119">
        <f>F222/E222</f>
        <v>0.9987186671086258</v>
      </c>
    </row>
    <row r="223" spans="1:7" s="8" customFormat="1" ht="15" customHeight="1">
      <c r="A223" s="57"/>
      <c r="B223" s="57"/>
      <c r="C223" s="74" t="s">
        <v>140</v>
      </c>
      <c r="D223" s="61"/>
      <c r="E223" s="61"/>
      <c r="F223" s="61"/>
      <c r="G223" s="119"/>
    </row>
    <row r="224" spans="1:8" s="8" customFormat="1" ht="15" customHeight="1">
      <c r="A224" s="57"/>
      <c r="B224" s="57"/>
      <c r="C224" s="60" t="s">
        <v>25</v>
      </c>
      <c r="D224" s="61">
        <v>1735594</v>
      </c>
      <c r="E224" s="61">
        <v>2552406</v>
      </c>
      <c r="F224" s="61">
        <v>2552373.64</v>
      </c>
      <c r="G224" s="119">
        <f>F224/E224</f>
        <v>0.9999873217662081</v>
      </c>
      <c r="H224" s="12"/>
    </row>
    <row r="225" spans="1:7" s="8" customFormat="1" ht="15" customHeight="1">
      <c r="A225" s="57"/>
      <c r="B225" s="57"/>
      <c r="C225" s="60" t="s">
        <v>26</v>
      </c>
      <c r="D225" s="61">
        <v>25056</v>
      </c>
      <c r="E225" s="61">
        <v>22299</v>
      </c>
      <c r="F225" s="61">
        <v>19809</v>
      </c>
      <c r="G225" s="119">
        <f aca="true" t="shared" si="5" ref="G225:G230">F225/E225</f>
        <v>0.8883357998116508</v>
      </c>
    </row>
    <row r="226" spans="1:7" s="8" customFormat="1" ht="15" customHeight="1">
      <c r="A226" s="57"/>
      <c r="B226" s="57"/>
      <c r="C226" s="60" t="s">
        <v>115</v>
      </c>
      <c r="D226" s="61">
        <v>1361</v>
      </c>
      <c r="E226" s="61">
        <v>1415</v>
      </c>
      <c r="F226" s="61">
        <v>1414.8</v>
      </c>
      <c r="G226" s="119">
        <f t="shared" si="5"/>
        <v>0.9998586572438162</v>
      </c>
    </row>
    <row r="227" spans="1:7" s="8" customFormat="1" ht="15" customHeight="1">
      <c r="A227" s="57"/>
      <c r="B227" s="57"/>
      <c r="C227" s="60" t="s">
        <v>114</v>
      </c>
      <c r="D227" s="61">
        <v>5443</v>
      </c>
      <c r="E227" s="61">
        <v>5443</v>
      </c>
      <c r="F227" s="61">
        <v>4635</v>
      </c>
      <c r="G227" s="119">
        <f t="shared" si="5"/>
        <v>0.8515524526915305</v>
      </c>
    </row>
    <row r="228" spans="1:7" s="8" customFormat="1" ht="15" customHeight="1">
      <c r="A228" s="57"/>
      <c r="B228" s="57"/>
      <c r="C228" s="60" t="s">
        <v>234</v>
      </c>
      <c r="D228" s="61">
        <v>13952</v>
      </c>
      <c r="E228" s="61">
        <v>14687</v>
      </c>
      <c r="F228" s="61">
        <v>14686.2</v>
      </c>
      <c r="G228" s="119">
        <f t="shared" si="5"/>
        <v>0.9999455300605978</v>
      </c>
    </row>
    <row r="229" spans="1:7" s="8" customFormat="1" ht="15" customHeight="1">
      <c r="A229" s="57"/>
      <c r="B229" s="57"/>
      <c r="C229" s="60" t="s">
        <v>116</v>
      </c>
      <c r="D229" s="61">
        <v>3176</v>
      </c>
      <c r="E229" s="61">
        <v>3348</v>
      </c>
      <c r="F229" s="61">
        <v>3348</v>
      </c>
      <c r="G229" s="119">
        <f t="shared" si="5"/>
        <v>1</v>
      </c>
    </row>
    <row r="230" spans="1:7" s="8" customFormat="1" ht="15" customHeight="1">
      <c r="A230" s="57"/>
      <c r="B230" s="57"/>
      <c r="C230" s="60" t="s">
        <v>117</v>
      </c>
      <c r="D230" s="61">
        <v>908</v>
      </c>
      <c r="E230" s="61">
        <v>944</v>
      </c>
      <c r="F230" s="61">
        <v>943.2</v>
      </c>
      <c r="G230" s="119">
        <f t="shared" si="5"/>
        <v>0.9991525423728814</v>
      </c>
    </row>
    <row r="231" spans="1:7" s="9" customFormat="1" ht="15" customHeight="1">
      <c r="A231" s="57"/>
      <c r="B231" s="52" t="s">
        <v>118</v>
      </c>
      <c r="C231" s="77" t="s">
        <v>35</v>
      </c>
      <c r="D231" s="78">
        <f>D233</f>
        <v>36000</v>
      </c>
      <c r="E231" s="78">
        <f>E233</f>
        <v>37700</v>
      </c>
      <c r="F231" s="78">
        <f>F233</f>
        <v>37694.42</v>
      </c>
      <c r="G231" s="110">
        <f>F231/E231</f>
        <v>0.9998519893899204</v>
      </c>
    </row>
    <row r="232" spans="1:7" s="8" customFormat="1" ht="15" customHeight="1">
      <c r="A232" s="57"/>
      <c r="B232" s="57"/>
      <c r="C232" s="67" t="s">
        <v>1</v>
      </c>
      <c r="D232" s="61"/>
      <c r="E232" s="61"/>
      <c r="F232" s="61"/>
      <c r="G232" s="119"/>
    </row>
    <row r="233" spans="1:7" s="8" customFormat="1" ht="15" customHeight="1">
      <c r="A233" s="57"/>
      <c r="B233" s="57"/>
      <c r="C233" s="67" t="s">
        <v>4</v>
      </c>
      <c r="D233" s="61">
        <v>36000</v>
      </c>
      <c r="E233" s="61">
        <v>37700</v>
      </c>
      <c r="F233" s="61">
        <v>37694.42</v>
      </c>
      <c r="G233" s="119">
        <f aca="true" t="shared" si="6" ref="G233:G238">F233/E233</f>
        <v>0.9998519893899204</v>
      </c>
    </row>
    <row r="234" spans="1:7" s="8" customFormat="1" ht="15" customHeight="1">
      <c r="A234" s="57"/>
      <c r="B234" s="57"/>
      <c r="C234" s="60" t="s">
        <v>3</v>
      </c>
      <c r="D234" s="61">
        <v>3000</v>
      </c>
      <c r="E234" s="61">
        <v>8515</v>
      </c>
      <c r="F234" s="61">
        <v>8510.13</v>
      </c>
      <c r="G234" s="119">
        <f t="shared" si="6"/>
        <v>0.9994280681150909</v>
      </c>
    </row>
    <row r="235" spans="1:7" s="8" customFormat="1" ht="15" customHeight="1">
      <c r="A235" s="57"/>
      <c r="B235" s="57"/>
      <c r="C235" s="60" t="s">
        <v>6</v>
      </c>
      <c r="D235" s="61">
        <v>7000</v>
      </c>
      <c r="E235" s="61">
        <v>8700</v>
      </c>
      <c r="F235" s="61">
        <v>8700</v>
      </c>
      <c r="G235" s="119">
        <f t="shared" si="6"/>
        <v>1</v>
      </c>
    </row>
    <row r="236" spans="1:7" s="8" customFormat="1" ht="15" customHeight="1">
      <c r="A236" s="62"/>
      <c r="B236" s="62"/>
      <c r="C236" s="60" t="s">
        <v>5</v>
      </c>
      <c r="D236" s="64">
        <f>D233-D234-D235</f>
        <v>26000</v>
      </c>
      <c r="E236" s="64">
        <f>E233-E235-E234</f>
        <v>20485</v>
      </c>
      <c r="F236" s="64">
        <f>F233-F235-F234</f>
        <v>20484.29</v>
      </c>
      <c r="G236" s="119">
        <f t="shared" si="6"/>
        <v>0.9999653404930438</v>
      </c>
    </row>
    <row r="237" spans="1:7" s="10" customFormat="1" ht="15" customHeight="1">
      <c r="A237" s="54" t="s">
        <v>183</v>
      </c>
      <c r="B237" s="54"/>
      <c r="C237" s="65" t="s">
        <v>184</v>
      </c>
      <c r="D237" s="56">
        <f>D238+D250+D264+D267+D273+D288+D279+D282</f>
        <v>24358609</v>
      </c>
      <c r="E237" s="56">
        <f>E238+E250+E264+E267+E273+E288+E279+E282</f>
        <v>26335268</v>
      </c>
      <c r="F237" s="56">
        <f>F238+F250+F264+F267+F273+F288+F279+F282</f>
        <v>25906329.689999998</v>
      </c>
      <c r="G237" s="117">
        <f t="shared" si="6"/>
        <v>0.983712400040888</v>
      </c>
    </row>
    <row r="238" spans="1:7" s="9" customFormat="1" ht="15" customHeight="1">
      <c r="A238" s="57"/>
      <c r="B238" s="57" t="s">
        <v>185</v>
      </c>
      <c r="C238" s="66" t="s">
        <v>60</v>
      </c>
      <c r="D238" s="59">
        <f>D240</f>
        <v>3553599</v>
      </c>
      <c r="E238" s="59">
        <f>E240</f>
        <v>3855752</v>
      </c>
      <c r="F238" s="59">
        <f>F240</f>
        <v>3641543.45</v>
      </c>
      <c r="G238" s="118">
        <f t="shared" si="6"/>
        <v>0.9444444170683177</v>
      </c>
    </row>
    <row r="239" spans="1:7" s="8" customFormat="1" ht="15" customHeight="1">
      <c r="A239" s="57"/>
      <c r="B239" s="57"/>
      <c r="C239" s="67" t="s">
        <v>1</v>
      </c>
      <c r="D239" s="61"/>
      <c r="E239" s="61"/>
      <c r="F239" s="61"/>
      <c r="G239" s="119"/>
    </row>
    <row r="240" spans="1:7" s="8" customFormat="1" ht="15" customHeight="1">
      <c r="A240" s="57"/>
      <c r="B240" s="57"/>
      <c r="C240" s="67" t="s">
        <v>4</v>
      </c>
      <c r="D240" s="61">
        <v>3553599</v>
      </c>
      <c r="E240" s="61">
        <v>3855752</v>
      </c>
      <c r="F240" s="61">
        <v>3641543.45</v>
      </c>
      <c r="G240" s="119">
        <f>F240/E240</f>
        <v>0.9444444170683177</v>
      </c>
    </row>
    <row r="241" spans="1:7" s="8" customFormat="1" ht="15" customHeight="1">
      <c r="A241" s="57"/>
      <c r="B241" s="57"/>
      <c r="C241" s="60" t="s">
        <v>3</v>
      </c>
      <c r="D241" s="61">
        <v>1958072</v>
      </c>
      <c r="E241" s="61">
        <v>2058291</v>
      </c>
      <c r="F241" s="61">
        <v>2057537.07</v>
      </c>
      <c r="G241" s="119">
        <f>F241/E241</f>
        <v>0.9996337106852239</v>
      </c>
    </row>
    <row r="242" spans="1:7" s="8" customFormat="1" ht="15" customHeight="1">
      <c r="A242" s="57"/>
      <c r="B242" s="57"/>
      <c r="C242" s="60" t="s">
        <v>6</v>
      </c>
      <c r="D242" s="61">
        <v>633194</v>
      </c>
      <c r="E242" s="61">
        <v>693194</v>
      </c>
      <c r="F242" s="61">
        <v>577844.09</v>
      </c>
      <c r="G242" s="119">
        <f>F242/E242</f>
        <v>0.8335964967959907</v>
      </c>
    </row>
    <row r="243" spans="1:7" s="8" customFormat="1" ht="15" customHeight="1">
      <c r="A243" s="57"/>
      <c r="B243" s="57"/>
      <c r="C243" s="60" t="s">
        <v>5</v>
      </c>
      <c r="D243" s="61">
        <f>D240-D241-D242</f>
        <v>962333</v>
      </c>
      <c r="E243" s="61">
        <f>E240-E241-E242</f>
        <v>1104267</v>
      </c>
      <c r="F243" s="61">
        <f>F240-F241-F242</f>
        <v>1006162.2900000002</v>
      </c>
      <c r="G243" s="119">
        <f>F243/E243</f>
        <v>0.9111585241612764</v>
      </c>
    </row>
    <row r="244" spans="1:7" s="8" customFormat="1" ht="15" customHeight="1">
      <c r="A244" s="57"/>
      <c r="B244" s="57"/>
      <c r="C244" s="74" t="s">
        <v>140</v>
      </c>
      <c r="D244" s="75"/>
      <c r="E244" s="75"/>
      <c r="F244" s="75"/>
      <c r="G244" s="119"/>
    </row>
    <row r="245" spans="1:8" s="8" customFormat="1" ht="15" customHeight="1">
      <c r="A245" s="57"/>
      <c r="B245" s="57"/>
      <c r="C245" s="60" t="s">
        <v>10</v>
      </c>
      <c r="D245" s="61">
        <v>1234388</v>
      </c>
      <c r="E245" s="61">
        <v>1287205</v>
      </c>
      <c r="F245" s="61">
        <v>1286544.15</v>
      </c>
      <c r="G245" s="119">
        <f aca="true" t="shared" si="7" ref="G245:G250">F245/E245</f>
        <v>0.9994866008133901</v>
      </c>
      <c r="H245" s="12"/>
    </row>
    <row r="246" spans="1:7" s="8" customFormat="1" ht="15" customHeight="1">
      <c r="A246" s="57"/>
      <c r="B246" s="57"/>
      <c r="C246" s="60" t="s">
        <v>234</v>
      </c>
      <c r="D246" s="61">
        <v>1333870</v>
      </c>
      <c r="E246" s="61">
        <v>1400955</v>
      </c>
      <c r="F246" s="61">
        <v>1400924.91</v>
      </c>
      <c r="G246" s="119">
        <f t="shared" si="7"/>
        <v>0.9999785217940619</v>
      </c>
    </row>
    <row r="247" spans="1:7" s="8" customFormat="1" ht="15" customHeight="1">
      <c r="A247" s="57"/>
      <c r="B247" s="57"/>
      <c r="C247" s="60" t="s">
        <v>226</v>
      </c>
      <c r="D247" s="61">
        <v>152147</v>
      </c>
      <c r="E247" s="61">
        <v>153177</v>
      </c>
      <c r="F247" s="61">
        <v>153075.51</v>
      </c>
      <c r="G247" s="119">
        <f t="shared" si="7"/>
        <v>0.9993374331655537</v>
      </c>
    </row>
    <row r="248" spans="1:7" s="8" customFormat="1" ht="15" customHeight="1">
      <c r="A248" s="57"/>
      <c r="B248" s="57"/>
      <c r="C248" s="60" t="s">
        <v>120</v>
      </c>
      <c r="D248" s="61">
        <v>633194</v>
      </c>
      <c r="E248" s="61">
        <v>693194</v>
      </c>
      <c r="F248" s="61">
        <v>577844</v>
      </c>
      <c r="G248" s="119">
        <f t="shared" si="7"/>
        <v>0.8335963669622068</v>
      </c>
    </row>
    <row r="249" spans="1:7" s="8" customFormat="1" ht="15" customHeight="1">
      <c r="A249" s="57"/>
      <c r="B249" s="62"/>
      <c r="C249" s="63" t="s">
        <v>26</v>
      </c>
      <c r="D249" s="64">
        <v>200000</v>
      </c>
      <c r="E249" s="64">
        <v>321221</v>
      </c>
      <c r="F249" s="64">
        <v>223154.79</v>
      </c>
      <c r="G249" s="120">
        <f t="shared" si="7"/>
        <v>0.6947079736380872</v>
      </c>
    </row>
    <row r="250" spans="1:7" s="9" customFormat="1" ht="15" customHeight="1">
      <c r="A250" s="57"/>
      <c r="B250" s="57" t="s">
        <v>186</v>
      </c>
      <c r="C250" s="66" t="s">
        <v>61</v>
      </c>
      <c r="D250" s="59">
        <f>D252</f>
        <v>15486489</v>
      </c>
      <c r="E250" s="59">
        <f>E252+E256</f>
        <v>16599837</v>
      </c>
      <c r="F250" s="59">
        <f>F252+F256</f>
        <v>16594298.59</v>
      </c>
      <c r="G250" s="118">
        <f t="shared" si="7"/>
        <v>0.999666357567246</v>
      </c>
    </row>
    <row r="251" spans="1:7" s="8" customFormat="1" ht="12.75" customHeight="1">
      <c r="A251" s="57"/>
      <c r="B251" s="57"/>
      <c r="C251" s="67" t="s">
        <v>1</v>
      </c>
      <c r="D251" s="61"/>
      <c r="E251" s="61"/>
      <c r="F251" s="61"/>
      <c r="G251" s="119"/>
    </row>
    <row r="252" spans="1:7" s="8" customFormat="1" ht="15" customHeight="1">
      <c r="A252" s="57"/>
      <c r="B252" s="57"/>
      <c r="C252" s="67" t="s">
        <v>4</v>
      </c>
      <c r="D252" s="61">
        <v>15486489</v>
      </c>
      <c r="E252" s="61">
        <v>16478178</v>
      </c>
      <c r="F252" s="61">
        <v>16472641.09</v>
      </c>
      <c r="G252" s="119">
        <f>F252/E252</f>
        <v>0.9996639853022585</v>
      </c>
    </row>
    <row r="253" spans="1:7" s="8" customFormat="1" ht="15" customHeight="1">
      <c r="A253" s="57"/>
      <c r="B253" s="57"/>
      <c r="C253" s="60" t="s">
        <v>3</v>
      </c>
      <c r="D253" s="61">
        <v>7563892</v>
      </c>
      <c r="E253" s="61">
        <v>8119898</v>
      </c>
      <c r="F253" s="61">
        <v>8117725.92</v>
      </c>
      <c r="G253" s="119">
        <f>F253/E253</f>
        <v>0.9997324991028212</v>
      </c>
    </row>
    <row r="254" spans="1:7" s="8" customFormat="1" ht="15" customHeight="1">
      <c r="A254" s="57"/>
      <c r="B254" s="57"/>
      <c r="C254" s="60" t="s">
        <v>6</v>
      </c>
      <c r="D254" s="61">
        <v>4435693</v>
      </c>
      <c r="E254" s="61">
        <v>4522995</v>
      </c>
      <c r="F254" s="61">
        <v>4519676</v>
      </c>
      <c r="G254" s="119">
        <f>F254/E254</f>
        <v>0.9992661941921227</v>
      </c>
    </row>
    <row r="255" spans="1:7" s="8" customFormat="1" ht="15" customHeight="1">
      <c r="A255" s="57"/>
      <c r="B255" s="57"/>
      <c r="C255" s="60" t="s">
        <v>5</v>
      </c>
      <c r="D255" s="61">
        <f>D252-D253-D254</f>
        <v>3486904</v>
      </c>
      <c r="E255" s="61">
        <f>E252-E253-E254</f>
        <v>3835285</v>
      </c>
      <c r="F255" s="61">
        <f>F252-F253-F254</f>
        <v>3835239.17</v>
      </c>
      <c r="G255" s="119">
        <f>F255/E255</f>
        <v>0.999988050431715</v>
      </c>
    </row>
    <row r="256" spans="1:7" s="8" customFormat="1" ht="15" customHeight="1">
      <c r="A256" s="57"/>
      <c r="B256" s="57"/>
      <c r="C256" s="60" t="s">
        <v>7</v>
      </c>
      <c r="D256" s="61">
        <v>0</v>
      </c>
      <c r="E256" s="61">
        <v>121659</v>
      </c>
      <c r="F256" s="61">
        <v>121657.5</v>
      </c>
      <c r="G256" s="119">
        <f>F256/E256</f>
        <v>0.9999876704559465</v>
      </c>
    </row>
    <row r="257" spans="1:8" s="8" customFormat="1" ht="12.75" customHeight="1">
      <c r="A257" s="57"/>
      <c r="B257" s="57"/>
      <c r="C257" s="74" t="s">
        <v>140</v>
      </c>
      <c r="D257" s="75"/>
      <c r="E257" s="75"/>
      <c r="F257" s="75"/>
      <c r="G257" s="119"/>
      <c r="H257" s="12"/>
    </row>
    <row r="258" spans="1:8" s="8" customFormat="1" ht="15" customHeight="1">
      <c r="A258" s="57"/>
      <c r="B258" s="57"/>
      <c r="C258" s="76" t="s">
        <v>12</v>
      </c>
      <c r="D258" s="75">
        <v>1693809</v>
      </c>
      <c r="E258" s="61">
        <v>1914278</v>
      </c>
      <c r="F258" s="61">
        <v>1912586.86</v>
      </c>
      <c r="G258" s="119">
        <f aca="true" t="shared" si="8" ref="G258:G267">F258/E258</f>
        <v>0.9991165650966056</v>
      </c>
      <c r="H258" s="12"/>
    </row>
    <row r="259" spans="1:7" s="8" customFormat="1" ht="15" customHeight="1">
      <c r="A259" s="57"/>
      <c r="B259" s="57"/>
      <c r="C259" s="76" t="s">
        <v>13</v>
      </c>
      <c r="D259" s="75">
        <v>1056004</v>
      </c>
      <c r="E259" s="61">
        <v>1178330</v>
      </c>
      <c r="F259" s="61">
        <v>1178089.79</v>
      </c>
      <c r="G259" s="119">
        <f t="shared" si="8"/>
        <v>0.9997961436948902</v>
      </c>
    </row>
    <row r="260" spans="1:7" s="8" customFormat="1" ht="15" customHeight="1">
      <c r="A260" s="57"/>
      <c r="B260" s="57"/>
      <c r="C260" s="76" t="s">
        <v>11</v>
      </c>
      <c r="D260" s="75">
        <v>4200694</v>
      </c>
      <c r="E260" s="61">
        <v>4547049</v>
      </c>
      <c r="F260" s="61">
        <v>4546783.9</v>
      </c>
      <c r="G260" s="119">
        <f t="shared" si="8"/>
        <v>0.9999416984510174</v>
      </c>
    </row>
    <row r="261" spans="1:7" s="8" customFormat="1" ht="15" customHeight="1">
      <c r="A261" s="57"/>
      <c r="B261" s="57"/>
      <c r="C261" s="60" t="s">
        <v>14</v>
      </c>
      <c r="D261" s="61">
        <v>3829541</v>
      </c>
      <c r="E261" s="61">
        <v>4437185</v>
      </c>
      <c r="F261" s="61">
        <v>4437162.04</v>
      </c>
      <c r="G261" s="119">
        <f t="shared" si="8"/>
        <v>0.9999948255481798</v>
      </c>
    </row>
    <row r="262" spans="1:7" s="8" customFormat="1" ht="15" customHeight="1">
      <c r="A262" s="57"/>
      <c r="B262" s="57"/>
      <c r="C262" s="60" t="s">
        <v>256</v>
      </c>
      <c r="D262" s="61">
        <v>270748</v>
      </c>
      <c r="E262" s="61">
        <v>0</v>
      </c>
      <c r="F262" s="61">
        <v>0</v>
      </c>
      <c r="G262" s="119">
        <v>0</v>
      </c>
    </row>
    <row r="263" spans="1:7" s="8" customFormat="1" ht="15" customHeight="1">
      <c r="A263" s="62"/>
      <c r="B263" s="62"/>
      <c r="C263" s="63" t="s">
        <v>168</v>
      </c>
      <c r="D263" s="64">
        <v>4435693</v>
      </c>
      <c r="E263" s="64">
        <v>4522995</v>
      </c>
      <c r="F263" s="64">
        <v>4519676</v>
      </c>
      <c r="G263" s="120">
        <f t="shared" si="8"/>
        <v>0.9992661941921227</v>
      </c>
    </row>
    <row r="264" spans="1:7" s="8" customFormat="1" ht="15" customHeight="1">
      <c r="A264" s="52"/>
      <c r="B264" s="52" t="s">
        <v>224</v>
      </c>
      <c r="C264" s="152" t="s">
        <v>225</v>
      </c>
      <c r="D264" s="78">
        <f>D266</f>
        <v>327600</v>
      </c>
      <c r="E264" s="78">
        <f>E266</f>
        <v>327600</v>
      </c>
      <c r="F264" s="78">
        <f>F266</f>
        <v>326754.48</v>
      </c>
      <c r="G264" s="110">
        <f t="shared" si="8"/>
        <v>0.9974190476190475</v>
      </c>
    </row>
    <row r="265" spans="1:7" s="8" customFormat="1" ht="15" customHeight="1">
      <c r="A265" s="57"/>
      <c r="B265" s="57"/>
      <c r="C265" s="67" t="s">
        <v>1</v>
      </c>
      <c r="D265" s="61"/>
      <c r="E265" s="61"/>
      <c r="F265" s="61"/>
      <c r="G265" s="119"/>
    </row>
    <row r="266" spans="1:7" s="8" customFormat="1" ht="12.75" customHeight="1">
      <c r="A266" s="57"/>
      <c r="B266" s="62"/>
      <c r="C266" s="68" t="s">
        <v>169</v>
      </c>
      <c r="D266" s="64">
        <v>327600</v>
      </c>
      <c r="E266" s="64">
        <v>327600</v>
      </c>
      <c r="F266" s="64">
        <v>326754.48</v>
      </c>
      <c r="G266" s="120">
        <f t="shared" si="8"/>
        <v>0.9974190476190475</v>
      </c>
    </row>
    <row r="267" spans="1:7" s="9" customFormat="1" ht="15" customHeight="1">
      <c r="A267" s="57"/>
      <c r="B267" s="57" t="s">
        <v>187</v>
      </c>
      <c r="C267" s="66" t="s">
        <v>62</v>
      </c>
      <c r="D267" s="59">
        <f>D269</f>
        <v>4212000</v>
      </c>
      <c r="E267" s="59">
        <f>E269</f>
        <v>3956570</v>
      </c>
      <c r="F267" s="59">
        <f>F269</f>
        <v>3876715.17</v>
      </c>
      <c r="G267" s="118">
        <f t="shared" si="8"/>
        <v>0.9798171572852243</v>
      </c>
    </row>
    <row r="268" spans="1:7" s="8" customFormat="1" ht="15" customHeight="1">
      <c r="A268" s="57"/>
      <c r="B268" s="57"/>
      <c r="C268" s="67" t="s">
        <v>1</v>
      </c>
      <c r="D268" s="61"/>
      <c r="E268" s="61"/>
      <c r="F268" s="61"/>
      <c r="G268" s="119"/>
    </row>
    <row r="269" spans="1:7" s="8" customFormat="1" ht="15" customHeight="1">
      <c r="A269" s="57"/>
      <c r="B269" s="57"/>
      <c r="C269" s="67" t="s">
        <v>2</v>
      </c>
      <c r="D269" s="61">
        <v>4212000</v>
      </c>
      <c r="E269" s="61">
        <v>3956570</v>
      </c>
      <c r="F269" s="61">
        <v>3876715.17</v>
      </c>
      <c r="G269" s="119">
        <f>F269/E269</f>
        <v>0.9798171572852243</v>
      </c>
    </row>
    <row r="270" spans="1:7" s="8" customFormat="1" ht="15" customHeight="1">
      <c r="A270" s="57"/>
      <c r="B270" s="57"/>
      <c r="C270" s="60" t="s">
        <v>3</v>
      </c>
      <c r="D270" s="61">
        <v>152000</v>
      </c>
      <c r="E270" s="61">
        <v>152000</v>
      </c>
      <c r="F270" s="61">
        <v>150456.44</v>
      </c>
      <c r="G270" s="119">
        <f>F270/E270</f>
        <v>0.989845</v>
      </c>
    </row>
    <row r="271" spans="1:7" s="8" customFormat="1" ht="15" customHeight="1">
      <c r="A271" s="57"/>
      <c r="B271" s="57"/>
      <c r="C271" s="60" t="s">
        <v>6</v>
      </c>
      <c r="D271" s="61">
        <v>255000</v>
      </c>
      <c r="E271" s="61">
        <v>255000</v>
      </c>
      <c r="F271" s="61">
        <v>242564.64</v>
      </c>
      <c r="G271" s="119">
        <f>F271/E271</f>
        <v>0.9512338823529413</v>
      </c>
    </row>
    <row r="272" spans="1:7" s="8" customFormat="1" ht="15" customHeight="1">
      <c r="A272" s="57"/>
      <c r="B272" s="62"/>
      <c r="C272" s="63" t="s">
        <v>5</v>
      </c>
      <c r="D272" s="64">
        <f>D269-D270-D271</f>
        <v>3805000</v>
      </c>
      <c r="E272" s="64">
        <f>E269-E270-E271</f>
        <v>3549570</v>
      </c>
      <c r="F272" s="64">
        <f>F269-F270-F271</f>
        <v>3483694.09</v>
      </c>
      <c r="G272" s="120">
        <f>F272/E272</f>
        <v>0.9814411576613505</v>
      </c>
    </row>
    <row r="273" spans="1:7" s="9" customFormat="1" ht="15" customHeight="1">
      <c r="A273" s="57"/>
      <c r="B273" s="57" t="s">
        <v>188</v>
      </c>
      <c r="C273" s="66" t="s">
        <v>63</v>
      </c>
      <c r="D273" s="59">
        <f>D275+D278</f>
        <v>681964</v>
      </c>
      <c r="E273" s="59">
        <f>E275+E278</f>
        <v>720917</v>
      </c>
      <c r="F273" s="59">
        <f>F275+F278</f>
        <v>720545.66</v>
      </c>
      <c r="G273" s="118">
        <f>F273/E273</f>
        <v>0.9994849060294042</v>
      </c>
    </row>
    <row r="274" spans="1:7" s="8" customFormat="1" ht="15" customHeight="1">
      <c r="A274" s="57"/>
      <c r="B274" s="57"/>
      <c r="C274" s="67" t="s">
        <v>1</v>
      </c>
      <c r="D274" s="61"/>
      <c r="E274" s="59"/>
      <c r="F274" s="61"/>
      <c r="G274" s="119"/>
    </row>
    <row r="275" spans="1:7" s="8" customFormat="1" ht="15" customHeight="1">
      <c r="A275" s="57"/>
      <c r="B275" s="57"/>
      <c r="C275" s="67" t="s">
        <v>4</v>
      </c>
      <c r="D275" s="61">
        <v>660964</v>
      </c>
      <c r="E275" s="61">
        <v>699989</v>
      </c>
      <c r="F275" s="61">
        <v>699618.28</v>
      </c>
      <c r="G275" s="119">
        <f>F275/E275</f>
        <v>0.9994703916775836</v>
      </c>
    </row>
    <row r="276" spans="1:7" s="8" customFormat="1" ht="15" customHeight="1">
      <c r="A276" s="57"/>
      <c r="B276" s="57"/>
      <c r="C276" s="60" t="s">
        <v>3</v>
      </c>
      <c r="D276" s="61">
        <v>564492</v>
      </c>
      <c r="E276" s="61">
        <v>567685</v>
      </c>
      <c r="F276" s="61">
        <v>567330.61</v>
      </c>
      <c r="G276" s="119">
        <f>F276/E276</f>
        <v>0.9993757277363327</v>
      </c>
    </row>
    <row r="277" spans="1:7" s="8" customFormat="1" ht="15" customHeight="1">
      <c r="A277" s="57"/>
      <c r="B277" s="57"/>
      <c r="C277" s="60" t="s">
        <v>5</v>
      </c>
      <c r="D277" s="61">
        <f>D275-D276</f>
        <v>96472</v>
      </c>
      <c r="E277" s="61">
        <f>E275-E276</f>
        <v>132304</v>
      </c>
      <c r="F277" s="61">
        <f>F275-F276</f>
        <v>132287.67000000004</v>
      </c>
      <c r="G277" s="119">
        <f>F277/E277</f>
        <v>0.9998765721368972</v>
      </c>
    </row>
    <row r="278" spans="1:7" s="8" customFormat="1" ht="15" customHeight="1">
      <c r="A278" s="57"/>
      <c r="B278" s="62"/>
      <c r="C278" s="63" t="s">
        <v>7</v>
      </c>
      <c r="D278" s="64">
        <v>21000</v>
      </c>
      <c r="E278" s="64">
        <v>20928</v>
      </c>
      <c r="F278" s="64">
        <v>20927.38</v>
      </c>
      <c r="G278" s="120">
        <f>F278/E278</f>
        <v>0.9999703746177371</v>
      </c>
    </row>
    <row r="279" spans="1:7" s="8" customFormat="1" ht="15" customHeight="1">
      <c r="A279" s="57"/>
      <c r="B279" s="57" t="s">
        <v>192</v>
      </c>
      <c r="C279" s="66" t="s">
        <v>193</v>
      </c>
      <c r="D279" s="59">
        <f>D281</f>
        <v>35000</v>
      </c>
      <c r="E279" s="59">
        <f>E281</f>
        <v>42164</v>
      </c>
      <c r="F279" s="59">
        <f>F281</f>
        <v>42164</v>
      </c>
      <c r="G279" s="118">
        <f>F279/E279</f>
        <v>1</v>
      </c>
    </row>
    <row r="280" spans="1:7" s="8" customFormat="1" ht="15" customHeight="1">
      <c r="A280" s="57"/>
      <c r="B280" s="57"/>
      <c r="C280" s="67" t="s">
        <v>1</v>
      </c>
      <c r="D280" s="61"/>
      <c r="E280" s="61"/>
      <c r="F280" s="61"/>
      <c r="G280" s="119"/>
    </row>
    <row r="281" spans="1:7" s="8" customFormat="1" ht="15" customHeight="1">
      <c r="A281" s="57"/>
      <c r="B281" s="62"/>
      <c r="C281" s="68" t="s">
        <v>211</v>
      </c>
      <c r="D281" s="64">
        <v>35000</v>
      </c>
      <c r="E281" s="64">
        <v>42164</v>
      </c>
      <c r="F281" s="64">
        <v>42164</v>
      </c>
      <c r="G281" s="120">
        <f>F281/E281</f>
        <v>1</v>
      </c>
    </row>
    <row r="282" spans="1:7" s="8" customFormat="1" ht="15" customHeight="1">
      <c r="A282" s="57"/>
      <c r="B282" s="57" t="s">
        <v>205</v>
      </c>
      <c r="C282" s="66" t="s">
        <v>167</v>
      </c>
      <c r="D282" s="59">
        <f>D284</f>
        <v>5500</v>
      </c>
      <c r="E282" s="59">
        <f>E284</f>
        <v>5500</v>
      </c>
      <c r="F282" s="59">
        <f>F284</f>
        <v>5499.12</v>
      </c>
      <c r="G282" s="126">
        <f aca="true" t="shared" si="9" ref="G282:G287">F282/E282</f>
        <v>0.99984</v>
      </c>
    </row>
    <row r="283" spans="1:7" s="8" customFormat="1" ht="15" customHeight="1">
      <c r="A283" s="57"/>
      <c r="B283" s="57"/>
      <c r="C283" s="67" t="s">
        <v>1</v>
      </c>
      <c r="D283" s="61"/>
      <c r="E283" s="61"/>
      <c r="F283" s="61"/>
      <c r="G283" s="119"/>
    </row>
    <row r="284" spans="1:7" s="8" customFormat="1" ht="15" customHeight="1">
      <c r="A284" s="57"/>
      <c r="B284" s="57"/>
      <c r="C284" s="67" t="s">
        <v>206</v>
      </c>
      <c r="D284" s="61">
        <v>5500</v>
      </c>
      <c r="E284" s="61">
        <v>5500</v>
      </c>
      <c r="F284" s="61">
        <v>5499.12</v>
      </c>
      <c r="G284" s="119">
        <f t="shared" si="9"/>
        <v>0.99984</v>
      </c>
    </row>
    <row r="285" spans="1:7" s="8" customFormat="1" ht="15" customHeight="1">
      <c r="A285" s="57"/>
      <c r="B285" s="57"/>
      <c r="C285" s="74" t="s">
        <v>140</v>
      </c>
      <c r="D285" s="61"/>
      <c r="E285" s="61"/>
      <c r="F285" s="61"/>
      <c r="G285" s="119"/>
    </row>
    <row r="286" spans="1:7" s="8" customFormat="1" ht="15" customHeight="1">
      <c r="A286" s="57"/>
      <c r="B286" s="57"/>
      <c r="C286" s="76" t="s">
        <v>114</v>
      </c>
      <c r="D286" s="61">
        <v>2000</v>
      </c>
      <c r="E286" s="61">
        <v>2000</v>
      </c>
      <c r="F286" s="61">
        <v>2000</v>
      </c>
      <c r="G286" s="119">
        <f t="shared" si="9"/>
        <v>1</v>
      </c>
    </row>
    <row r="287" spans="1:7" s="8" customFormat="1" ht="15" customHeight="1">
      <c r="A287" s="57"/>
      <c r="B287" s="62"/>
      <c r="C287" s="63" t="s">
        <v>234</v>
      </c>
      <c r="D287" s="64">
        <v>3500</v>
      </c>
      <c r="E287" s="64">
        <v>3500</v>
      </c>
      <c r="F287" s="64">
        <v>3499.12</v>
      </c>
      <c r="G287" s="120">
        <f t="shared" si="9"/>
        <v>0.9997485714285714</v>
      </c>
    </row>
    <row r="288" spans="1:7" s="8" customFormat="1" ht="15" customHeight="1">
      <c r="A288" s="57"/>
      <c r="B288" s="57" t="s">
        <v>191</v>
      </c>
      <c r="C288" s="66" t="s">
        <v>35</v>
      </c>
      <c r="D288" s="59">
        <f>D290</f>
        <v>56457</v>
      </c>
      <c r="E288" s="59">
        <f>E290+E294</f>
        <v>826928</v>
      </c>
      <c r="F288" s="59">
        <f>F290+F294</f>
        <v>698809.22</v>
      </c>
      <c r="G288" s="119">
        <f aca="true" t="shared" si="10" ref="G288:G301">F288/E288</f>
        <v>0.8450665837896406</v>
      </c>
    </row>
    <row r="289" spans="1:7" s="8" customFormat="1" ht="15" customHeight="1">
      <c r="A289" s="57"/>
      <c r="B289" s="57"/>
      <c r="C289" s="67" t="s">
        <v>1</v>
      </c>
      <c r="D289" s="61"/>
      <c r="E289" s="61"/>
      <c r="F289" s="61"/>
      <c r="G289" s="119"/>
    </row>
    <row r="290" spans="1:7" s="8" customFormat="1" ht="15" customHeight="1">
      <c r="A290" s="57"/>
      <c r="B290" s="57"/>
      <c r="C290" s="67" t="s">
        <v>4</v>
      </c>
      <c r="D290" s="61">
        <v>56457</v>
      </c>
      <c r="E290" s="61">
        <v>820928</v>
      </c>
      <c r="F290" s="61">
        <v>693319.22</v>
      </c>
      <c r="G290" s="119">
        <f t="shared" si="10"/>
        <v>0.8445554543151165</v>
      </c>
    </row>
    <row r="291" spans="1:7" s="8" customFormat="1" ht="15" customHeight="1">
      <c r="A291" s="57"/>
      <c r="B291" s="57"/>
      <c r="C291" s="60" t="s">
        <v>6</v>
      </c>
      <c r="D291" s="61">
        <v>43000</v>
      </c>
      <c r="E291" s="61">
        <v>69440</v>
      </c>
      <c r="F291" s="61">
        <v>69440</v>
      </c>
      <c r="G291" s="119">
        <f t="shared" si="10"/>
        <v>1</v>
      </c>
    </row>
    <row r="292" spans="1:7" s="8" customFormat="1" ht="15" customHeight="1">
      <c r="A292" s="57"/>
      <c r="B292" s="57"/>
      <c r="C292" s="60" t="s">
        <v>3</v>
      </c>
      <c r="D292" s="61">
        <v>0</v>
      </c>
      <c r="E292" s="61">
        <v>294790</v>
      </c>
      <c r="F292" s="61">
        <v>241022.86</v>
      </c>
      <c r="G292" s="119">
        <f t="shared" si="10"/>
        <v>0.8176086705790563</v>
      </c>
    </row>
    <row r="293" spans="1:7" s="8" customFormat="1" ht="15" customHeight="1">
      <c r="A293" s="57"/>
      <c r="B293" s="57"/>
      <c r="C293" s="60" t="s">
        <v>5</v>
      </c>
      <c r="D293" s="61">
        <f>D290-D291</f>
        <v>13457</v>
      </c>
      <c r="E293" s="61">
        <f>E290-E291-E292</f>
        <v>456698</v>
      </c>
      <c r="F293" s="61">
        <f>F290-F291-F292</f>
        <v>382856.36</v>
      </c>
      <c r="G293" s="119">
        <f t="shared" si="10"/>
        <v>0.8383140718811993</v>
      </c>
    </row>
    <row r="294" spans="1:7" s="8" customFormat="1" ht="15" customHeight="1">
      <c r="A294" s="57"/>
      <c r="B294" s="57"/>
      <c r="C294" s="60" t="s">
        <v>247</v>
      </c>
      <c r="D294" s="61">
        <v>0</v>
      </c>
      <c r="E294" s="61">
        <v>6000</v>
      </c>
      <c r="F294" s="61">
        <v>5490</v>
      </c>
      <c r="G294" s="119">
        <v>0</v>
      </c>
    </row>
    <row r="295" spans="1:7" s="8" customFormat="1" ht="15" customHeight="1">
      <c r="A295" s="57"/>
      <c r="B295" s="57"/>
      <c r="C295" s="74" t="s">
        <v>140</v>
      </c>
      <c r="D295" s="61"/>
      <c r="E295" s="91"/>
      <c r="F295" s="91"/>
      <c r="G295" s="119"/>
    </row>
    <row r="296" spans="1:8" s="8" customFormat="1" ht="15" customHeight="1">
      <c r="A296" s="57"/>
      <c r="B296" s="57"/>
      <c r="C296" s="76" t="s">
        <v>248</v>
      </c>
      <c r="D296" s="61">
        <v>0</v>
      </c>
      <c r="E296" s="61">
        <v>673781</v>
      </c>
      <c r="F296" s="61">
        <v>549340.53</v>
      </c>
      <c r="G296" s="119">
        <f>F296/E296</f>
        <v>0.815310212071875</v>
      </c>
      <c r="H296" s="12">
        <f>F296+F297+F298+F299+F300+F301</f>
        <v>698808.53</v>
      </c>
    </row>
    <row r="297" spans="1:8" s="8" customFormat="1" ht="15" customHeight="1">
      <c r="A297" s="57"/>
      <c r="B297" s="57"/>
      <c r="C297" s="76" t="s">
        <v>190</v>
      </c>
      <c r="D297" s="61">
        <v>33000</v>
      </c>
      <c r="E297" s="61">
        <v>33000</v>
      </c>
      <c r="F297" s="61">
        <v>33000</v>
      </c>
      <c r="G297" s="119">
        <f t="shared" si="10"/>
        <v>1</v>
      </c>
      <c r="H297" s="15"/>
    </row>
    <row r="298" spans="1:8" s="8" customFormat="1" ht="15" customHeight="1">
      <c r="A298" s="57"/>
      <c r="B298" s="57"/>
      <c r="C298" s="76" t="s">
        <v>219</v>
      </c>
      <c r="D298" s="61">
        <v>10000</v>
      </c>
      <c r="E298" s="61">
        <v>10000</v>
      </c>
      <c r="F298" s="61">
        <v>8840</v>
      </c>
      <c r="G298" s="119">
        <f t="shared" si="10"/>
        <v>0.884</v>
      </c>
      <c r="H298" s="14"/>
    </row>
    <row r="299" spans="1:7" s="8" customFormat="1" ht="15" customHeight="1">
      <c r="A299" s="57"/>
      <c r="B299" s="57"/>
      <c r="C299" s="76" t="s">
        <v>114</v>
      </c>
      <c r="D299" s="61">
        <v>4344</v>
      </c>
      <c r="E299" s="61">
        <v>4344</v>
      </c>
      <c r="F299" s="61">
        <v>4344</v>
      </c>
      <c r="G299" s="119">
        <f t="shared" si="10"/>
        <v>1</v>
      </c>
    </row>
    <row r="300" spans="1:7" s="8" customFormat="1" ht="15" customHeight="1">
      <c r="A300" s="57"/>
      <c r="B300" s="57"/>
      <c r="C300" s="76" t="s">
        <v>234</v>
      </c>
      <c r="D300" s="61">
        <v>3113</v>
      </c>
      <c r="E300" s="61">
        <v>3113</v>
      </c>
      <c r="F300" s="61">
        <v>3113</v>
      </c>
      <c r="G300" s="119">
        <f t="shared" si="10"/>
        <v>1</v>
      </c>
    </row>
    <row r="301" spans="1:7" s="8" customFormat="1" ht="15" customHeight="1">
      <c r="A301" s="57"/>
      <c r="B301" s="57"/>
      <c r="C301" s="76" t="s">
        <v>273</v>
      </c>
      <c r="D301" s="61">
        <v>6000</v>
      </c>
      <c r="E301" s="61">
        <v>105010</v>
      </c>
      <c r="F301" s="61">
        <v>100171</v>
      </c>
      <c r="G301" s="119">
        <f t="shared" si="10"/>
        <v>0.9539186744119608</v>
      </c>
    </row>
    <row r="302" spans="1:7" s="8" customFormat="1" ht="15" customHeight="1">
      <c r="A302" s="54" t="s">
        <v>119</v>
      </c>
      <c r="B302" s="54"/>
      <c r="C302" s="65" t="s">
        <v>189</v>
      </c>
      <c r="D302" s="56">
        <f>D308+D313+D303+D321</f>
        <v>2502521</v>
      </c>
      <c r="E302" s="56">
        <f>E308+E313+E303+E321+E318</f>
        <v>2772309</v>
      </c>
      <c r="F302" s="56">
        <f>F308+F313+F303+F321+F318</f>
        <v>2692764.81</v>
      </c>
      <c r="G302" s="117">
        <f>F302/E302</f>
        <v>0.971307603156791</v>
      </c>
    </row>
    <row r="303" spans="1:7" s="8" customFormat="1" ht="25.5" customHeight="1">
      <c r="A303" s="57"/>
      <c r="B303" s="57" t="s">
        <v>207</v>
      </c>
      <c r="C303" s="66" t="s">
        <v>208</v>
      </c>
      <c r="D303" s="59">
        <f>D305</f>
        <v>156497</v>
      </c>
      <c r="E303" s="59">
        <f>SUM(E305:E305)</f>
        <v>156497</v>
      </c>
      <c r="F303" s="59">
        <f>SUM(F305:F305)</f>
        <v>156494.86</v>
      </c>
      <c r="G303" s="118">
        <f>F303/E303</f>
        <v>0.9999863256164654</v>
      </c>
    </row>
    <row r="304" spans="1:7" s="8" customFormat="1" ht="15" customHeight="1">
      <c r="A304" s="57"/>
      <c r="B304" s="57"/>
      <c r="C304" s="67" t="s">
        <v>1</v>
      </c>
      <c r="D304" s="61"/>
      <c r="E304" s="61"/>
      <c r="F304" s="61"/>
      <c r="G304" s="118"/>
    </row>
    <row r="305" spans="1:7" s="8" customFormat="1" ht="20.25" customHeight="1">
      <c r="A305" s="57"/>
      <c r="B305" s="57"/>
      <c r="C305" s="67" t="s">
        <v>4</v>
      </c>
      <c r="D305" s="61">
        <v>156497</v>
      </c>
      <c r="E305" s="61">
        <v>156497</v>
      </c>
      <c r="F305" s="61">
        <v>156494.86</v>
      </c>
      <c r="G305" s="118">
        <f>F305/E305</f>
        <v>0.9999863256164654</v>
      </c>
    </row>
    <row r="306" spans="1:7" s="8" customFormat="1" ht="15.75" customHeight="1">
      <c r="A306" s="57"/>
      <c r="B306" s="57"/>
      <c r="C306" s="67" t="s">
        <v>3</v>
      </c>
      <c r="D306" s="61"/>
      <c r="E306" s="61">
        <v>104331</v>
      </c>
      <c r="F306" s="61">
        <v>104330.03</v>
      </c>
      <c r="G306" s="118">
        <f>F306/E306</f>
        <v>0.9999907026674718</v>
      </c>
    </row>
    <row r="307" spans="1:7" s="8" customFormat="1" ht="15" customHeight="1">
      <c r="A307" s="57"/>
      <c r="B307" s="57"/>
      <c r="C307" s="67" t="s">
        <v>5</v>
      </c>
      <c r="D307" s="61"/>
      <c r="E307" s="61">
        <f>E305-E306</f>
        <v>52166</v>
      </c>
      <c r="F307" s="61">
        <f>F305-F306</f>
        <v>52164.82999999999</v>
      </c>
      <c r="G307" s="118">
        <f>F307/E307</f>
        <v>0.9999775715983589</v>
      </c>
    </row>
    <row r="308" spans="1:7" s="9" customFormat="1" ht="24" customHeight="1">
      <c r="A308" s="57"/>
      <c r="B308" s="52" t="s">
        <v>121</v>
      </c>
      <c r="C308" s="77" t="s">
        <v>64</v>
      </c>
      <c r="D308" s="78">
        <f>D310</f>
        <v>142400</v>
      </c>
      <c r="E308" s="78">
        <f>E310</f>
        <v>173607</v>
      </c>
      <c r="F308" s="78">
        <f>F310</f>
        <v>173599.68</v>
      </c>
      <c r="G308" s="110">
        <f>F308/E308</f>
        <v>0.9999578358015517</v>
      </c>
    </row>
    <row r="309" spans="1:7" s="8" customFormat="1" ht="15" customHeight="1">
      <c r="A309" s="57"/>
      <c r="B309" s="57"/>
      <c r="C309" s="67" t="s">
        <v>1</v>
      </c>
      <c r="D309" s="61"/>
      <c r="E309" s="61"/>
      <c r="F309" s="61"/>
      <c r="G309" s="119"/>
    </row>
    <row r="310" spans="1:7" s="8" customFormat="1" ht="15" customHeight="1">
      <c r="A310" s="57"/>
      <c r="B310" s="57"/>
      <c r="C310" s="67" t="s">
        <v>4</v>
      </c>
      <c r="D310" s="61">
        <v>142400</v>
      </c>
      <c r="E310" s="61">
        <v>173607</v>
      </c>
      <c r="F310" s="61">
        <v>173599.68</v>
      </c>
      <c r="G310" s="119">
        <f>F310/E310</f>
        <v>0.9999578358015517</v>
      </c>
    </row>
    <row r="311" spans="1:7" s="8" customFormat="1" ht="15" customHeight="1">
      <c r="A311" s="57"/>
      <c r="B311" s="57"/>
      <c r="C311" s="60" t="s">
        <v>3</v>
      </c>
      <c r="D311" s="61">
        <v>114281</v>
      </c>
      <c r="E311" s="61">
        <v>146186</v>
      </c>
      <c r="F311" s="61">
        <v>146183.36</v>
      </c>
      <c r="G311" s="119">
        <f>F311/E311</f>
        <v>0.9999819408151258</v>
      </c>
    </row>
    <row r="312" spans="1:7" s="8" customFormat="1" ht="15" customHeight="1">
      <c r="A312" s="57"/>
      <c r="B312" s="62"/>
      <c r="C312" s="63" t="s">
        <v>5</v>
      </c>
      <c r="D312" s="64">
        <f>D310-D311</f>
        <v>28119</v>
      </c>
      <c r="E312" s="64">
        <f>E310-E311</f>
        <v>27421</v>
      </c>
      <c r="F312" s="64">
        <f>F310-F311</f>
        <v>27416.320000000007</v>
      </c>
      <c r="G312" s="120">
        <f>F312/E312</f>
        <v>0.9998293278873859</v>
      </c>
    </row>
    <row r="313" spans="1:7" s="9" customFormat="1" ht="15" customHeight="1">
      <c r="A313" s="57"/>
      <c r="B313" s="57" t="s">
        <v>122</v>
      </c>
      <c r="C313" s="66" t="s">
        <v>65</v>
      </c>
      <c r="D313" s="59">
        <f>D315</f>
        <v>2046821</v>
      </c>
      <c r="E313" s="59">
        <f>E315</f>
        <v>2030691</v>
      </c>
      <c r="F313" s="59">
        <f>F315</f>
        <v>1961085.34</v>
      </c>
      <c r="G313" s="118">
        <f>F313/E313</f>
        <v>0.9657231651689007</v>
      </c>
    </row>
    <row r="314" spans="1:7" s="8" customFormat="1" ht="12" customHeight="1">
      <c r="A314" s="57"/>
      <c r="B314" s="57"/>
      <c r="C314" s="67" t="s">
        <v>1</v>
      </c>
      <c r="D314" s="61"/>
      <c r="E314" s="61"/>
      <c r="F314" s="61"/>
      <c r="G314" s="119"/>
    </row>
    <row r="315" spans="1:7" s="8" customFormat="1" ht="15" customHeight="1">
      <c r="A315" s="57"/>
      <c r="B315" s="57"/>
      <c r="C315" s="67" t="s">
        <v>4</v>
      </c>
      <c r="D315" s="61">
        <v>2046821</v>
      </c>
      <c r="E315" s="61">
        <v>2030691</v>
      </c>
      <c r="F315" s="61">
        <v>1961085.34</v>
      </c>
      <c r="G315" s="119">
        <f aca="true" t="shared" si="11" ref="G315:G327">F315/E315</f>
        <v>0.9657231651689007</v>
      </c>
    </row>
    <row r="316" spans="1:7" s="8" customFormat="1" ht="15" customHeight="1">
      <c r="A316" s="57"/>
      <c r="B316" s="57"/>
      <c r="C316" s="60" t="s">
        <v>3</v>
      </c>
      <c r="D316" s="61">
        <v>1621694</v>
      </c>
      <c r="E316" s="61">
        <v>1634312</v>
      </c>
      <c r="F316" s="61">
        <v>1634311.29</v>
      </c>
      <c r="G316" s="119">
        <f t="shared" si="11"/>
        <v>0.999999565566428</v>
      </c>
    </row>
    <row r="317" spans="1:7" s="8" customFormat="1" ht="15" customHeight="1">
      <c r="A317" s="62"/>
      <c r="B317" s="62"/>
      <c r="C317" s="63" t="s">
        <v>5</v>
      </c>
      <c r="D317" s="64">
        <f>D315-D316</f>
        <v>425127</v>
      </c>
      <c r="E317" s="64">
        <f>E315-E316</f>
        <v>396379</v>
      </c>
      <c r="F317" s="64">
        <f>F315-F316</f>
        <v>326774.05000000005</v>
      </c>
      <c r="G317" s="120">
        <f t="shared" si="11"/>
        <v>0.8243979877844185</v>
      </c>
    </row>
    <row r="318" spans="1:7" s="8" customFormat="1" ht="15" customHeight="1">
      <c r="A318" s="52"/>
      <c r="B318" s="52" t="s">
        <v>268</v>
      </c>
      <c r="C318" s="77" t="s">
        <v>269</v>
      </c>
      <c r="D318" s="78">
        <f>D320</f>
        <v>0</v>
      </c>
      <c r="E318" s="78">
        <f>E320</f>
        <v>30866</v>
      </c>
      <c r="F318" s="78">
        <f>F320</f>
        <v>30865.48</v>
      </c>
      <c r="G318" s="126">
        <f>F318/E318</f>
        <v>0.9999831529838658</v>
      </c>
    </row>
    <row r="319" spans="1:7" s="8" customFormat="1" ht="15" customHeight="1">
      <c r="A319" s="57"/>
      <c r="B319" s="57"/>
      <c r="C319" s="67" t="s">
        <v>1</v>
      </c>
      <c r="D319" s="61"/>
      <c r="E319" s="61"/>
      <c r="F319" s="61"/>
      <c r="G319" s="119"/>
    </row>
    <row r="320" spans="1:7" s="8" customFormat="1" ht="15" customHeight="1">
      <c r="A320" s="57"/>
      <c r="B320" s="57"/>
      <c r="C320" s="67" t="s">
        <v>209</v>
      </c>
      <c r="D320" s="61"/>
      <c r="E320" s="61">
        <v>30866</v>
      </c>
      <c r="F320" s="61">
        <v>30865.48</v>
      </c>
      <c r="G320" s="119">
        <f>F320/E320</f>
        <v>0.9999831529838658</v>
      </c>
    </row>
    <row r="321" spans="1:7" s="8" customFormat="1" ht="15" customHeight="1">
      <c r="A321" s="57"/>
      <c r="B321" s="52" t="s">
        <v>212</v>
      </c>
      <c r="C321" s="77" t="s">
        <v>35</v>
      </c>
      <c r="D321" s="78">
        <f>D323</f>
        <v>156803</v>
      </c>
      <c r="E321" s="78">
        <f>E323</f>
        <v>380648</v>
      </c>
      <c r="F321" s="78">
        <f>F323</f>
        <v>370719.45</v>
      </c>
      <c r="G321" s="126">
        <f t="shared" si="11"/>
        <v>0.973916715705849</v>
      </c>
    </row>
    <row r="322" spans="1:7" s="8" customFormat="1" ht="15" customHeight="1">
      <c r="A322" s="57"/>
      <c r="B322" s="57"/>
      <c r="C322" s="67" t="s">
        <v>1</v>
      </c>
      <c r="D322" s="61"/>
      <c r="E322" s="61"/>
      <c r="F322" s="61"/>
      <c r="G322" s="119"/>
    </row>
    <row r="323" spans="1:7" s="8" customFormat="1" ht="15" customHeight="1">
      <c r="A323" s="57"/>
      <c r="B323" s="57"/>
      <c r="C323" s="67" t="s">
        <v>4</v>
      </c>
      <c r="D323" s="61">
        <v>156803</v>
      </c>
      <c r="E323" s="61">
        <v>380648</v>
      </c>
      <c r="F323" s="61">
        <v>370719.45</v>
      </c>
      <c r="G323" s="119">
        <f t="shared" si="11"/>
        <v>0.973916715705849</v>
      </c>
    </row>
    <row r="324" spans="1:7" s="8" customFormat="1" ht="15" customHeight="1">
      <c r="A324" s="57"/>
      <c r="B324" s="57"/>
      <c r="C324" s="60" t="s">
        <v>3</v>
      </c>
      <c r="D324" s="61">
        <v>132335</v>
      </c>
      <c r="E324" s="61">
        <v>297102</v>
      </c>
      <c r="F324" s="61">
        <v>291777.31</v>
      </c>
      <c r="G324" s="119">
        <f t="shared" si="11"/>
        <v>0.9820779059043695</v>
      </c>
    </row>
    <row r="325" spans="1:7" s="8" customFormat="1" ht="15" customHeight="1">
      <c r="A325" s="57"/>
      <c r="B325" s="57"/>
      <c r="C325" s="60" t="s">
        <v>5</v>
      </c>
      <c r="D325" s="61">
        <v>24468</v>
      </c>
      <c r="E325" s="61">
        <f>E323-E324</f>
        <v>83546</v>
      </c>
      <c r="F325" s="61">
        <f>F323-F324</f>
        <v>78942.14000000001</v>
      </c>
      <c r="G325" s="120">
        <f t="shared" si="11"/>
        <v>0.9448943097215907</v>
      </c>
    </row>
    <row r="326" spans="1:7" s="10" customFormat="1" ht="16.5" customHeight="1">
      <c r="A326" s="54" t="s">
        <v>123</v>
      </c>
      <c r="B326" s="54"/>
      <c r="C326" s="65" t="s">
        <v>66</v>
      </c>
      <c r="D326" s="56">
        <f>D327+D334+D340+D348+D355+D365+D386+D398+D404+D407</f>
        <v>9163371</v>
      </c>
      <c r="E326" s="56">
        <f>E327+E334+E340+E348+E355+E365+E386+E404+E407+E398</f>
        <v>10019707</v>
      </c>
      <c r="F326" s="56">
        <f>F327+F334+F340+F348+F355+F365+F386+F404+F407+F398</f>
        <v>9944676.66</v>
      </c>
      <c r="G326" s="117">
        <f t="shared" si="11"/>
        <v>0.9925117231471938</v>
      </c>
    </row>
    <row r="327" spans="1:7" s="9" customFormat="1" ht="15" customHeight="1">
      <c r="A327" s="57"/>
      <c r="B327" s="57" t="s">
        <v>125</v>
      </c>
      <c r="C327" s="66" t="s">
        <v>124</v>
      </c>
      <c r="D327" s="59">
        <f>D329</f>
        <v>3391790</v>
      </c>
      <c r="E327" s="59">
        <f>E329</f>
        <v>3747343</v>
      </c>
      <c r="F327" s="59">
        <f>F329</f>
        <v>3746507.45</v>
      </c>
      <c r="G327" s="118">
        <f t="shared" si="11"/>
        <v>0.999777028684057</v>
      </c>
    </row>
    <row r="328" spans="1:7" s="8" customFormat="1" ht="15" customHeight="1">
      <c r="A328" s="57"/>
      <c r="B328" s="57"/>
      <c r="C328" s="67" t="s">
        <v>1</v>
      </c>
      <c r="D328" s="61"/>
      <c r="E328" s="61"/>
      <c r="F328" s="61"/>
      <c r="G328" s="119"/>
    </row>
    <row r="329" spans="1:7" s="8" customFormat="1" ht="15" customHeight="1">
      <c r="A329" s="57"/>
      <c r="B329" s="57"/>
      <c r="C329" s="67" t="s">
        <v>4</v>
      </c>
      <c r="D329" s="61">
        <v>3391790</v>
      </c>
      <c r="E329" s="61">
        <v>3747343</v>
      </c>
      <c r="F329" s="61">
        <v>3746507.45</v>
      </c>
      <c r="G329" s="119">
        <f>F329/E329</f>
        <v>0.999777028684057</v>
      </c>
    </row>
    <row r="330" spans="1:7" s="8" customFormat="1" ht="15" customHeight="1">
      <c r="A330" s="57"/>
      <c r="B330" s="57"/>
      <c r="C330" s="60" t="s">
        <v>3</v>
      </c>
      <c r="D330" s="61">
        <v>2686992</v>
      </c>
      <c r="E330" s="61">
        <v>2920422</v>
      </c>
      <c r="F330" s="61">
        <v>2919914.7</v>
      </c>
      <c r="G330" s="119">
        <f>F330/E330</f>
        <v>0.9998262922276302</v>
      </c>
    </row>
    <row r="331" spans="1:7" s="8" customFormat="1" ht="15" customHeight="1">
      <c r="A331" s="57"/>
      <c r="B331" s="57"/>
      <c r="C331" s="60" t="s">
        <v>5</v>
      </c>
      <c r="D331" s="61">
        <f>D329-D330</f>
        <v>704798</v>
      </c>
      <c r="E331" s="61">
        <f>E329-E330</f>
        <v>826921</v>
      </c>
      <c r="F331" s="61">
        <f>F329-F330</f>
        <v>826592.75</v>
      </c>
      <c r="G331" s="119">
        <f>F331/E331</f>
        <v>0.999603045514626</v>
      </c>
    </row>
    <row r="332" spans="1:7" s="8" customFormat="1" ht="15" customHeight="1">
      <c r="A332" s="57"/>
      <c r="B332" s="57"/>
      <c r="C332" s="74" t="s">
        <v>218</v>
      </c>
      <c r="D332" s="75"/>
      <c r="E332" s="61"/>
      <c r="F332" s="61"/>
      <c r="G332" s="119"/>
    </row>
    <row r="333" spans="1:7" s="8" customFormat="1" ht="15" customHeight="1">
      <c r="A333" s="57"/>
      <c r="B333" s="62"/>
      <c r="C333" s="63" t="s">
        <v>15</v>
      </c>
      <c r="D333" s="64">
        <f>D329</f>
        <v>3391790</v>
      </c>
      <c r="E333" s="64">
        <f>E329</f>
        <v>3747343</v>
      </c>
      <c r="F333" s="64">
        <f>F329</f>
        <v>3746507.45</v>
      </c>
      <c r="G333" s="120">
        <f>F333/E333</f>
        <v>0.999777028684057</v>
      </c>
    </row>
    <row r="334" spans="1:7" s="8" customFormat="1" ht="15" customHeight="1">
      <c r="A334" s="57"/>
      <c r="B334" s="57" t="s">
        <v>221</v>
      </c>
      <c r="C334" s="58" t="s">
        <v>222</v>
      </c>
      <c r="D334" s="59">
        <f>D336</f>
        <v>162000</v>
      </c>
      <c r="E334" s="59">
        <f>E336</f>
        <v>154566</v>
      </c>
      <c r="F334" s="59">
        <f>F336</f>
        <v>154566</v>
      </c>
      <c r="G334" s="126">
        <f aca="true" t="shared" si="12" ref="G334:G339">F334/E334</f>
        <v>1</v>
      </c>
    </row>
    <row r="335" spans="1:7" s="8" customFormat="1" ht="15" customHeight="1">
      <c r="A335" s="57"/>
      <c r="B335" s="57"/>
      <c r="C335" s="67" t="s">
        <v>1</v>
      </c>
      <c r="D335" s="61"/>
      <c r="E335" s="61"/>
      <c r="F335" s="61"/>
      <c r="G335" s="119"/>
    </row>
    <row r="336" spans="1:7" s="8" customFormat="1" ht="15" customHeight="1">
      <c r="A336" s="57"/>
      <c r="B336" s="57"/>
      <c r="C336" s="67" t="s">
        <v>220</v>
      </c>
      <c r="D336" s="61">
        <v>162000</v>
      </c>
      <c r="E336" s="61">
        <v>154566</v>
      </c>
      <c r="F336" s="61">
        <v>154566</v>
      </c>
      <c r="G336" s="119">
        <f t="shared" si="12"/>
        <v>1</v>
      </c>
    </row>
    <row r="337" spans="1:7" s="8" customFormat="1" ht="15" customHeight="1">
      <c r="A337" s="57"/>
      <c r="B337" s="57"/>
      <c r="C337" s="74" t="s">
        <v>140</v>
      </c>
      <c r="D337" s="61"/>
      <c r="E337" s="61"/>
      <c r="F337" s="61"/>
      <c r="G337" s="119"/>
    </row>
    <row r="338" spans="1:7" s="8" customFormat="1" ht="15" customHeight="1">
      <c r="A338" s="57"/>
      <c r="B338" s="57"/>
      <c r="C338" s="60" t="s">
        <v>199</v>
      </c>
      <c r="D338" s="61">
        <v>45360</v>
      </c>
      <c r="E338" s="61">
        <v>31024</v>
      </c>
      <c r="F338" s="61">
        <v>31024</v>
      </c>
      <c r="G338" s="119">
        <f t="shared" si="12"/>
        <v>1</v>
      </c>
    </row>
    <row r="339" spans="1:7" s="8" customFormat="1" ht="15" customHeight="1">
      <c r="A339" s="57"/>
      <c r="B339" s="62"/>
      <c r="C339" s="63" t="s">
        <v>200</v>
      </c>
      <c r="D339" s="64">
        <v>116640</v>
      </c>
      <c r="E339" s="64">
        <v>123542</v>
      </c>
      <c r="F339" s="64">
        <v>123542</v>
      </c>
      <c r="G339" s="120">
        <f t="shared" si="12"/>
        <v>1</v>
      </c>
    </row>
    <row r="340" spans="1:7" s="9" customFormat="1" ht="15" customHeight="1">
      <c r="A340" s="57"/>
      <c r="B340" s="52" t="s">
        <v>126</v>
      </c>
      <c r="C340" s="77" t="s">
        <v>67</v>
      </c>
      <c r="D340" s="78">
        <f>D342</f>
        <v>1245873</v>
      </c>
      <c r="E340" s="78">
        <f>E342</f>
        <v>1400742</v>
      </c>
      <c r="F340" s="78">
        <f>F342</f>
        <v>1400687.34</v>
      </c>
      <c r="G340" s="110">
        <f>F340/E340</f>
        <v>0.9999609778246101</v>
      </c>
    </row>
    <row r="341" spans="1:7" s="8" customFormat="1" ht="15" customHeight="1">
      <c r="A341" s="57"/>
      <c r="B341" s="57"/>
      <c r="C341" s="67" t="s">
        <v>1</v>
      </c>
      <c r="D341" s="61"/>
      <c r="E341" s="61"/>
      <c r="F341" s="61"/>
      <c r="G341" s="119"/>
    </row>
    <row r="342" spans="1:7" s="8" customFormat="1" ht="15" customHeight="1">
      <c r="A342" s="57"/>
      <c r="B342" s="57"/>
      <c r="C342" s="67" t="s">
        <v>4</v>
      </c>
      <c r="D342" s="61">
        <v>1245873</v>
      </c>
      <c r="E342" s="61">
        <v>1400742</v>
      </c>
      <c r="F342" s="61">
        <v>1400687.34</v>
      </c>
      <c r="G342" s="119">
        <f>F342/E342</f>
        <v>0.9999609778246101</v>
      </c>
    </row>
    <row r="343" spans="1:7" s="8" customFormat="1" ht="15" customHeight="1">
      <c r="A343" s="57"/>
      <c r="B343" s="57"/>
      <c r="C343" s="60" t="s">
        <v>3</v>
      </c>
      <c r="D343" s="61">
        <v>1052567</v>
      </c>
      <c r="E343" s="61">
        <v>1187743</v>
      </c>
      <c r="F343" s="61">
        <v>1187702.58</v>
      </c>
      <c r="G343" s="119">
        <f>F343/E343</f>
        <v>0.9999659690690663</v>
      </c>
    </row>
    <row r="344" spans="1:7" s="8" customFormat="1" ht="15" customHeight="1">
      <c r="A344" s="57"/>
      <c r="B344" s="57"/>
      <c r="C344" s="60" t="s">
        <v>5</v>
      </c>
      <c r="D344" s="61">
        <f>D342-D343</f>
        <v>193306</v>
      </c>
      <c r="E344" s="61">
        <f>E342-E343</f>
        <v>212999</v>
      </c>
      <c r="F344" s="61">
        <f>F342-F343</f>
        <v>212984.76</v>
      </c>
      <c r="G344" s="119">
        <f>F344/E344</f>
        <v>0.9999331452260339</v>
      </c>
    </row>
    <row r="345" spans="1:7" s="8" customFormat="1" ht="15" customHeight="1">
      <c r="A345" s="57"/>
      <c r="B345" s="57"/>
      <c r="C345" s="74" t="s">
        <v>140</v>
      </c>
      <c r="D345" s="75"/>
      <c r="E345" s="75"/>
      <c r="F345" s="75"/>
      <c r="G345" s="119"/>
    </row>
    <row r="346" spans="1:7" s="8" customFormat="1" ht="15" customHeight="1">
      <c r="A346" s="57"/>
      <c r="B346" s="57"/>
      <c r="C346" s="60" t="s">
        <v>17</v>
      </c>
      <c r="D346" s="61">
        <v>824765</v>
      </c>
      <c r="E346" s="61">
        <v>953755</v>
      </c>
      <c r="F346" s="61">
        <v>953713.25</v>
      </c>
      <c r="G346" s="119">
        <f>F346/E346</f>
        <v>0.9999562256554356</v>
      </c>
    </row>
    <row r="347" spans="1:7" s="8" customFormat="1" ht="15" customHeight="1">
      <c r="A347" s="57"/>
      <c r="B347" s="57"/>
      <c r="C347" s="60" t="s">
        <v>18</v>
      </c>
      <c r="D347" s="61">
        <v>421108</v>
      </c>
      <c r="E347" s="61">
        <v>446987</v>
      </c>
      <c r="F347" s="61">
        <v>446974.09</v>
      </c>
      <c r="G347" s="119">
        <f>F347/E347</f>
        <v>0.9999711177282561</v>
      </c>
    </row>
    <row r="348" spans="1:7" s="9" customFormat="1" ht="15" customHeight="1">
      <c r="A348" s="57"/>
      <c r="B348" s="52" t="s">
        <v>128</v>
      </c>
      <c r="C348" s="77" t="s">
        <v>68</v>
      </c>
      <c r="D348" s="78">
        <f>D350</f>
        <v>339732</v>
      </c>
      <c r="E348" s="78">
        <f>E350</f>
        <v>364921</v>
      </c>
      <c r="F348" s="78">
        <f>F350</f>
        <v>362141.01</v>
      </c>
      <c r="G348" s="110">
        <f>F348/E348</f>
        <v>0.9923819402007558</v>
      </c>
    </row>
    <row r="349" spans="1:7" s="8" customFormat="1" ht="15" customHeight="1">
      <c r="A349" s="57"/>
      <c r="B349" s="57"/>
      <c r="C349" s="67" t="s">
        <v>1</v>
      </c>
      <c r="D349" s="61"/>
      <c r="E349" s="61"/>
      <c r="F349" s="61"/>
      <c r="G349" s="119"/>
    </row>
    <row r="350" spans="1:7" s="8" customFormat="1" ht="15" customHeight="1">
      <c r="A350" s="57"/>
      <c r="B350" s="57"/>
      <c r="C350" s="67" t="s">
        <v>4</v>
      </c>
      <c r="D350" s="61">
        <v>339732</v>
      </c>
      <c r="E350" s="61">
        <v>364921</v>
      </c>
      <c r="F350" s="61">
        <v>362141.01</v>
      </c>
      <c r="G350" s="119">
        <f>F350/E350</f>
        <v>0.9923819402007558</v>
      </c>
    </row>
    <row r="351" spans="1:7" s="8" customFormat="1" ht="15" customHeight="1">
      <c r="A351" s="57"/>
      <c r="B351" s="57"/>
      <c r="C351" s="60" t="s">
        <v>3</v>
      </c>
      <c r="D351" s="61">
        <v>279478</v>
      </c>
      <c r="E351" s="61">
        <v>297235</v>
      </c>
      <c r="F351" s="61">
        <v>294600.95</v>
      </c>
      <c r="G351" s="119">
        <f>F351/E351</f>
        <v>0.9911381566773765</v>
      </c>
    </row>
    <row r="352" spans="1:7" s="8" customFormat="1" ht="15" customHeight="1">
      <c r="A352" s="57"/>
      <c r="B352" s="57"/>
      <c r="C352" s="60" t="s">
        <v>5</v>
      </c>
      <c r="D352" s="61">
        <v>60254</v>
      </c>
      <c r="E352" s="61">
        <f>E350-E351</f>
        <v>67686</v>
      </c>
      <c r="F352" s="61">
        <f>F350-F351</f>
        <v>67540.06</v>
      </c>
      <c r="G352" s="119">
        <f>F352/E352</f>
        <v>0.9978438672694501</v>
      </c>
    </row>
    <row r="353" spans="1:7" s="8" customFormat="1" ht="15" customHeight="1">
      <c r="A353" s="57"/>
      <c r="B353" s="57"/>
      <c r="C353" s="76" t="s">
        <v>16</v>
      </c>
      <c r="D353" s="75"/>
      <c r="E353" s="61"/>
      <c r="F353" s="61"/>
      <c r="G353" s="119"/>
    </row>
    <row r="354" spans="1:7" s="8" customFormat="1" ht="15" customHeight="1">
      <c r="A354" s="57"/>
      <c r="B354" s="62"/>
      <c r="C354" s="68" t="s">
        <v>201</v>
      </c>
      <c r="D354" s="64">
        <f>D350</f>
        <v>339732</v>
      </c>
      <c r="E354" s="64">
        <f>E350</f>
        <v>364921</v>
      </c>
      <c r="F354" s="64">
        <f>F350</f>
        <v>362141.01</v>
      </c>
      <c r="G354" s="120">
        <f>F354/E354</f>
        <v>0.9923819402007558</v>
      </c>
    </row>
    <row r="355" spans="1:7" s="9" customFormat="1" ht="15" customHeight="1">
      <c r="A355" s="57"/>
      <c r="B355" s="57" t="s">
        <v>127</v>
      </c>
      <c r="C355" s="66" t="s">
        <v>69</v>
      </c>
      <c r="D355" s="59">
        <f>D357</f>
        <v>770695</v>
      </c>
      <c r="E355" s="59">
        <f>E357</f>
        <v>790107</v>
      </c>
      <c r="F355" s="59">
        <f>F357</f>
        <v>785740.28</v>
      </c>
      <c r="G355" s="118">
        <f>F355/E355</f>
        <v>0.994473254888262</v>
      </c>
    </row>
    <row r="356" spans="1:7" s="8" customFormat="1" ht="15" customHeight="1">
      <c r="A356" s="57"/>
      <c r="B356" s="57"/>
      <c r="C356" s="67" t="s">
        <v>1</v>
      </c>
      <c r="D356" s="61"/>
      <c r="E356" s="61"/>
      <c r="F356" s="61"/>
      <c r="G356" s="124"/>
    </row>
    <row r="357" spans="1:7" s="8" customFormat="1" ht="15" customHeight="1">
      <c r="A357" s="57"/>
      <c r="B357" s="57"/>
      <c r="C357" s="67" t="s">
        <v>4</v>
      </c>
      <c r="D357" s="61">
        <v>770695</v>
      </c>
      <c r="E357" s="61">
        <v>790107</v>
      </c>
      <c r="F357" s="61">
        <v>785740.28</v>
      </c>
      <c r="G357" s="119">
        <f>F357/E357</f>
        <v>0.994473254888262</v>
      </c>
    </row>
    <row r="358" spans="1:7" s="8" customFormat="1" ht="15" customHeight="1">
      <c r="A358" s="57"/>
      <c r="B358" s="57"/>
      <c r="C358" s="60" t="s">
        <v>3</v>
      </c>
      <c r="D358" s="61">
        <v>291762</v>
      </c>
      <c r="E358" s="61">
        <v>332419</v>
      </c>
      <c r="F358" s="61">
        <v>330371.74</v>
      </c>
      <c r="G358" s="119">
        <f>F358/E358</f>
        <v>0.9938413267593007</v>
      </c>
    </row>
    <row r="359" spans="1:7" s="8" customFormat="1" ht="15" customHeight="1">
      <c r="A359" s="57"/>
      <c r="B359" s="57"/>
      <c r="C359" s="60" t="s">
        <v>6</v>
      </c>
      <c r="D359" s="61">
        <v>397992</v>
      </c>
      <c r="E359" s="61">
        <v>315510</v>
      </c>
      <c r="F359" s="61">
        <v>313196</v>
      </c>
      <c r="G359" s="119">
        <f>F359/E359</f>
        <v>0.9926658426040379</v>
      </c>
    </row>
    <row r="360" spans="1:7" s="8" customFormat="1" ht="15" customHeight="1">
      <c r="A360" s="57"/>
      <c r="B360" s="57"/>
      <c r="C360" s="60" t="s">
        <v>5</v>
      </c>
      <c r="D360" s="61">
        <f>D357-D358-D359</f>
        <v>80941</v>
      </c>
      <c r="E360" s="61">
        <f>E357-E358-E359</f>
        <v>142178</v>
      </c>
      <c r="F360" s="61">
        <f>F357-F358-F359</f>
        <v>142172.54000000004</v>
      </c>
      <c r="G360" s="119">
        <f>F360/E360</f>
        <v>0.9999615974342024</v>
      </c>
    </row>
    <row r="361" spans="1:7" s="8" customFormat="1" ht="15" customHeight="1">
      <c r="A361" s="57"/>
      <c r="B361" s="57"/>
      <c r="C361" s="74" t="s">
        <v>140</v>
      </c>
      <c r="D361" s="75"/>
      <c r="E361" s="75"/>
      <c r="F361" s="75"/>
      <c r="G361" s="119"/>
    </row>
    <row r="362" spans="1:7" s="8" customFormat="1" ht="15" customHeight="1">
      <c r="A362" s="57"/>
      <c r="B362" s="57"/>
      <c r="C362" s="60" t="s">
        <v>162</v>
      </c>
      <c r="D362" s="61">
        <v>0</v>
      </c>
      <c r="E362" s="61">
        <v>85282</v>
      </c>
      <c r="F362" s="61">
        <v>84913.97</v>
      </c>
      <c r="G362" s="119">
        <f>F362/E362</f>
        <v>0.9956845524260688</v>
      </c>
    </row>
    <row r="363" spans="1:7" s="8" customFormat="1" ht="15" customHeight="1">
      <c r="A363" s="57"/>
      <c r="B363" s="57"/>
      <c r="C363" s="60" t="s">
        <v>19</v>
      </c>
      <c r="D363" s="61">
        <v>372703</v>
      </c>
      <c r="E363" s="61">
        <v>389315</v>
      </c>
      <c r="F363" s="61">
        <v>387630.31</v>
      </c>
      <c r="G363" s="119">
        <f>F363/E363</f>
        <v>0.9956726815046941</v>
      </c>
    </row>
    <row r="364" spans="1:7" s="8" customFormat="1" ht="15" customHeight="1">
      <c r="A364" s="57"/>
      <c r="B364" s="62"/>
      <c r="C364" s="63" t="s">
        <v>107</v>
      </c>
      <c r="D364" s="64">
        <v>397992</v>
      </c>
      <c r="E364" s="64">
        <v>315510</v>
      </c>
      <c r="F364" s="64">
        <v>313196</v>
      </c>
      <c r="G364" s="120">
        <f>F364/E364</f>
        <v>0.9926658426040379</v>
      </c>
    </row>
    <row r="365" spans="1:7" s="9" customFormat="1" ht="15" customHeight="1">
      <c r="A365" s="57"/>
      <c r="B365" s="57" t="s">
        <v>145</v>
      </c>
      <c r="C365" s="58" t="s">
        <v>146</v>
      </c>
      <c r="D365" s="59">
        <f>D367</f>
        <v>16576</v>
      </c>
      <c r="E365" s="59">
        <f>E367</f>
        <v>107939</v>
      </c>
      <c r="F365" s="59">
        <f>F367</f>
        <v>75913.07</v>
      </c>
      <c r="G365" s="118">
        <f>F365/E365</f>
        <v>0.7032960283122875</v>
      </c>
    </row>
    <row r="366" spans="1:7" s="8" customFormat="1" ht="15" customHeight="1">
      <c r="A366" s="57"/>
      <c r="B366" s="57"/>
      <c r="C366" s="67" t="s">
        <v>1</v>
      </c>
      <c r="D366" s="61"/>
      <c r="E366" s="61"/>
      <c r="F366" s="61"/>
      <c r="G366" s="119"/>
    </row>
    <row r="367" spans="1:7" s="8" customFormat="1" ht="15" customHeight="1">
      <c r="A367" s="57"/>
      <c r="B367" s="57"/>
      <c r="C367" s="67" t="s">
        <v>4</v>
      </c>
      <c r="D367" s="61">
        <f>SUM(D371:D384)</f>
        <v>16576</v>
      </c>
      <c r="E367" s="61">
        <f>SUM(E371:E385)</f>
        <v>107939</v>
      </c>
      <c r="F367" s="61">
        <f>SUM(F371:F385)</f>
        <v>75913.07</v>
      </c>
      <c r="G367" s="119">
        <f>F367/E367</f>
        <v>0.7032960283122875</v>
      </c>
    </row>
    <row r="368" spans="1:7" s="8" customFormat="1" ht="15" customHeight="1">
      <c r="A368" s="57"/>
      <c r="B368" s="57"/>
      <c r="C368" s="67" t="s">
        <v>3</v>
      </c>
      <c r="D368" s="61">
        <v>0</v>
      </c>
      <c r="E368" s="61">
        <v>4696</v>
      </c>
      <c r="F368" s="61">
        <v>2025</v>
      </c>
      <c r="G368" s="119">
        <f>F368/E368</f>
        <v>0.4312180579216354</v>
      </c>
    </row>
    <row r="369" spans="1:7" s="8" customFormat="1" ht="15" customHeight="1">
      <c r="A369" s="57"/>
      <c r="B369" s="57"/>
      <c r="C369" s="67" t="s">
        <v>5</v>
      </c>
      <c r="D369" s="61">
        <v>16576</v>
      </c>
      <c r="E369" s="61">
        <f>E367-E368</f>
        <v>103243</v>
      </c>
      <c r="F369" s="61">
        <f>F367-F368</f>
        <v>73888.07</v>
      </c>
      <c r="G369" s="119">
        <f>F369/E369</f>
        <v>0.7156714740950961</v>
      </c>
    </row>
    <row r="370" spans="1:7" s="8" customFormat="1" ht="12.75" customHeight="1">
      <c r="A370" s="57"/>
      <c r="B370" s="57"/>
      <c r="C370" s="74" t="s">
        <v>140</v>
      </c>
      <c r="D370" s="61"/>
      <c r="E370" s="61"/>
      <c r="F370" s="61"/>
      <c r="G370" s="119"/>
    </row>
    <row r="371" spans="1:7" s="8" customFormat="1" ht="15" customHeight="1">
      <c r="A371" s="57"/>
      <c r="B371" s="57"/>
      <c r="C371" s="60" t="s">
        <v>270</v>
      </c>
      <c r="D371" s="61">
        <v>1568</v>
      </c>
      <c r="E371" s="61">
        <v>1568</v>
      </c>
      <c r="F371" s="61">
        <v>1568</v>
      </c>
      <c r="G371" s="119">
        <f aca="true" t="shared" si="13" ref="G371:G384">F371/E371</f>
        <v>1</v>
      </c>
    </row>
    <row r="372" spans="1:7" s="8" customFormat="1" ht="15" customHeight="1">
      <c r="A372" s="57"/>
      <c r="B372" s="57"/>
      <c r="C372" s="60" t="s">
        <v>23</v>
      </c>
      <c r="D372" s="61">
        <v>672</v>
      </c>
      <c r="E372" s="61">
        <v>672</v>
      </c>
      <c r="F372" s="61">
        <v>672</v>
      </c>
      <c r="G372" s="119">
        <f t="shared" si="13"/>
        <v>1</v>
      </c>
    </row>
    <row r="373" spans="1:7" s="8" customFormat="1" ht="15" customHeight="1">
      <c r="A373" s="57"/>
      <c r="B373" s="57"/>
      <c r="C373" s="60" t="s">
        <v>148</v>
      </c>
      <c r="D373" s="61">
        <v>1344</v>
      </c>
      <c r="E373" s="61">
        <v>1344</v>
      </c>
      <c r="F373" s="61">
        <v>1344</v>
      </c>
      <c r="G373" s="119">
        <f t="shared" si="13"/>
        <v>1</v>
      </c>
    </row>
    <row r="374" spans="1:7" s="8" customFormat="1" ht="15" customHeight="1">
      <c r="A374" s="57"/>
      <c r="B374" s="57"/>
      <c r="C374" s="60" t="s">
        <v>202</v>
      </c>
      <c r="D374" s="61">
        <v>672</v>
      </c>
      <c r="E374" s="61">
        <v>672</v>
      </c>
      <c r="F374" s="61">
        <v>672</v>
      </c>
      <c r="G374" s="119">
        <f t="shared" si="13"/>
        <v>1</v>
      </c>
    </row>
    <row r="375" spans="1:7" s="8" customFormat="1" ht="15" customHeight="1">
      <c r="A375" s="62"/>
      <c r="B375" s="62"/>
      <c r="C375" s="63" t="s">
        <v>24</v>
      </c>
      <c r="D375" s="64">
        <v>1344</v>
      </c>
      <c r="E375" s="64">
        <v>1344</v>
      </c>
      <c r="F375" s="64">
        <v>1344</v>
      </c>
      <c r="G375" s="120">
        <f t="shared" si="13"/>
        <v>1</v>
      </c>
    </row>
    <row r="376" spans="1:7" s="8" customFormat="1" ht="15" customHeight="1">
      <c r="A376" s="52"/>
      <c r="B376" s="52"/>
      <c r="C376" s="157" t="s">
        <v>194</v>
      </c>
      <c r="D376" s="149">
        <v>2240</v>
      </c>
      <c r="E376" s="149">
        <v>2240</v>
      </c>
      <c r="F376" s="149">
        <v>2240</v>
      </c>
      <c r="G376" s="126">
        <f t="shared" si="13"/>
        <v>1</v>
      </c>
    </row>
    <row r="377" spans="1:7" s="8" customFormat="1" ht="15" customHeight="1">
      <c r="A377" s="57"/>
      <c r="B377" s="57"/>
      <c r="C377" s="60" t="s">
        <v>195</v>
      </c>
      <c r="D377" s="61">
        <v>1344</v>
      </c>
      <c r="E377" s="61">
        <v>1344</v>
      </c>
      <c r="F377" s="61">
        <v>1344</v>
      </c>
      <c r="G377" s="119">
        <f t="shared" si="13"/>
        <v>1</v>
      </c>
    </row>
    <row r="378" spans="1:7" s="8" customFormat="1" ht="15" customHeight="1">
      <c r="A378" s="57"/>
      <c r="B378" s="57"/>
      <c r="C378" s="60" t="s">
        <v>162</v>
      </c>
      <c r="D378" s="61">
        <v>1568</v>
      </c>
      <c r="E378" s="61">
        <v>1568</v>
      </c>
      <c r="F378" s="61">
        <v>1568</v>
      </c>
      <c r="G378" s="119">
        <f t="shared" si="13"/>
        <v>1</v>
      </c>
    </row>
    <row r="379" spans="1:7" s="8" customFormat="1" ht="15" customHeight="1">
      <c r="A379" s="57"/>
      <c r="B379" s="57"/>
      <c r="C379" s="60" t="s">
        <v>165</v>
      </c>
      <c r="D379" s="61">
        <v>1344</v>
      </c>
      <c r="E379" s="61">
        <v>1344</v>
      </c>
      <c r="F379" s="61">
        <v>1344</v>
      </c>
      <c r="G379" s="119">
        <f t="shared" si="13"/>
        <v>1</v>
      </c>
    </row>
    <row r="380" spans="1:7" s="8" customFormat="1" ht="15" customHeight="1">
      <c r="A380" s="57"/>
      <c r="B380" s="57"/>
      <c r="C380" s="60" t="s">
        <v>163</v>
      </c>
      <c r="D380" s="61">
        <v>672</v>
      </c>
      <c r="E380" s="61">
        <v>672</v>
      </c>
      <c r="F380" s="61">
        <v>672</v>
      </c>
      <c r="G380" s="119">
        <f t="shared" si="13"/>
        <v>1</v>
      </c>
    </row>
    <row r="381" spans="1:7" s="8" customFormat="1" ht="15" customHeight="1">
      <c r="A381" s="57"/>
      <c r="B381" s="57"/>
      <c r="C381" s="60" t="s">
        <v>164</v>
      </c>
      <c r="D381" s="61">
        <v>672</v>
      </c>
      <c r="E381" s="61">
        <v>672</v>
      </c>
      <c r="F381" s="61">
        <v>672</v>
      </c>
      <c r="G381" s="119">
        <f t="shared" si="13"/>
        <v>1</v>
      </c>
    </row>
    <row r="382" spans="1:7" s="8" customFormat="1" ht="15" customHeight="1">
      <c r="A382" s="57"/>
      <c r="B382" s="57"/>
      <c r="C382" s="60" t="s">
        <v>213</v>
      </c>
      <c r="D382" s="61">
        <v>896</v>
      </c>
      <c r="E382" s="61">
        <v>896</v>
      </c>
      <c r="F382" s="61">
        <v>896</v>
      </c>
      <c r="G382" s="119">
        <f t="shared" si="13"/>
        <v>1</v>
      </c>
    </row>
    <row r="383" spans="1:7" s="8" customFormat="1" ht="15" customHeight="1">
      <c r="A383" s="57"/>
      <c r="B383" s="57"/>
      <c r="C383" s="60" t="s">
        <v>115</v>
      </c>
      <c r="D383" s="61">
        <v>448</v>
      </c>
      <c r="E383" s="61">
        <v>448</v>
      </c>
      <c r="F383" s="61">
        <v>448</v>
      </c>
      <c r="G383" s="119">
        <f t="shared" si="13"/>
        <v>1</v>
      </c>
    </row>
    <row r="384" spans="1:7" s="8" customFormat="1" ht="15" customHeight="1">
      <c r="A384" s="57"/>
      <c r="B384" s="57"/>
      <c r="C384" s="60" t="s">
        <v>236</v>
      </c>
      <c r="D384" s="61">
        <v>1792</v>
      </c>
      <c r="E384" s="61">
        <v>1792</v>
      </c>
      <c r="F384" s="61">
        <v>1792</v>
      </c>
      <c r="G384" s="119">
        <f t="shared" si="13"/>
        <v>1</v>
      </c>
    </row>
    <row r="385" spans="1:7" s="8" customFormat="1" ht="15" customHeight="1">
      <c r="A385" s="57"/>
      <c r="B385" s="57"/>
      <c r="C385" s="60" t="s">
        <v>9</v>
      </c>
      <c r="D385" s="61">
        <v>0</v>
      </c>
      <c r="E385" s="61">
        <v>91363</v>
      </c>
      <c r="F385" s="61">
        <v>59337.07</v>
      </c>
      <c r="G385" s="119"/>
    </row>
    <row r="386" spans="1:7" s="9" customFormat="1" ht="15" customHeight="1">
      <c r="A386" s="57"/>
      <c r="B386" s="52" t="s">
        <v>129</v>
      </c>
      <c r="C386" s="77" t="s">
        <v>156</v>
      </c>
      <c r="D386" s="78">
        <f>D388+D392</f>
        <v>561962</v>
      </c>
      <c r="E386" s="78">
        <f>E388+E392</f>
        <v>690915</v>
      </c>
      <c r="F386" s="78">
        <f>F388+F392</f>
        <v>674962</v>
      </c>
      <c r="G386" s="110">
        <f>F386/E386</f>
        <v>0.9769103290563962</v>
      </c>
    </row>
    <row r="387" spans="1:7" s="8" customFormat="1" ht="15" customHeight="1">
      <c r="A387" s="57"/>
      <c r="B387" s="57"/>
      <c r="C387" s="67" t="s">
        <v>1</v>
      </c>
      <c r="D387" s="61"/>
      <c r="E387" s="61"/>
      <c r="F387" s="61"/>
      <c r="G387" s="119"/>
    </row>
    <row r="388" spans="1:8" s="8" customFormat="1" ht="15" customHeight="1">
      <c r="A388" s="57"/>
      <c r="B388" s="57"/>
      <c r="C388" s="67" t="s">
        <v>4</v>
      </c>
      <c r="D388" s="61">
        <v>498062</v>
      </c>
      <c r="E388" s="61">
        <v>621715</v>
      </c>
      <c r="F388" s="61">
        <v>620651</v>
      </c>
      <c r="G388" s="119">
        <f>F388/E388</f>
        <v>0.9982886049073932</v>
      </c>
      <c r="H388" s="12"/>
    </row>
    <row r="389" spans="1:7" s="8" customFormat="1" ht="15" customHeight="1">
      <c r="A389" s="57"/>
      <c r="B389" s="57"/>
      <c r="C389" s="60" t="s">
        <v>3</v>
      </c>
      <c r="D389" s="61">
        <v>326413</v>
      </c>
      <c r="E389" s="61">
        <v>380738</v>
      </c>
      <c r="F389" s="61">
        <v>379961.16</v>
      </c>
      <c r="G389" s="119">
        <f>F389/E389</f>
        <v>0.9979596467912317</v>
      </c>
    </row>
    <row r="390" spans="1:7" s="8" customFormat="1" ht="15" customHeight="1">
      <c r="A390" s="57"/>
      <c r="B390" s="57"/>
      <c r="C390" s="60" t="s">
        <v>6</v>
      </c>
      <c r="D390" s="61">
        <v>156845</v>
      </c>
      <c r="E390" s="61">
        <v>161319</v>
      </c>
      <c r="F390" s="61">
        <v>161319</v>
      </c>
      <c r="G390" s="119">
        <f>F390/E390</f>
        <v>1</v>
      </c>
    </row>
    <row r="391" spans="1:7" s="8" customFormat="1" ht="15" customHeight="1">
      <c r="A391" s="57"/>
      <c r="B391" s="57"/>
      <c r="C391" s="60" t="s">
        <v>5</v>
      </c>
      <c r="D391" s="61">
        <f>D388-D389-D390</f>
        <v>14804</v>
      </c>
      <c r="E391" s="61">
        <f>E388-E389-E390</f>
        <v>79658</v>
      </c>
      <c r="F391" s="61">
        <f>F388-F389-F390</f>
        <v>79370.84000000003</v>
      </c>
      <c r="G391" s="119">
        <f>F391/E391</f>
        <v>0.9963950890054988</v>
      </c>
    </row>
    <row r="392" spans="1:7" s="8" customFormat="1" ht="15" customHeight="1">
      <c r="A392" s="57"/>
      <c r="B392" s="57"/>
      <c r="C392" s="60" t="s">
        <v>247</v>
      </c>
      <c r="D392" s="61">
        <v>63900</v>
      </c>
      <c r="E392" s="61">
        <v>69200</v>
      </c>
      <c r="F392" s="61">
        <v>54311</v>
      </c>
      <c r="G392" s="119">
        <f>F392/E392</f>
        <v>0.7848410404624278</v>
      </c>
    </row>
    <row r="393" spans="1:7" s="8" customFormat="1" ht="15" customHeight="1">
      <c r="A393" s="57"/>
      <c r="B393" s="57"/>
      <c r="C393" s="74" t="s">
        <v>140</v>
      </c>
      <c r="D393" s="75"/>
      <c r="E393" s="75"/>
      <c r="F393" s="75"/>
      <c r="G393" s="119"/>
    </row>
    <row r="394" spans="1:7" s="8" customFormat="1" ht="15" customHeight="1">
      <c r="A394" s="57"/>
      <c r="B394" s="57"/>
      <c r="C394" s="60" t="s">
        <v>20</v>
      </c>
      <c r="D394" s="61">
        <v>148451</v>
      </c>
      <c r="E394" s="61">
        <v>259417</v>
      </c>
      <c r="F394" s="61">
        <v>259348</v>
      </c>
      <c r="G394" s="119">
        <f>F394/E394</f>
        <v>0.9997340189733133</v>
      </c>
    </row>
    <row r="395" spans="1:7" s="8" customFormat="1" ht="15" customHeight="1">
      <c r="A395" s="57"/>
      <c r="B395" s="57"/>
      <c r="C395" s="60" t="s">
        <v>21</v>
      </c>
      <c r="D395" s="61">
        <v>256666</v>
      </c>
      <c r="E395" s="61">
        <v>206279</v>
      </c>
      <c r="F395" s="61">
        <v>205284.16</v>
      </c>
      <c r="G395" s="119">
        <f>F395/E395</f>
        <v>0.995177211446633</v>
      </c>
    </row>
    <row r="396" spans="1:7" s="8" customFormat="1" ht="15" customHeight="1">
      <c r="A396" s="57"/>
      <c r="B396" s="57"/>
      <c r="C396" s="60" t="s">
        <v>196</v>
      </c>
      <c r="D396" s="61">
        <v>156845</v>
      </c>
      <c r="E396" s="61">
        <v>161319</v>
      </c>
      <c r="F396" s="61">
        <v>161319</v>
      </c>
      <c r="G396" s="119">
        <f>F396/E396</f>
        <v>1</v>
      </c>
    </row>
    <row r="397" spans="1:7" s="8" customFormat="1" ht="15" customHeight="1">
      <c r="A397" s="57"/>
      <c r="B397" s="62"/>
      <c r="C397" s="63" t="s">
        <v>257</v>
      </c>
      <c r="D397" s="64">
        <v>0</v>
      </c>
      <c r="E397" s="64">
        <v>63900</v>
      </c>
      <c r="F397" s="64">
        <v>49011</v>
      </c>
      <c r="G397" s="119">
        <f>F397/E397</f>
        <v>0.7669953051643192</v>
      </c>
    </row>
    <row r="398" spans="1:7" s="8" customFormat="1" ht="15" customHeight="1">
      <c r="A398" s="57"/>
      <c r="B398" s="57" t="s">
        <v>197</v>
      </c>
      <c r="C398" s="66" t="s">
        <v>198</v>
      </c>
      <c r="D398" s="59">
        <f>D400</f>
        <v>2615936</v>
      </c>
      <c r="E398" s="59">
        <f>E400</f>
        <v>2638728</v>
      </c>
      <c r="F398" s="59">
        <f>F400</f>
        <v>2619810</v>
      </c>
      <c r="G398" s="119">
        <f aca="true" t="shared" si="14" ref="G398:G403">F398/E398</f>
        <v>0.9928306365794428</v>
      </c>
    </row>
    <row r="399" spans="1:7" s="8" customFormat="1" ht="15" customHeight="1">
      <c r="A399" s="57"/>
      <c r="B399" s="57"/>
      <c r="C399" s="67" t="s">
        <v>1</v>
      </c>
      <c r="D399" s="61"/>
      <c r="E399" s="61"/>
      <c r="F399" s="61"/>
      <c r="G399" s="119"/>
    </row>
    <row r="400" spans="1:7" s="8" customFormat="1" ht="15" customHeight="1">
      <c r="A400" s="57"/>
      <c r="B400" s="57"/>
      <c r="C400" s="67" t="s">
        <v>169</v>
      </c>
      <c r="D400" s="61">
        <v>2615936</v>
      </c>
      <c r="E400" s="61">
        <v>2638728</v>
      </c>
      <c r="F400" s="61">
        <v>2619810</v>
      </c>
      <c r="G400" s="119">
        <f t="shared" si="14"/>
        <v>0.9928306365794428</v>
      </c>
    </row>
    <row r="401" spans="1:7" s="8" customFormat="1" ht="15" customHeight="1">
      <c r="A401" s="57"/>
      <c r="B401" s="57"/>
      <c r="C401" s="74" t="s">
        <v>140</v>
      </c>
      <c r="D401" s="61"/>
      <c r="E401" s="61"/>
      <c r="F401" s="61"/>
      <c r="G401" s="119"/>
    </row>
    <row r="402" spans="1:8" s="8" customFormat="1" ht="15" customHeight="1">
      <c r="A402" s="57"/>
      <c r="B402" s="57"/>
      <c r="C402" s="60" t="s">
        <v>199</v>
      </c>
      <c r="D402" s="61">
        <v>1674688</v>
      </c>
      <c r="E402" s="61">
        <v>1674688</v>
      </c>
      <c r="F402" s="61">
        <v>1655770</v>
      </c>
      <c r="G402" s="119">
        <f t="shared" si="14"/>
        <v>0.988703567470478</v>
      </c>
      <c r="H402" s="15"/>
    </row>
    <row r="403" spans="1:8" s="8" customFormat="1" ht="15" customHeight="1">
      <c r="A403" s="57"/>
      <c r="B403" s="62"/>
      <c r="C403" s="63" t="s">
        <v>200</v>
      </c>
      <c r="D403" s="64">
        <v>941248</v>
      </c>
      <c r="E403" s="64">
        <v>964040</v>
      </c>
      <c r="F403" s="64">
        <v>964040</v>
      </c>
      <c r="G403" s="120">
        <f t="shared" si="14"/>
        <v>1</v>
      </c>
      <c r="H403" s="14"/>
    </row>
    <row r="404" spans="1:7" s="8" customFormat="1" ht="15" customHeight="1">
      <c r="A404" s="57"/>
      <c r="B404" s="57" t="s">
        <v>175</v>
      </c>
      <c r="C404" s="66" t="s">
        <v>167</v>
      </c>
      <c r="D404" s="59">
        <f>D406</f>
        <v>28807</v>
      </c>
      <c r="E404" s="59">
        <f>E406</f>
        <v>41195</v>
      </c>
      <c r="F404" s="59">
        <f>F406</f>
        <v>41194.72</v>
      </c>
      <c r="G404" s="118">
        <f>F404/E404</f>
        <v>0.9999932030586236</v>
      </c>
    </row>
    <row r="405" spans="1:7" s="8" customFormat="1" ht="15" customHeight="1">
      <c r="A405" s="57"/>
      <c r="B405" s="57"/>
      <c r="C405" s="67" t="s">
        <v>1</v>
      </c>
      <c r="D405" s="61"/>
      <c r="E405" s="61"/>
      <c r="F405" s="61"/>
      <c r="G405" s="119"/>
    </row>
    <row r="406" spans="1:7" s="8" customFormat="1" ht="15" customHeight="1">
      <c r="A406" s="57"/>
      <c r="B406" s="57"/>
      <c r="C406" s="67" t="s">
        <v>209</v>
      </c>
      <c r="D406" s="61">
        <v>28807</v>
      </c>
      <c r="E406" s="61">
        <v>41195</v>
      </c>
      <c r="F406" s="61">
        <v>41194.72</v>
      </c>
      <c r="G406" s="119">
        <f>F406/E406</f>
        <v>0.9999932030586236</v>
      </c>
    </row>
    <row r="407" spans="1:7" s="9" customFormat="1" ht="15" customHeight="1">
      <c r="A407" s="57"/>
      <c r="B407" s="52" t="s">
        <v>130</v>
      </c>
      <c r="C407" s="77" t="s">
        <v>35</v>
      </c>
      <c r="D407" s="78">
        <f>D409</f>
        <v>30000</v>
      </c>
      <c r="E407" s="78">
        <f>E409</f>
        <v>83251</v>
      </c>
      <c r="F407" s="78">
        <f>F409</f>
        <v>83154.79</v>
      </c>
      <c r="G407" s="123">
        <f>F407/E407</f>
        <v>0.9988443382061476</v>
      </c>
    </row>
    <row r="408" spans="1:7" s="8" customFormat="1" ht="15" customHeight="1">
      <c r="A408" s="57"/>
      <c r="B408" s="57"/>
      <c r="C408" s="67" t="s">
        <v>1</v>
      </c>
      <c r="D408" s="61"/>
      <c r="E408" s="61"/>
      <c r="F408" s="61"/>
      <c r="G408" s="124"/>
    </row>
    <row r="409" spans="1:7" s="8" customFormat="1" ht="15" customHeight="1">
      <c r="A409" s="57"/>
      <c r="B409" s="57"/>
      <c r="C409" s="67" t="s">
        <v>2</v>
      </c>
      <c r="D409" s="61">
        <v>30000</v>
      </c>
      <c r="E409" s="61">
        <v>83251</v>
      </c>
      <c r="F409" s="61">
        <v>83154.79</v>
      </c>
      <c r="G409" s="124">
        <f>F409/E409</f>
        <v>0.9988443382061476</v>
      </c>
    </row>
    <row r="410" spans="1:7" s="8" customFormat="1" ht="15" customHeight="1">
      <c r="A410" s="57"/>
      <c r="B410" s="57"/>
      <c r="C410" s="67" t="s">
        <v>5</v>
      </c>
      <c r="D410" s="61">
        <v>0</v>
      </c>
      <c r="E410" s="61">
        <v>53251</v>
      </c>
      <c r="F410" s="61">
        <v>53251</v>
      </c>
      <c r="G410" s="124">
        <f>F410/E410</f>
        <v>1</v>
      </c>
    </row>
    <row r="411" spans="1:7" s="8" customFormat="1" ht="15" customHeight="1">
      <c r="A411" s="57"/>
      <c r="B411" s="57"/>
      <c r="C411" s="67" t="s">
        <v>6</v>
      </c>
      <c r="D411" s="61">
        <v>30000</v>
      </c>
      <c r="E411" s="61">
        <f>E409-E410</f>
        <v>30000</v>
      </c>
      <c r="F411" s="61">
        <f>F409-F410</f>
        <v>29903.789999999994</v>
      </c>
      <c r="G411" s="124">
        <f>F411/E411</f>
        <v>0.9967929999999998</v>
      </c>
    </row>
    <row r="412" spans="1:7" ht="18" customHeight="1">
      <c r="A412" s="54" t="s">
        <v>176</v>
      </c>
      <c r="B412" s="54"/>
      <c r="C412" s="65" t="s">
        <v>177</v>
      </c>
      <c r="D412" s="56">
        <f>D413</f>
        <v>5000</v>
      </c>
      <c r="E412" s="56">
        <f>E413</f>
        <v>1570</v>
      </c>
      <c r="F412" s="56">
        <f>F413</f>
        <v>1570</v>
      </c>
      <c r="G412" s="127">
        <f>F412/E412</f>
        <v>1</v>
      </c>
    </row>
    <row r="413" spans="1:7" s="8" customFormat="1" ht="15" customHeight="1">
      <c r="A413" s="57"/>
      <c r="B413" s="57" t="s">
        <v>178</v>
      </c>
      <c r="C413" s="66" t="s">
        <v>35</v>
      </c>
      <c r="D413" s="59">
        <f>D415</f>
        <v>5000</v>
      </c>
      <c r="E413" s="59">
        <f>E415</f>
        <v>1570</v>
      </c>
      <c r="F413" s="59">
        <f>F415</f>
        <v>1570</v>
      </c>
      <c r="G413" s="110">
        <f>F413/E413</f>
        <v>1</v>
      </c>
    </row>
    <row r="414" spans="1:7" s="8" customFormat="1" ht="15" customHeight="1">
      <c r="A414" s="57"/>
      <c r="B414" s="57"/>
      <c r="C414" s="67" t="s">
        <v>1</v>
      </c>
      <c r="D414" s="61"/>
      <c r="E414" s="61"/>
      <c r="F414" s="61"/>
      <c r="G414" s="119"/>
    </row>
    <row r="415" spans="1:7" s="8" customFormat="1" ht="15" customHeight="1">
      <c r="A415" s="57"/>
      <c r="B415" s="57"/>
      <c r="C415" s="67" t="s">
        <v>4</v>
      </c>
      <c r="D415" s="61">
        <v>5000</v>
      </c>
      <c r="E415" s="61">
        <v>1570</v>
      </c>
      <c r="F415" s="61">
        <v>1570</v>
      </c>
      <c r="G415" s="119">
        <f>F415/E415</f>
        <v>1</v>
      </c>
    </row>
    <row r="416" spans="1:7" s="8" customFormat="1" ht="15" customHeight="1">
      <c r="A416" s="57"/>
      <c r="B416" s="57"/>
      <c r="C416" s="60" t="s">
        <v>6</v>
      </c>
      <c r="D416" s="61">
        <v>5000</v>
      </c>
      <c r="E416" s="61">
        <v>480</v>
      </c>
      <c r="F416" s="61">
        <v>480</v>
      </c>
      <c r="G416" s="119">
        <f>F416/E416</f>
        <v>1</v>
      </c>
    </row>
    <row r="417" spans="1:7" s="8" customFormat="1" ht="15" customHeight="1">
      <c r="A417" s="62"/>
      <c r="B417" s="62"/>
      <c r="C417" s="60" t="s">
        <v>5</v>
      </c>
      <c r="D417" s="64">
        <f>D415-D416</f>
        <v>0</v>
      </c>
      <c r="E417" s="64">
        <f>E415-E416</f>
        <v>1090</v>
      </c>
      <c r="F417" s="64">
        <f>F415-F416</f>
        <v>1090</v>
      </c>
      <c r="G417" s="120">
        <f>F417/E417</f>
        <v>1</v>
      </c>
    </row>
    <row r="418" spans="1:7" s="10" customFormat="1" ht="18" customHeight="1">
      <c r="A418" s="54" t="s">
        <v>131</v>
      </c>
      <c r="B418" s="54"/>
      <c r="C418" s="65" t="s">
        <v>70</v>
      </c>
      <c r="D418" s="56">
        <f>D419+D422+D425</f>
        <v>1352340</v>
      </c>
      <c r="E418" s="56">
        <f>E419+E422+E425</f>
        <v>1470740</v>
      </c>
      <c r="F418" s="56">
        <f>F419+F422+F425</f>
        <v>1336825.42</v>
      </c>
      <c r="G418" s="117">
        <f>F418/E418</f>
        <v>0.9089474822198349</v>
      </c>
    </row>
    <row r="419" spans="1:7" s="9" customFormat="1" ht="15" customHeight="1">
      <c r="A419" s="57"/>
      <c r="B419" s="57" t="s">
        <v>132</v>
      </c>
      <c r="C419" s="66" t="s">
        <v>71</v>
      </c>
      <c r="D419" s="59">
        <f>D421</f>
        <v>120000</v>
      </c>
      <c r="E419" s="59">
        <f>E421</f>
        <v>120000</v>
      </c>
      <c r="F419" s="59">
        <f>F421</f>
        <v>120000</v>
      </c>
      <c r="G419" s="118">
        <f>F419/E419</f>
        <v>1</v>
      </c>
    </row>
    <row r="420" spans="1:7" s="8" customFormat="1" ht="15" customHeight="1">
      <c r="A420" s="57"/>
      <c r="B420" s="57"/>
      <c r="C420" s="67" t="s">
        <v>1</v>
      </c>
      <c r="D420" s="61"/>
      <c r="E420" s="61"/>
      <c r="F420" s="61"/>
      <c r="G420" s="119"/>
    </row>
    <row r="421" spans="1:7" s="8" customFormat="1" ht="15" customHeight="1">
      <c r="A421" s="57"/>
      <c r="B421" s="62"/>
      <c r="C421" s="68" t="s">
        <v>169</v>
      </c>
      <c r="D421" s="64">
        <v>120000</v>
      </c>
      <c r="E421" s="64">
        <v>120000</v>
      </c>
      <c r="F421" s="64">
        <v>120000</v>
      </c>
      <c r="G421" s="120">
        <f>F421/E421</f>
        <v>1</v>
      </c>
    </row>
    <row r="422" spans="1:7" s="9" customFormat="1" ht="15" customHeight="1">
      <c r="A422" s="57"/>
      <c r="B422" s="57" t="s">
        <v>133</v>
      </c>
      <c r="C422" s="66" t="s">
        <v>72</v>
      </c>
      <c r="D422" s="59">
        <f>D424</f>
        <v>1039340</v>
      </c>
      <c r="E422" s="59">
        <f>E424</f>
        <v>1118340</v>
      </c>
      <c r="F422" s="59">
        <f>F424</f>
        <v>1117792.79</v>
      </c>
      <c r="G422" s="118">
        <f>F422/E422</f>
        <v>0.99951069442209</v>
      </c>
    </row>
    <row r="423" spans="1:7" s="8" customFormat="1" ht="15" customHeight="1">
      <c r="A423" s="57"/>
      <c r="B423" s="57"/>
      <c r="C423" s="67" t="s">
        <v>1</v>
      </c>
      <c r="D423" s="61"/>
      <c r="E423" s="61"/>
      <c r="F423" s="61"/>
      <c r="G423" s="119"/>
    </row>
    <row r="424" spans="1:7" s="8" customFormat="1" ht="15" customHeight="1">
      <c r="A424" s="57"/>
      <c r="B424" s="57"/>
      <c r="C424" s="67" t="s">
        <v>169</v>
      </c>
      <c r="D424" s="61">
        <v>1039340</v>
      </c>
      <c r="E424" s="61">
        <v>1118340</v>
      </c>
      <c r="F424" s="61">
        <v>1117792.79</v>
      </c>
      <c r="G424" s="119">
        <f>F424/E424</f>
        <v>0.99951069442209</v>
      </c>
    </row>
    <row r="425" spans="1:7" s="9" customFormat="1" ht="15" customHeight="1">
      <c r="A425" s="57"/>
      <c r="B425" s="52" t="s">
        <v>134</v>
      </c>
      <c r="C425" s="77" t="s">
        <v>35</v>
      </c>
      <c r="D425" s="78">
        <f>D427</f>
        <v>193000</v>
      </c>
      <c r="E425" s="78">
        <f>E427</f>
        <v>232400</v>
      </c>
      <c r="F425" s="78">
        <f>F427</f>
        <v>99032.63</v>
      </c>
      <c r="G425" s="110">
        <f>F425/E425</f>
        <v>0.42613007745266784</v>
      </c>
    </row>
    <row r="426" spans="1:7" s="8" customFormat="1" ht="15" customHeight="1">
      <c r="A426" s="57"/>
      <c r="B426" s="57"/>
      <c r="C426" s="67" t="s">
        <v>1</v>
      </c>
      <c r="D426" s="61"/>
      <c r="E426" s="61"/>
      <c r="F426" s="61"/>
      <c r="G426" s="119"/>
    </row>
    <row r="427" spans="1:8" s="8" customFormat="1" ht="15" customHeight="1">
      <c r="A427" s="57"/>
      <c r="B427" s="57"/>
      <c r="C427" s="67" t="s">
        <v>4</v>
      </c>
      <c r="D427" s="61">
        <v>193000</v>
      </c>
      <c r="E427" s="61">
        <v>232400</v>
      </c>
      <c r="F427" s="61">
        <v>99032.63</v>
      </c>
      <c r="G427" s="119">
        <f aca="true" t="shared" si="15" ref="G427:G435">F427/E427</f>
        <v>0.42613007745266784</v>
      </c>
      <c r="H427" s="12"/>
    </row>
    <row r="428" spans="1:7" s="8" customFormat="1" ht="15" customHeight="1">
      <c r="A428" s="57"/>
      <c r="B428" s="57"/>
      <c r="C428" s="60" t="s">
        <v>3</v>
      </c>
      <c r="D428" s="61">
        <v>1000</v>
      </c>
      <c r="E428" s="61">
        <v>22666</v>
      </c>
      <c r="F428" s="61">
        <v>15665.83</v>
      </c>
      <c r="G428" s="119">
        <f t="shared" si="15"/>
        <v>0.6911598870555016</v>
      </c>
    </row>
    <row r="429" spans="1:8" s="8" customFormat="1" ht="15" customHeight="1">
      <c r="A429" s="57"/>
      <c r="B429" s="57"/>
      <c r="C429" s="60" t="s">
        <v>6</v>
      </c>
      <c r="D429" s="61">
        <v>50000</v>
      </c>
      <c r="E429" s="61">
        <v>50000</v>
      </c>
      <c r="F429" s="61">
        <v>49998.89</v>
      </c>
      <c r="G429" s="119">
        <f t="shared" si="15"/>
        <v>0.9999778</v>
      </c>
      <c r="H429" s="12"/>
    </row>
    <row r="430" spans="1:7" s="8" customFormat="1" ht="15" customHeight="1">
      <c r="A430" s="62"/>
      <c r="B430" s="62"/>
      <c r="C430" s="63" t="s">
        <v>5</v>
      </c>
      <c r="D430" s="64">
        <f>D427-D428-D429</f>
        <v>142000</v>
      </c>
      <c r="E430" s="64">
        <f>E427-E429-E428</f>
        <v>159734</v>
      </c>
      <c r="F430" s="64">
        <f>F427-F429-F428</f>
        <v>33367.91</v>
      </c>
      <c r="G430" s="120">
        <f t="shared" si="15"/>
        <v>0.20889672831081676</v>
      </c>
    </row>
    <row r="431" spans="1:7" s="10" customFormat="1" ht="18.75" customHeight="1">
      <c r="A431" s="54" t="s">
        <v>135</v>
      </c>
      <c r="B431" s="54"/>
      <c r="C431" s="65" t="s">
        <v>73</v>
      </c>
      <c r="D431" s="56">
        <f>D435+D432</f>
        <v>198000</v>
      </c>
      <c r="E431" s="56">
        <f>E435+E434</f>
        <v>222160</v>
      </c>
      <c r="F431" s="56">
        <f>F435+F434</f>
        <v>216789.1</v>
      </c>
      <c r="G431" s="117">
        <f t="shared" si="15"/>
        <v>0.9758241807706158</v>
      </c>
    </row>
    <row r="432" spans="1:7" s="10" customFormat="1" ht="18.75" customHeight="1">
      <c r="A432" s="128"/>
      <c r="B432" s="57" t="s">
        <v>249</v>
      </c>
      <c r="C432" s="66" t="s">
        <v>250</v>
      </c>
      <c r="D432" s="153">
        <v>65000</v>
      </c>
      <c r="E432" s="153">
        <f>E434</f>
        <v>65000</v>
      </c>
      <c r="F432" s="153">
        <f>F434</f>
        <v>60873.32</v>
      </c>
      <c r="G432" s="154">
        <f>F432/E432</f>
        <v>0.9365126153846154</v>
      </c>
    </row>
    <row r="433" spans="1:7" s="10" customFormat="1" ht="18.75" customHeight="1">
      <c r="A433" s="128"/>
      <c r="B433" s="128"/>
      <c r="C433" s="67" t="s">
        <v>1</v>
      </c>
      <c r="D433" s="153"/>
      <c r="E433" s="153"/>
      <c r="F433" s="153"/>
      <c r="G433" s="154"/>
    </row>
    <row r="434" spans="1:7" s="10" customFormat="1" ht="14.25" customHeight="1">
      <c r="A434" s="128"/>
      <c r="B434" s="128"/>
      <c r="C434" s="67" t="s">
        <v>233</v>
      </c>
      <c r="D434" s="61">
        <v>65000</v>
      </c>
      <c r="E434" s="61">
        <v>65000</v>
      </c>
      <c r="F434" s="61">
        <v>60873.32</v>
      </c>
      <c r="G434" s="119">
        <f>F434/E434</f>
        <v>0.9365126153846154</v>
      </c>
    </row>
    <row r="435" spans="1:8" s="9" customFormat="1" ht="15" customHeight="1">
      <c r="A435" s="57"/>
      <c r="B435" s="52" t="s">
        <v>136</v>
      </c>
      <c r="C435" s="77" t="s">
        <v>74</v>
      </c>
      <c r="D435" s="78">
        <f>D437</f>
        <v>133000</v>
      </c>
      <c r="E435" s="78">
        <f>E437</f>
        <v>157160</v>
      </c>
      <c r="F435" s="78">
        <f>F437</f>
        <v>155915.78</v>
      </c>
      <c r="G435" s="110">
        <f t="shared" si="15"/>
        <v>0.9920831000254517</v>
      </c>
      <c r="H435" s="19"/>
    </row>
    <row r="436" spans="1:7" s="8" customFormat="1" ht="15" customHeight="1">
      <c r="A436" s="57"/>
      <c r="B436" s="57"/>
      <c r="C436" s="67" t="s">
        <v>1</v>
      </c>
      <c r="D436" s="61"/>
      <c r="E436" s="61"/>
      <c r="F436" s="61"/>
      <c r="G436" s="119"/>
    </row>
    <row r="437" spans="1:8" s="8" customFormat="1" ht="15" customHeight="1">
      <c r="A437" s="57"/>
      <c r="B437" s="57"/>
      <c r="C437" s="67" t="s">
        <v>4</v>
      </c>
      <c r="D437" s="61">
        <v>133000</v>
      </c>
      <c r="E437" s="61">
        <v>157160</v>
      </c>
      <c r="F437" s="61">
        <v>155915.78</v>
      </c>
      <c r="G437" s="119">
        <f>F437/E437</f>
        <v>0.9920831000254517</v>
      </c>
      <c r="H437" s="12"/>
    </row>
    <row r="438" spans="1:7" s="8" customFormat="1" ht="15" customHeight="1">
      <c r="A438" s="57"/>
      <c r="B438" s="57"/>
      <c r="C438" s="60" t="s">
        <v>6</v>
      </c>
      <c r="D438" s="61">
        <v>100000</v>
      </c>
      <c r="E438" s="61">
        <v>101160</v>
      </c>
      <c r="F438" s="61">
        <v>101155.3</v>
      </c>
      <c r="G438" s="119">
        <f>F438/E438</f>
        <v>0.9999535389482009</v>
      </c>
    </row>
    <row r="439" spans="1:7" s="8" customFormat="1" ht="15" customHeight="1">
      <c r="A439" s="57"/>
      <c r="B439" s="57"/>
      <c r="C439" s="60" t="s">
        <v>5</v>
      </c>
      <c r="D439" s="61">
        <f>D437-D438</f>
        <v>33000</v>
      </c>
      <c r="E439" s="61">
        <f>E437-E438</f>
        <v>56000</v>
      </c>
      <c r="F439" s="61">
        <f>F437-F438</f>
        <v>54760.479999999996</v>
      </c>
      <c r="G439" s="119">
        <f>F439/E439</f>
        <v>0.9778657142857142</v>
      </c>
    </row>
    <row r="440" spans="1:7" ht="22.5" customHeight="1">
      <c r="A440" s="168" t="s">
        <v>138</v>
      </c>
      <c r="B440" s="169"/>
      <c r="C440" s="170"/>
      <c r="D440" s="92">
        <f>D7+D11+D18+D39+D49+D56+D73+D102+D124+D128+D130+D215+D237+D302+D326+D412+D418+D431</f>
        <v>177154367</v>
      </c>
      <c r="E440" s="92">
        <f>E7+E11+E18+E39+E49+E56+E73+E102+E124+E128+E130+E215+E237+E302+E326+E412+E418+E431+E209</f>
        <v>162800909</v>
      </c>
      <c r="F440" s="92">
        <f>F7+F11+F18+F39+F49+F56+F73+F102+F124+F128+F130+F215+F237+F302+F326+F412+F418+F431+F209</f>
        <v>144302218.95999998</v>
      </c>
      <c r="G440" s="125">
        <f>F440/E440</f>
        <v>0.8863723172454767</v>
      </c>
    </row>
    <row r="441" spans="1:7" ht="18" customHeight="1">
      <c r="A441" s="93"/>
      <c r="B441" s="93"/>
      <c r="C441" s="93"/>
      <c r="D441" s="94"/>
      <c r="E441" s="161"/>
      <c r="F441" s="95"/>
      <c r="G441" s="47"/>
    </row>
    <row r="442" spans="1:7" ht="18" customHeight="1">
      <c r="A442" s="93"/>
      <c r="B442" s="93"/>
      <c r="C442" s="93"/>
      <c r="D442" s="94">
        <f>D7+D11+D18+D39+D49+D56+D73+D102+D124+D128+D130+D215+D237+D302+D326+D412+D418+D431</f>
        <v>177154367</v>
      </c>
      <c r="E442" s="96">
        <f>SUM(E443:E445)</f>
        <v>118461564</v>
      </c>
      <c r="F442" s="96">
        <f>SUM(F443:F445)</f>
        <v>116007067.60999998</v>
      </c>
      <c r="G442" s="47"/>
    </row>
    <row r="443" spans="1:7" ht="18" customHeight="1">
      <c r="A443" s="93"/>
      <c r="B443" s="93"/>
      <c r="C443" s="97" t="s">
        <v>217</v>
      </c>
      <c r="D443" s="94"/>
      <c r="E443" s="98">
        <f>E17+E28+E43+E86+E101+E114+E138+E163+E235+E242+E254+E266+E271+E281+E291+E336+E359+E390+E400+E411+E416+E421+E424+E429+E438</f>
        <v>16777396</v>
      </c>
      <c r="F443" s="98">
        <f>F17+F28+F43+F86+F101+F114+F138+F163+F235+F242+F254+F266+F271+F281+F291+F336+F359+F390+F400+F411+F416+F421+F424+F429+F438</f>
        <v>16163168.98</v>
      </c>
      <c r="G443" s="47"/>
    </row>
    <row r="444" spans="1:7" ht="18" customHeight="1">
      <c r="A444" s="93"/>
      <c r="B444" s="93"/>
      <c r="C444" s="99" t="s">
        <v>214</v>
      </c>
      <c r="D444" s="94"/>
      <c r="E444" s="98">
        <f>E22+E27+E53+E59+E63+E70+E77+E85+E92+E109+E137+E154+E162+E182+E189+E198+E207+E213+E218+E234+E241+E253+E270+E276+E292+E306+E311+E316+E324+E330+E343+E351+E358+E368+E389+E428</f>
        <v>62367695</v>
      </c>
      <c r="F444" s="98">
        <f>F22+F27+F53+F59+F63+F70+F77+F85+F92+F109+F137+F154+F162+F182+F189+F198+F207+F213+F218+F234+F241+F253+F270+F276+F292+F306+F311+F316+F324+F330+F343+F351+F358+F368+F389+F428+F97</f>
        <v>62155971.970000006</v>
      </c>
      <c r="G444" s="47"/>
    </row>
    <row r="445" spans="1:7" ht="18" customHeight="1">
      <c r="A445" s="93"/>
      <c r="B445" s="93"/>
      <c r="C445" s="99" t="s">
        <v>215</v>
      </c>
      <c r="D445" s="48"/>
      <c r="E445" s="98">
        <f>E10+E14+E23+E29+E44+E48+E54+E66+E71+E78+E81+E87+E93+E96+E105+E110+E117+E120+E123+E127+E129+E133+E139+E155+E164+E183+E190+E199+E208+E214+E222+E236+E243+E255+E272+E277+E284+E293+E307+E312+E317+E320+E325+E331+E344+E352+E360+E369+E391+E406+E410+E417+E430+E439</f>
        <v>39316473</v>
      </c>
      <c r="F445" s="98">
        <f>F10+F14+F23+F29+F44+F48+F54+F66+F71+F78+F81+F87+F93+F98+F105+F110+F117+F120+F123+F127+F129+F133+F139+F155+F164+F183+F190+F199+F208+F214+F222+F236+F243+F255+F272+F277+F284+F293+F307+F312+F317+F320+F325+F331+F344+F352+F360+F369+F391+F406+F410+F417+F430+F439+1</f>
        <v>37687926.65999999</v>
      </c>
      <c r="G445" s="47"/>
    </row>
    <row r="446" spans="1:7" ht="18" customHeight="1">
      <c r="A446" s="93"/>
      <c r="B446" s="93"/>
      <c r="C446" s="99" t="s">
        <v>216</v>
      </c>
      <c r="D446" s="94"/>
      <c r="E446" s="98">
        <f>E30+E88+E140+E165+E219+E434+E45+E55+E72+E111+E256+E278+E294+E392+E38</f>
        <v>44339345</v>
      </c>
      <c r="F446" s="98">
        <f>F30+F88+F140+F165+F219+F434+F45+F55+F72+F111+F256+F278+F294+F392+F38</f>
        <v>27945946.63</v>
      </c>
      <c r="G446" s="47"/>
    </row>
    <row r="447" spans="1:7" ht="18" customHeight="1">
      <c r="A447" s="93"/>
      <c r="B447" s="93"/>
      <c r="C447" s="99" t="s">
        <v>228</v>
      </c>
      <c r="D447" s="94"/>
      <c r="E447" s="100"/>
      <c r="F447" s="100">
        <f>F31+F166</f>
        <v>349205</v>
      </c>
      <c r="G447" s="47"/>
    </row>
    <row r="448" spans="1:7" ht="12.75">
      <c r="A448" s="50"/>
      <c r="B448" s="50"/>
      <c r="C448" s="99"/>
      <c r="D448" s="99"/>
      <c r="E448" s="95">
        <f>SUM(E443:E446)</f>
        <v>162800909</v>
      </c>
      <c r="F448" s="95">
        <f>SUM(F443:F447)</f>
        <v>144302219.23999998</v>
      </c>
      <c r="G448" s="49"/>
    </row>
    <row r="449" spans="1:7" ht="12.75">
      <c r="A449" s="50"/>
      <c r="B449" s="50"/>
      <c r="C449" s="99"/>
      <c r="D449" s="99"/>
      <c r="E449" s="95"/>
      <c r="F449" s="95"/>
      <c r="G449" s="46"/>
    </row>
    <row r="450" spans="1:7" ht="23.25" customHeight="1">
      <c r="A450" s="50"/>
      <c r="B450" s="50"/>
      <c r="C450" s="99"/>
      <c r="D450" s="101"/>
      <c r="E450" s="95"/>
      <c r="F450" s="95"/>
      <c r="G450" s="49"/>
    </row>
    <row r="451" spans="1:7" ht="12.75">
      <c r="A451" s="102"/>
      <c r="B451" s="102"/>
      <c r="C451" s="103"/>
      <c r="D451" s="104"/>
      <c r="E451" s="162">
        <f>E448-E440</f>
        <v>0</v>
      </c>
      <c r="F451" s="105"/>
      <c r="G451" s="18"/>
    </row>
    <row r="452" spans="1:7" ht="12.75">
      <c r="A452" s="106"/>
      <c r="B452" s="106"/>
      <c r="C452" s="107"/>
      <c r="D452" s="108"/>
      <c r="E452" s="109"/>
      <c r="F452" s="109"/>
      <c r="G452" s="11"/>
    </row>
    <row r="453" spans="1:7" ht="12.75">
      <c r="A453" s="106"/>
      <c r="B453" s="106"/>
      <c r="C453" s="107"/>
      <c r="D453" s="107"/>
      <c r="E453" s="109"/>
      <c r="F453" s="109"/>
      <c r="G453" s="11"/>
    </row>
    <row r="454" spans="1:7" ht="12.75">
      <c r="A454" s="106"/>
      <c r="B454" s="106"/>
      <c r="C454" s="107"/>
      <c r="D454" s="107"/>
      <c r="E454" s="109"/>
      <c r="F454" s="109"/>
      <c r="G454" s="11"/>
    </row>
    <row r="455" spans="1:7" ht="12.75">
      <c r="A455" s="106"/>
      <c r="B455" s="106"/>
      <c r="C455" s="107"/>
      <c r="D455" s="107"/>
      <c r="E455" s="109"/>
      <c r="F455" s="109"/>
      <c r="G455" s="11"/>
    </row>
    <row r="456" spans="1:7" ht="12.75">
      <c r="A456" s="106"/>
      <c r="B456" s="106"/>
      <c r="C456" s="107"/>
      <c r="D456" s="107"/>
      <c r="E456" s="109"/>
      <c r="F456" s="109"/>
      <c r="G456" s="11"/>
    </row>
    <row r="457" spans="1:7" ht="12.75">
      <c r="A457" s="106"/>
      <c r="B457" s="106"/>
      <c r="C457" s="107"/>
      <c r="D457" s="107"/>
      <c r="E457" s="109"/>
      <c r="F457" s="109"/>
      <c r="G457" s="11"/>
    </row>
    <row r="458" spans="1:7" ht="12.75">
      <c r="A458" s="106"/>
      <c r="B458" s="106"/>
      <c r="C458" s="107"/>
      <c r="D458" s="107"/>
      <c r="E458" s="109"/>
      <c r="F458" s="109"/>
      <c r="G458" s="11"/>
    </row>
    <row r="459" spans="1:7" ht="12.75">
      <c r="A459" s="106"/>
      <c r="B459" s="106"/>
      <c r="C459" s="107"/>
      <c r="D459" s="107"/>
      <c r="E459" s="109"/>
      <c r="F459" s="109"/>
      <c r="G459" s="11"/>
    </row>
    <row r="460" spans="1:7" ht="12.75">
      <c r="A460" s="106"/>
      <c r="B460" s="106"/>
      <c r="C460" s="107"/>
      <c r="D460" s="107"/>
      <c r="E460" s="109"/>
      <c r="F460" s="109"/>
      <c r="G460" s="11"/>
    </row>
    <row r="461" spans="1:7" ht="12.75">
      <c r="A461" s="106"/>
      <c r="B461" s="106"/>
      <c r="C461" s="107"/>
      <c r="D461" s="107"/>
      <c r="E461" s="109"/>
      <c r="F461" s="109"/>
      <c r="G461" s="11"/>
    </row>
    <row r="462" spans="1:7" ht="12.75">
      <c r="A462" s="106"/>
      <c r="B462" s="106"/>
      <c r="C462" s="107"/>
      <c r="D462" s="107"/>
      <c r="E462" s="109"/>
      <c r="F462" s="109"/>
      <c r="G462" s="11"/>
    </row>
    <row r="463" spans="1:7" ht="12.75">
      <c r="A463" s="106"/>
      <c r="B463" s="106"/>
      <c r="C463" s="107"/>
      <c r="D463" s="107"/>
      <c r="E463" s="109"/>
      <c r="F463" s="109"/>
      <c r="G463" s="11"/>
    </row>
    <row r="464" spans="1:7" ht="12.75">
      <c r="A464" s="106"/>
      <c r="B464" s="106"/>
      <c r="C464" s="107"/>
      <c r="D464" s="107"/>
      <c r="E464" s="109"/>
      <c r="F464" s="109"/>
      <c r="G464" s="11"/>
    </row>
    <row r="465" spans="1:7" ht="12.75">
      <c r="A465" s="106"/>
      <c r="B465" s="106"/>
      <c r="C465" s="107"/>
      <c r="D465" s="107"/>
      <c r="E465" s="109"/>
      <c r="F465" s="109"/>
      <c r="G465" s="11"/>
    </row>
    <row r="466" spans="1:7" ht="12.75">
      <c r="A466" s="106"/>
      <c r="B466" s="106"/>
      <c r="C466" s="107"/>
      <c r="D466" s="107"/>
      <c r="E466" s="109"/>
      <c r="F466" s="109"/>
      <c r="G466" s="11"/>
    </row>
    <row r="467" spans="1:7" ht="12.75">
      <c r="A467" s="106"/>
      <c r="B467" s="106"/>
      <c r="C467" s="107"/>
      <c r="D467" s="107"/>
      <c r="E467" s="109"/>
      <c r="F467" s="109"/>
      <c r="G467" s="11"/>
    </row>
    <row r="468" spans="1:7" ht="12.75">
      <c r="A468" s="106"/>
      <c r="B468" s="106"/>
      <c r="C468" s="107"/>
      <c r="D468" s="107"/>
      <c r="E468" s="109"/>
      <c r="F468" s="109"/>
      <c r="G468" s="11"/>
    </row>
    <row r="469" spans="1:7" ht="12.75">
      <c r="A469" s="106"/>
      <c r="B469" s="106"/>
      <c r="C469" s="107"/>
      <c r="D469" s="107"/>
      <c r="E469" s="109"/>
      <c r="F469" s="109"/>
      <c r="G469" s="11"/>
    </row>
    <row r="470" spans="1:7" ht="12.75">
      <c r="A470" s="106"/>
      <c r="B470" s="106"/>
      <c r="C470" s="107"/>
      <c r="D470" s="107"/>
      <c r="E470" s="109"/>
      <c r="F470" s="109"/>
      <c r="G470" s="11"/>
    </row>
    <row r="471" spans="1:7" ht="12.75">
      <c r="A471" s="106"/>
      <c r="B471" s="106"/>
      <c r="C471" s="107"/>
      <c r="D471" s="107"/>
      <c r="E471" s="109"/>
      <c r="F471" s="109"/>
      <c r="G471" s="11"/>
    </row>
    <row r="472" spans="1:7" ht="12.75">
      <c r="A472" s="106"/>
      <c r="B472" s="106"/>
      <c r="C472" s="107"/>
      <c r="D472" s="107"/>
      <c r="E472" s="109"/>
      <c r="F472" s="109"/>
      <c r="G472" s="11"/>
    </row>
    <row r="473" spans="1:7" ht="12.75">
      <c r="A473" s="106"/>
      <c r="B473" s="106"/>
      <c r="C473" s="107"/>
      <c r="D473" s="107"/>
      <c r="E473" s="109"/>
      <c r="F473" s="109"/>
      <c r="G473" s="11"/>
    </row>
    <row r="474" spans="1:7" ht="12.75">
      <c r="A474" s="106"/>
      <c r="B474" s="106"/>
      <c r="C474" s="107"/>
      <c r="D474" s="107"/>
      <c r="E474" s="109"/>
      <c r="F474" s="109"/>
      <c r="G474" s="11"/>
    </row>
    <row r="475" spans="1:7" ht="12.75">
      <c r="A475" s="106"/>
      <c r="B475" s="106"/>
      <c r="C475" s="107"/>
      <c r="D475" s="107"/>
      <c r="E475" s="109"/>
      <c r="F475" s="109"/>
      <c r="G475" s="11"/>
    </row>
    <row r="476" spans="1:7" ht="12.75">
      <c r="A476" s="106"/>
      <c r="B476" s="106"/>
      <c r="C476" s="107"/>
      <c r="D476" s="107"/>
      <c r="E476" s="109"/>
      <c r="F476" s="109"/>
      <c r="G476" s="11"/>
    </row>
    <row r="477" spans="1:7" ht="12.75">
      <c r="A477" s="106"/>
      <c r="B477" s="106"/>
      <c r="C477" s="107"/>
      <c r="D477" s="107"/>
      <c r="E477" s="109"/>
      <c r="F477" s="109"/>
      <c r="G477" s="11"/>
    </row>
    <row r="478" spans="1:7" ht="12.75">
      <c r="A478" s="106"/>
      <c r="B478" s="106"/>
      <c r="C478" s="107"/>
      <c r="D478" s="107"/>
      <c r="E478" s="109"/>
      <c r="F478" s="109"/>
      <c r="G478" s="11"/>
    </row>
    <row r="479" spans="1:7" ht="12.75">
      <c r="A479" s="106"/>
      <c r="B479" s="106"/>
      <c r="C479" s="107"/>
      <c r="D479" s="107"/>
      <c r="E479" s="109"/>
      <c r="F479" s="109"/>
      <c r="G479" s="11"/>
    </row>
    <row r="480" spans="1:7" ht="12.75">
      <c r="A480" s="106"/>
      <c r="B480" s="106"/>
      <c r="C480" s="107"/>
      <c r="D480" s="107"/>
      <c r="E480" s="109"/>
      <c r="F480" s="109"/>
      <c r="G480" s="11"/>
    </row>
    <row r="481" spans="1:7" ht="12.75">
      <c r="A481" s="106"/>
      <c r="B481" s="106"/>
      <c r="C481" s="107"/>
      <c r="D481" s="107"/>
      <c r="E481" s="109"/>
      <c r="F481" s="109"/>
      <c r="G481" s="11"/>
    </row>
    <row r="482" spans="1:7" ht="12.75">
      <c r="A482" s="106"/>
      <c r="B482" s="106"/>
      <c r="C482" s="107"/>
      <c r="D482" s="107"/>
      <c r="E482" s="109"/>
      <c r="F482" s="109"/>
      <c r="G482" s="11"/>
    </row>
    <row r="483" spans="1:7" ht="12.75">
      <c r="A483" s="106"/>
      <c r="B483" s="106"/>
      <c r="C483" s="107"/>
      <c r="D483" s="107"/>
      <c r="E483" s="109"/>
      <c r="F483" s="109"/>
      <c r="G483" s="11"/>
    </row>
    <row r="484" spans="1:7" ht="12.75">
      <c r="A484" s="106"/>
      <c r="B484" s="106"/>
      <c r="C484" s="107"/>
      <c r="D484" s="107"/>
      <c r="E484" s="109"/>
      <c r="F484" s="109"/>
      <c r="G484" s="11"/>
    </row>
    <row r="485" spans="1:7" ht="12.75">
      <c r="A485" s="106"/>
      <c r="B485" s="106"/>
      <c r="C485" s="107"/>
      <c r="D485" s="107"/>
      <c r="E485" s="109"/>
      <c r="F485" s="109"/>
      <c r="G485" s="11"/>
    </row>
    <row r="486" spans="1:7" ht="12.75">
      <c r="A486" s="106"/>
      <c r="B486" s="106"/>
      <c r="C486" s="107"/>
      <c r="D486" s="107"/>
      <c r="E486" s="109"/>
      <c r="F486" s="109"/>
      <c r="G486" s="11"/>
    </row>
    <row r="487" spans="1:7" ht="12.75">
      <c r="A487" s="106"/>
      <c r="B487" s="106"/>
      <c r="C487" s="107"/>
      <c r="D487" s="107"/>
      <c r="E487" s="109"/>
      <c r="F487" s="109"/>
      <c r="G487" s="11"/>
    </row>
    <row r="488" spans="1:7" ht="12.75">
      <c r="A488" s="106"/>
      <c r="B488" s="106"/>
      <c r="C488" s="107"/>
      <c r="D488" s="107"/>
      <c r="E488" s="109"/>
      <c r="F488" s="109"/>
      <c r="G488" s="11"/>
    </row>
    <row r="489" spans="1:7" ht="12.75">
      <c r="A489" s="106"/>
      <c r="B489" s="106"/>
      <c r="C489" s="107"/>
      <c r="D489" s="107"/>
      <c r="E489" s="109"/>
      <c r="F489" s="109"/>
      <c r="G489" s="11"/>
    </row>
    <row r="490" spans="1:7" ht="12.75">
      <c r="A490" s="106"/>
      <c r="B490" s="106"/>
      <c r="C490" s="107"/>
      <c r="D490" s="107"/>
      <c r="E490" s="109"/>
      <c r="F490" s="109"/>
      <c r="G490" s="11"/>
    </row>
    <row r="491" spans="1:7" ht="12.75">
      <c r="A491" s="106"/>
      <c r="B491" s="106"/>
      <c r="C491" s="107"/>
      <c r="D491" s="107"/>
      <c r="E491" s="109"/>
      <c r="F491" s="109"/>
      <c r="G491" s="11"/>
    </row>
    <row r="492" spans="1:7" ht="12.75">
      <c r="A492" s="106"/>
      <c r="B492" s="106"/>
      <c r="C492" s="107"/>
      <c r="D492" s="107"/>
      <c r="E492" s="109"/>
      <c r="F492" s="109"/>
      <c r="G492" s="11"/>
    </row>
    <row r="493" spans="1:7" ht="12.75">
      <c r="A493" s="106"/>
      <c r="B493" s="106"/>
      <c r="C493" s="107"/>
      <c r="D493" s="107"/>
      <c r="E493" s="109"/>
      <c r="F493" s="109"/>
      <c r="G493" s="11"/>
    </row>
    <row r="494" spans="1:7" ht="12.75">
      <c r="A494" s="106"/>
      <c r="B494" s="106"/>
      <c r="C494" s="107"/>
      <c r="D494" s="107"/>
      <c r="E494" s="109"/>
      <c r="F494" s="109"/>
      <c r="G494" s="11"/>
    </row>
    <row r="495" spans="1:7" ht="12.75">
      <c r="A495" s="106"/>
      <c r="B495" s="106"/>
      <c r="C495" s="107"/>
      <c r="D495" s="107"/>
      <c r="E495" s="109"/>
      <c r="F495" s="109"/>
      <c r="G495" s="11"/>
    </row>
    <row r="496" spans="1:7" ht="12.75">
      <c r="A496" s="106"/>
      <c r="B496" s="106"/>
      <c r="C496" s="107"/>
      <c r="D496" s="107"/>
      <c r="E496" s="109"/>
      <c r="F496" s="109"/>
      <c r="G496" s="11"/>
    </row>
    <row r="497" spans="1:7" ht="12.75">
      <c r="A497" s="106"/>
      <c r="B497" s="106"/>
      <c r="C497" s="107"/>
      <c r="D497" s="107"/>
      <c r="E497" s="109"/>
      <c r="F497" s="109"/>
      <c r="G497" s="11"/>
    </row>
    <row r="498" spans="1:7" ht="12.75">
      <c r="A498" s="106"/>
      <c r="B498" s="106"/>
      <c r="C498" s="107"/>
      <c r="D498" s="107"/>
      <c r="E498" s="109"/>
      <c r="F498" s="109"/>
      <c r="G498" s="11"/>
    </row>
    <row r="499" spans="1:7" ht="12.75">
      <c r="A499" s="106"/>
      <c r="B499" s="106"/>
      <c r="C499" s="107"/>
      <c r="D499" s="107"/>
      <c r="E499" s="109"/>
      <c r="F499" s="109"/>
      <c r="G499" s="11"/>
    </row>
    <row r="500" spans="1:7" ht="12.75">
      <c r="A500" s="106"/>
      <c r="B500" s="106"/>
      <c r="C500" s="107"/>
      <c r="D500" s="107"/>
      <c r="E500" s="109"/>
      <c r="F500" s="109"/>
      <c r="G500" s="11"/>
    </row>
    <row r="501" spans="1:7" ht="12.75">
      <c r="A501" s="106"/>
      <c r="B501" s="106"/>
      <c r="C501" s="107"/>
      <c r="D501" s="107"/>
      <c r="E501" s="109"/>
      <c r="F501" s="109"/>
      <c r="G501" s="11"/>
    </row>
    <row r="502" spans="1:7" ht="12.75">
      <c r="A502" s="106"/>
      <c r="B502" s="106"/>
      <c r="C502" s="107"/>
      <c r="D502" s="107"/>
      <c r="E502" s="109"/>
      <c r="F502" s="109"/>
      <c r="G502" s="11"/>
    </row>
    <row r="503" spans="1:7" ht="12.75">
      <c r="A503" s="106"/>
      <c r="B503" s="106"/>
      <c r="C503" s="107"/>
      <c r="D503" s="107"/>
      <c r="E503" s="109"/>
      <c r="F503" s="109"/>
      <c r="G503" s="11"/>
    </row>
    <row r="504" spans="1:7" ht="12.75">
      <c r="A504" s="106"/>
      <c r="B504" s="106"/>
      <c r="C504" s="107"/>
      <c r="D504" s="107"/>
      <c r="E504" s="109"/>
      <c r="F504" s="109"/>
      <c r="G504" s="11"/>
    </row>
    <row r="505" spans="1:7" ht="12.75">
      <c r="A505" s="106"/>
      <c r="B505" s="106"/>
      <c r="C505" s="107"/>
      <c r="D505" s="107"/>
      <c r="E505" s="109"/>
      <c r="F505" s="109"/>
      <c r="G505" s="11"/>
    </row>
    <row r="506" spans="1:7" ht="12.75">
      <c r="A506" s="106"/>
      <c r="B506" s="106"/>
      <c r="C506" s="107"/>
      <c r="D506" s="107"/>
      <c r="E506" s="109"/>
      <c r="F506" s="109"/>
      <c r="G506" s="11"/>
    </row>
    <row r="507" spans="1:7" ht="12.75">
      <c r="A507" s="106"/>
      <c r="B507" s="106"/>
      <c r="C507" s="107"/>
      <c r="D507" s="107"/>
      <c r="E507" s="109"/>
      <c r="F507" s="109"/>
      <c r="G507" s="11"/>
    </row>
    <row r="508" spans="1:7" ht="12.75">
      <c r="A508" s="106"/>
      <c r="B508" s="106"/>
      <c r="C508" s="107"/>
      <c r="D508" s="107"/>
      <c r="E508" s="109"/>
      <c r="F508" s="109"/>
      <c r="G508" s="11"/>
    </row>
    <row r="509" spans="1:7" ht="12.75">
      <c r="A509" s="106"/>
      <c r="B509" s="106"/>
      <c r="C509" s="107"/>
      <c r="D509" s="107"/>
      <c r="E509" s="109"/>
      <c r="F509" s="109"/>
      <c r="G509" s="11"/>
    </row>
    <row r="510" spans="1:7" ht="12.75">
      <c r="A510" s="106"/>
      <c r="B510" s="106"/>
      <c r="C510" s="107"/>
      <c r="D510" s="107"/>
      <c r="E510" s="109"/>
      <c r="F510" s="109"/>
      <c r="G510" s="11"/>
    </row>
    <row r="511" spans="1:7" ht="12.75">
      <c r="A511" s="106"/>
      <c r="B511" s="106"/>
      <c r="C511" s="107"/>
      <c r="D511" s="107"/>
      <c r="E511" s="109"/>
      <c r="F511" s="109"/>
      <c r="G511" s="11"/>
    </row>
    <row r="512" spans="1:7" ht="12.75">
      <c r="A512" s="106"/>
      <c r="B512" s="106"/>
      <c r="C512" s="107"/>
      <c r="D512" s="107"/>
      <c r="E512" s="109"/>
      <c r="F512" s="109"/>
      <c r="G512" s="11"/>
    </row>
    <row r="513" spans="1:7" ht="12.75">
      <c r="A513" s="106"/>
      <c r="B513" s="106"/>
      <c r="C513" s="107"/>
      <c r="D513" s="107"/>
      <c r="E513" s="109"/>
      <c r="F513" s="109"/>
      <c r="G513" s="11"/>
    </row>
    <row r="514" spans="1:7" ht="12.75">
      <c r="A514" s="106"/>
      <c r="B514" s="106"/>
      <c r="C514" s="107"/>
      <c r="D514" s="107"/>
      <c r="E514" s="109"/>
      <c r="F514" s="109"/>
      <c r="G514" s="11"/>
    </row>
    <row r="515" spans="1:7" ht="12.75">
      <c r="A515" s="106"/>
      <c r="B515" s="106"/>
      <c r="C515" s="107"/>
      <c r="D515" s="107"/>
      <c r="E515" s="109"/>
      <c r="F515" s="109"/>
      <c r="G515" s="11"/>
    </row>
    <row r="516" spans="1:7" ht="12.75">
      <c r="A516" s="106"/>
      <c r="B516" s="106"/>
      <c r="C516" s="107"/>
      <c r="D516" s="107"/>
      <c r="E516" s="109"/>
      <c r="F516" s="109"/>
      <c r="G516" s="11"/>
    </row>
    <row r="517" spans="1:7" ht="12.75">
      <c r="A517" s="106"/>
      <c r="B517" s="106"/>
      <c r="C517" s="107"/>
      <c r="D517" s="107"/>
      <c r="E517" s="109"/>
      <c r="F517" s="109"/>
      <c r="G517" s="11"/>
    </row>
    <row r="518" spans="1:7" ht="12.75">
      <c r="A518" s="106"/>
      <c r="B518" s="106"/>
      <c r="C518" s="107"/>
      <c r="D518" s="107"/>
      <c r="E518" s="109"/>
      <c r="F518" s="109"/>
      <c r="G518" s="11"/>
    </row>
    <row r="519" spans="1:7" ht="12.75">
      <c r="A519" s="106"/>
      <c r="B519" s="106"/>
      <c r="C519" s="107"/>
      <c r="D519" s="107"/>
      <c r="E519" s="109"/>
      <c r="F519" s="109"/>
      <c r="G519" s="11"/>
    </row>
    <row r="520" spans="1:7" ht="12.75">
      <c r="A520" s="106"/>
      <c r="B520" s="106"/>
      <c r="C520" s="107"/>
      <c r="D520" s="107"/>
      <c r="E520" s="109"/>
      <c r="F520" s="109"/>
      <c r="G520" s="11"/>
    </row>
    <row r="521" spans="1:7" ht="12.75">
      <c r="A521" s="106"/>
      <c r="B521" s="106"/>
      <c r="C521" s="107"/>
      <c r="D521" s="107"/>
      <c r="E521" s="109"/>
      <c r="F521" s="109"/>
      <c r="G521" s="11"/>
    </row>
    <row r="522" spans="1:7" ht="12.75">
      <c r="A522" s="106"/>
      <c r="B522" s="106"/>
      <c r="C522" s="107"/>
      <c r="D522" s="107"/>
      <c r="E522" s="109"/>
      <c r="F522" s="109"/>
      <c r="G522" s="11"/>
    </row>
    <row r="523" spans="1:7" ht="12.75">
      <c r="A523" s="106"/>
      <c r="B523" s="106"/>
      <c r="C523" s="107"/>
      <c r="D523" s="107"/>
      <c r="E523" s="109"/>
      <c r="F523" s="109"/>
      <c r="G523" s="11"/>
    </row>
    <row r="524" spans="1:7" ht="12.75">
      <c r="A524" s="106"/>
      <c r="B524" s="106"/>
      <c r="C524" s="107"/>
      <c r="D524" s="107"/>
      <c r="E524" s="109"/>
      <c r="F524" s="109"/>
      <c r="G524" s="11"/>
    </row>
    <row r="525" spans="1:7" ht="12.75">
      <c r="A525" s="106"/>
      <c r="B525" s="106"/>
      <c r="C525" s="107"/>
      <c r="D525" s="107"/>
      <c r="E525" s="109"/>
      <c r="F525" s="109"/>
      <c r="G525" s="11"/>
    </row>
    <row r="526" spans="1:7" ht="12.75">
      <c r="A526" s="106"/>
      <c r="B526" s="106"/>
      <c r="C526" s="107"/>
      <c r="D526" s="107"/>
      <c r="E526" s="109"/>
      <c r="F526" s="109"/>
      <c r="G526" s="11"/>
    </row>
    <row r="527" spans="1:7" ht="12.75">
      <c r="A527" s="106"/>
      <c r="B527" s="106"/>
      <c r="C527" s="107"/>
      <c r="D527" s="107"/>
      <c r="E527" s="109"/>
      <c r="F527" s="109"/>
      <c r="G527" s="11"/>
    </row>
    <row r="528" spans="1:7" ht="12.75">
      <c r="A528" s="106"/>
      <c r="B528" s="106"/>
      <c r="C528" s="107"/>
      <c r="D528" s="107"/>
      <c r="E528" s="109"/>
      <c r="F528" s="109"/>
      <c r="G528" s="11"/>
    </row>
    <row r="529" ht="12.75">
      <c r="G529" s="11"/>
    </row>
    <row r="530" ht="12.75">
      <c r="G530" s="11"/>
    </row>
    <row r="531" ht="12.75">
      <c r="G531" s="11"/>
    </row>
    <row r="532" ht="12.75">
      <c r="G532" s="11"/>
    </row>
    <row r="533" ht="12.75">
      <c r="G533" s="11"/>
    </row>
    <row r="534" ht="12.75">
      <c r="G534" s="11"/>
    </row>
    <row r="535" ht="12.75">
      <c r="G535" s="11"/>
    </row>
    <row r="536" ht="12.75">
      <c r="G536" s="11"/>
    </row>
    <row r="537" ht="12.75">
      <c r="G537" s="11"/>
    </row>
    <row r="538" ht="12.75">
      <c r="G538" s="11"/>
    </row>
    <row r="539" ht="12.75">
      <c r="G539" s="11"/>
    </row>
    <row r="540" ht="12.75">
      <c r="G540" s="11"/>
    </row>
    <row r="541" ht="12.75">
      <c r="G541" s="11"/>
    </row>
    <row r="542" ht="12.75">
      <c r="G542" s="11"/>
    </row>
    <row r="543" ht="12.75">
      <c r="G543" s="11"/>
    </row>
    <row r="544" ht="12.75">
      <c r="G544" s="11"/>
    </row>
    <row r="545" ht="12.75">
      <c r="G545" s="11"/>
    </row>
    <row r="546" ht="12.75">
      <c r="G546" s="11"/>
    </row>
    <row r="547" ht="12.75">
      <c r="G547" s="11"/>
    </row>
    <row r="548" ht="12.75">
      <c r="G548" s="11"/>
    </row>
    <row r="549" ht="12.75">
      <c r="G549" s="11"/>
    </row>
    <row r="550" ht="12.75">
      <c r="G550" s="11"/>
    </row>
    <row r="551" ht="12.75">
      <c r="G551" s="11"/>
    </row>
    <row r="552" ht="12.75">
      <c r="G552" s="11"/>
    </row>
    <row r="553" ht="12.75">
      <c r="G553" s="11"/>
    </row>
    <row r="554" ht="12.75">
      <c r="G554" s="11"/>
    </row>
    <row r="555" ht="12.75">
      <c r="G555" s="11"/>
    </row>
    <row r="556" ht="12.75">
      <c r="G556" s="11"/>
    </row>
    <row r="557" ht="12.75">
      <c r="G557" s="11"/>
    </row>
    <row r="558" ht="12.75">
      <c r="G558" s="11"/>
    </row>
    <row r="559" ht="12.75">
      <c r="G559" s="11"/>
    </row>
    <row r="560" ht="12.75">
      <c r="G560" s="11"/>
    </row>
    <row r="561" ht="12.75">
      <c r="G561" s="11"/>
    </row>
    <row r="562" ht="12.75">
      <c r="G562" s="11"/>
    </row>
    <row r="563" ht="12.75">
      <c r="G563" s="11"/>
    </row>
    <row r="564" ht="12.75">
      <c r="G564" s="11"/>
    </row>
    <row r="565" ht="12.75">
      <c r="G565" s="11"/>
    </row>
    <row r="566" ht="12.75">
      <c r="G566" s="11"/>
    </row>
    <row r="567" ht="12.75">
      <c r="G567" s="11"/>
    </row>
    <row r="568" ht="12.75">
      <c r="G568" s="11"/>
    </row>
    <row r="569" ht="12.75">
      <c r="G569" s="11"/>
    </row>
    <row r="570" ht="12.75">
      <c r="G570" s="11"/>
    </row>
    <row r="571" ht="12.75">
      <c r="G571" s="11"/>
    </row>
    <row r="572" ht="12.75">
      <c r="G572" s="11"/>
    </row>
    <row r="573" ht="12.75">
      <c r="G573" s="11"/>
    </row>
    <row r="574" ht="12.75">
      <c r="G574" s="11"/>
    </row>
    <row r="575" ht="12.75">
      <c r="G575" s="11"/>
    </row>
    <row r="576" ht="12.75">
      <c r="G576" s="11"/>
    </row>
    <row r="577" ht="12.75">
      <c r="G577" s="11"/>
    </row>
    <row r="578" ht="12.75">
      <c r="G578" s="11"/>
    </row>
    <row r="579" ht="12.75">
      <c r="G579" s="11"/>
    </row>
    <row r="580" ht="12.75">
      <c r="G580" s="11"/>
    </row>
    <row r="581" ht="12.75">
      <c r="G581" s="11"/>
    </row>
    <row r="582" ht="12.75">
      <c r="G582" s="11"/>
    </row>
    <row r="583" ht="12.75">
      <c r="G583" s="11"/>
    </row>
    <row r="584" ht="12.75">
      <c r="G584" s="11"/>
    </row>
    <row r="585" ht="12.75">
      <c r="G585" s="11"/>
    </row>
    <row r="586" ht="12.75">
      <c r="G586" s="11"/>
    </row>
    <row r="587" ht="12.75">
      <c r="G587" s="11"/>
    </row>
    <row r="588" ht="12.75">
      <c r="G588" s="11"/>
    </row>
    <row r="589" ht="12.75">
      <c r="G589" s="11"/>
    </row>
    <row r="590" ht="12.75">
      <c r="G590" s="11"/>
    </row>
    <row r="591" ht="12.75">
      <c r="G591" s="11"/>
    </row>
    <row r="592" ht="12.75">
      <c r="G592" s="11"/>
    </row>
    <row r="593" ht="12.75">
      <c r="G593" s="11"/>
    </row>
    <row r="594" ht="12.75">
      <c r="G594" s="11"/>
    </row>
    <row r="595" ht="12.75">
      <c r="G595" s="11"/>
    </row>
    <row r="596" ht="12.75">
      <c r="G596" s="11"/>
    </row>
    <row r="597" ht="12.75">
      <c r="G597" s="11"/>
    </row>
    <row r="598" ht="12.75">
      <c r="G598" s="11"/>
    </row>
    <row r="599" ht="12.75">
      <c r="G599" s="11"/>
    </row>
    <row r="600" ht="12.75">
      <c r="G600" s="11"/>
    </row>
    <row r="601" ht="12.75">
      <c r="G601" s="11"/>
    </row>
    <row r="602" ht="12.75">
      <c r="G602" s="11"/>
    </row>
    <row r="603" ht="12.75">
      <c r="G603" s="11"/>
    </row>
    <row r="604" ht="12.75">
      <c r="G604" s="11"/>
    </row>
    <row r="605" ht="12.75">
      <c r="G605" s="11"/>
    </row>
    <row r="606" ht="12.75">
      <c r="G606" s="11"/>
    </row>
    <row r="607" ht="12.75">
      <c r="G607" s="11"/>
    </row>
    <row r="608" ht="12.75">
      <c r="G608" s="11"/>
    </row>
    <row r="609" ht="12.75">
      <c r="G609" s="11"/>
    </row>
    <row r="610" ht="12.75">
      <c r="G610" s="11"/>
    </row>
    <row r="611" ht="12.75">
      <c r="G611" s="11"/>
    </row>
    <row r="612" ht="12.75">
      <c r="G612" s="11"/>
    </row>
    <row r="613" ht="12.75">
      <c r="G613" s="11"/>
    </row>
    <row r="614" ht="12.75">
      <c r="G614" s="11"/>
    </row>
    <row r="615" ht="12.75">
      <c r="G615" s="11"/>
    </row>
    <row r="616" ht="12.75">
      <c r="G616" s="11"/>
    </row>
    <row r="617" ht="12.75">
      <c r="G617" s="11"/>
    </row>
    <row r="618" ht="12.75">
      <c r="G618" s="11"/>
    </row>
    <row r="619" ht="12.75">
      <c r="G619" s="11"/>
    </row>
    <row r="620" ht="12.75">
      <c r="G620" s="11"/>
    </row>
    <row r="621" ht="12.75">
      <c r="G621" s="11"/>
    </row>
    <row r="622" ht="12.75">
      <c r="G622" s="11"/>
    </row>
    <row r="623" ht="12.75">
      <c r="G623" s="11"/>
    </row>
    <row r="624" ht="12.75">
      <c r="G624" s="11"/>
    </row>
    <row r="625" ht="12.75">
      <c r="G625" s="11"/>
    </row>
    <row r="626" ht="12.75">
      <c r="G626" s="11"/>
    </row>
    <row r="627" ht="12.75">
      <c r="G627" s="11"/>
    </row>
    <row r="628" ht="12.75">
      <c r="G628" s="11"/>
    </row>
  </sheetData>
  <sheetProtection/>
  <mergeCells count="4">
    <mergeCell ref="A440:C440"/>
    <mergeCell ref="A3:G3"/>
    <mergeCell ref="F1:G1"/>
    <mergeCell ref="F2:G2"/>
  </mergeCells>
  <printOptions horizontalCentered="1"/>
  <pageMargins left="0.31496062992125984" right="0.2755905511811024" top="0.51" bottom="0.4330708661417323" header="0.35433070866141736" footer="0.3937007874015748"/>
  <pageSetup horizontalDpi="600" verticalDpi="600" orientation="portrait" paperSize="9" scale="88" r:id="rId1"/>
  <rowBreaks count="9" manualBreakCount="9">
    <brk id="55" max="6" man="1"/>
    <brk id="105" max="6" man="1"/>
    <brk id="155" max="6" man="1"/>
    <brk id="208" max="6" man="1"/>
    <brk id="263" max="6" man="1"/>
    <brk id="317" max="6" man="1"/>
    <brk id="375" max="6" man="1"/>
    <brk id="430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30" zoomScaleSheetLayoutView="130" zoomScalePageLayoutView="0" workbookViewId="0" topLeftCell="A25">
      <selection activeCell="C18" sqref="C18"/>
    </sheetView>
  </sheetViews>
  <sheetFormatPr defaultColWidth="9.00390625" defaultRowHeight="12.75"/>
  <cols>
    <col min="1" max="1" width="32.75390625" style="3" customWidth="1"/>
    <col min="2" max="4" width="14.75390625" style="2" customWidth="1"/>
    <col min="5" max="5" width="17.75390625" style="2" customWidth="1"/>
    <col min="6" max="16384" width="9.125" style="2" customWidth="1"/>
  </cols>
  <sheetData>
    <row r="1" spans="1:5" ht="15.75">
      <c r="A1" s="22"/>
      <c r="B1" s="21"/>
      <c r="C1" s="21"/>
      <c r="D1" s="21"/>
      <c r="E1" s="20" t="s">
        <v>158</v>
      </c>
    </row>
    <row r="2" spans="1:5" ht="15.75">
      <c r="A2" s="22"/>
      <c r="B2" s="21"/>
      <c r="C2" s="21"/>
      <c r="D2" s="21"/>
      <c r="E2" s="21"/>
    </row>
    <row r="3" spans="1:5" ht="15.75">
      <c r="A3" s="22"/>
      <c r="B3" s="21"/>
      <c r="C3" s="21"/>
      <c r="D3" s="21"/>
      <c r="E3" s="21"/>
    </row>
    <row r="4" spans="1:5" ht="18.75">
      <c r="A4" s="174" t="s">
        <v>155</v>
      </c>
      <c r="B4" s="174"/>
      <c r="C4" s="174"/>
      <c r="D4" s="174"/>
      <c r="E4" s="174"/>
    </row>
    <row r="5" spans="1:5" ht="15.75">
      <c r="A5" s="23"/>
      <c r="B5" s="23"/>
      <c r="C5" s="23"/>
      <c r="D5" s="23"/>
      <c r="E5" s="23"/>
    </row>
    <row r="6" spans="1:5" ht="15.75">
      <c r="A6" s="22"/>
      <c r="B6" s="21"/>
      <c r="C6" s="21"/>
      <c r="D6" s="21"/>
      <c r="E6" s="21"/>
    </row>
    <row r="7" spans="1:5" s="1" customFormat="1" ht="39.75" customHeight="1">
      <c r="A7" s="24" t="s">
        <v>149</v>
      </c>
      <c r="B7" s="25" t="s">
        <v>142</v>
      </c>
      <c r="C7" s="25" t="s">
        <v>180</v>
      </c>
      <c r="D7" s="25" t="s">
        <v>75</v>
      </c>
      <c r="E7" s="25" t="s">
        <v>179</v>
      </c>
    </row>
    <row r="8" spans="1:5" ht="12.75">
      <c r="A8" s="133">
        <v>1</v>
      </c>
      <c r="B8" s="134">
        <v>2</v>
      </c>
      <c r="C8" s="134">
        <v>3</v>
      </c>
      <c r="D8" s="134">
        <v>4</v>
      </c>
      <c r="E8" s="134">
        <v>5</v>
      </c>
    </row>
    <row r="9" spans="1:5" ht="30" customHeight="1">
      <c r="A9" s="26" t="s">
        <v>153</v>
      </c>
      <c r="B9" s="27">
        <f>SUM(B10:B13)</f>
        <v>118461564</v>
      </c>
      <c r="C9" s="28">
        <f aca="true" t="shared" si="0" ref="C9:C16">B9/B$19</f>
        <v>0.7276468216771443</v>
      </c>
      <c r="D9" s="27">
        <f>SUM(D10:D13)</f>
        <v>116007067</v>
      </c>
      <c r="E9" s="28">
        <f aca="true" t="shared" si="1" ref="E9:E17">D9/D$19</f>
        <v>0.8039174164635051</v>
      </c>
    </row>
    <row r="10" spans="1:5" ht="32.25" customHeight="1">
      <c r="A10" s="29" t="s">
        <v>3</v>
      </c>
      <c r="B10" s="30">
        <v>62347295</v>
      </c>
      <c r="C10" s="31">
        <f t="shared" si="0"/>
        <v>0.3829665041980816</v>
      </c>
      <c r="D10" s="30">
        <v>62155974</v>
      </c>
      <c r="E10" s="31">
        <f t="shared" si="1"/>
        <v>0.4307347071868716</v>
      </c>
    </row>
    <row r="11" spans="1:5" ht="18" customHeight="1">
      <c r="A11" s="32" t="s">
        <v>6</v>
      </c>
      <c r="B11" s="33">
        <v>16777396</v>
      </c>
      <c r="C11" s="34">
        <f t="shared" si="0"/>
        <v>0.10305468257551313</v>
      </c>
      <c r="D11" s="33">
        <v>16163169</v>
      </c>
      <c r="E11" s="34">
        <f t="shared" si="1"/>
        <v>0.11200915082477705</v>
      </c>
    </row>
    <row r="12" spans="1:5" ht="18" customHeight="1">
      <c r="A12" s="32" t="s">
        <v>139</v>
      </c>
      <c r="B12" s="33">
        <v>688879</v>
      </c>
      <c r="C12" s="34">
        <f t="shared" si="0"/>
        <v>0.004231419862649539</v>
      </c>
      <c r="D12" s="33">
        <v>616981</v>
      </c>
      <c r="E12" s="34">
        <f t="shared" si="1"/>
        <v>0.004275616859851046</v>
      </c>
    </row>
    <row r="13" spans="1:5" ht="18" customHeight="1">
      <c r="A13" s="35" t="s">
        <v>152</v>
      </c>
      <c r="B13" s="36">
        <v>38647994</v>
      </c>
      <c r="C13" s="37">
        <f t="shared" si="0"/>
        <v>0.23739421504090005</v>
      </c>
      <c r="D13" s="36">
        <v>37070943</v>
      </c>
      <c r="E13" s="37">
        <f t="shared" si="1"/>
        <v>0.25689794159200546</v>
      </c>
    </row>
    <row r="14" spans="1:5" ht="30" customHeight="1">
      <c r="A14" s="26" t="s">
        <v>154</v>
      </c>
      <c r="B14" s="27">
        <f>SUM(B15:B17)</f>
        <v>44339345</v>
      </c>
      <c r="C14" s="28">
        <f t="shared" si="0"/>
        <v>0.27235317832285566</v>
      </c>
      <c r="D14" s="27">
        <f>SUM(D15:D17)</f>
        <v>27945946.89</v>
      </c>
      <c r="E14" s="28">
        <f t="shared" si="1"/>
        <v>0.19366262767797696</v>
      </c>
    </row>
    <row r="15" spans="1:5" ht="18" customHeight="1">
      <c r="A15" s="38" t="s">
        <v>150</v>
      </c>
      <c r="B15" s="30">
        <v>42221871</v>
      </c>
      <c r="C15" s="31">
        <f t="shared" si="0"/>
        <v>0.2593466538936831</v>
      </c>
      <c r="D15" s="30">
        <v>26330066.04</v>
      </c>
      <c r="E15" s="31">
        <f t="shared" si="1"/>
        <v>0.18246473437855534</v>
      </c>
    </row>
    <row r="16" spans="1:5" ht="18" customHeight="1">
      <c r="A16" s="32" t="s">
        <v>151</v>
      </c>
      <c r="B16" s="33">
        <v>729434</v>
      </c>
      <c r="C16" s="34">
        <f t="shared" si="0"/>
        <v>0.004480527808355173</v>
      </c>
      <c r="D16" s="33">
        <v>728334.85</v>
      </c>
      <c r="E16" s="34">
        <f t="shared" si="1"/>
        <v>0.0050472879461070635</v>
      </c>
    </row>
    <row r="17" spans="1:5" ht="34.5" customHeight="1">
      <c r="A17" s="39" t="s">
        <v>227</v>
      </c>
      <c r="B17" s="36">
        <v>1388040</v>
      </c>
      <c r="C17" s="37">
        <f>B17/B$19</f>
        <v>0.008525996620817393</v>
      </c>
      <c r="D17" s="36">
        <v>887546</v>
      </c>
      <c r="E17" s="37">
        <f t="shared" si="1"/>
        <v>0.006150605353314537</v>
      </c>
    </row>
    <row r="18" spans="1:5" ht="30" customHeight="1">
      <c r="A18" s="40" t="s">
        <v>237</v>
      </c>
      <c r="B18" s="41"/>
      <c r="C18" s="42"/>
      <c r="D18" s="41">
        <v>349205</v>
      </c>
      <c r="E18" s="42">
        <f>D18/D$19</f>
        <v>0.0024199558585179842</v>
      </c>
    </row>
    <row r="19" spans="1:5" ht="30" customHeight="1">
      <c r="A19" s="26" t="s">
        <v>238</v>
      </c>
      <c r="B19" s="27">
        <f>B9+B14</f>
        <v>162800909</v>
      </c>
      <c r="C19" s="28">
        <f>B19/B$19</f>
        <v>1</v>
      </c>
      <c r="D19" s="27">
        <f>D9+D14+D18</f>
        <v>144302218.89</v>
      </c>
      <c r="E19" s="28">
        <f>D19/D$19</f>
        <v>1</v>
      </c>
    </row>
    <row r="20" spans="1:5" ht="12.75">
      <c r="A20" s="16"/>
      <c r="B20" s="17"/>
      <c r="C20" s="17"/>
      <c r="D20" s="17"/>
      <c r="E20" s="17"/>
    </row>
    <row r="21" spans="1:5" ht="12.75">
      <c r="A21" s="16"/>
      <c r="B21" s="17"/>
      <c r="C21" s="17"/>
      <c r="D21" s="163"/>
      <c r="E21" s="17"/>
    </row>
    <row r="22" spans="1:5" ht="12.75">
      <c r="A22" s="16"/>
      <c r="B22" s="17"/>
      <c r="C22" s="17"/>
      <c r="D22" s="17"/>
      <c r="E22" s="17"/>
    </row>
  </sheetData>
  <sheetProtection/>
  <mergeCells count="1">
    <mergeCell ref="A4:E4"/>
  </mergeCells>
  <printOptions/>
  <pageMargins left="0.55" right="0.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aolszar</cp:lastModifiedBy>
  <cp:lastPrinted>2010-02-24T10:45:54Z</cp:lastPrinted>
  <dcterms:created xsi:type="dcterms:W3CDTF">2000-10-31T08:46:33Z</dcterms:created>
  <dcterms:modified xsi:type="dcterms:W3CDTF">2010-03-19T12:58:31Z</dcterms:modified>
  <cp:category/>
  <cp:version/>
  <cp:contentType/>
  <cp:contentStatus/>
</cp:coreProperties>
</file>