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Zał-2" sheetId="1" r:id="rId1"/>
  </sheets>
  <definedNames>
    <definedName name="_xlnm.Print_Area" localSheetId="0">'Zał-2'!$A$1:$Q$44</definedName>
    <definedName name="_xlnm.Print_Titles" localSheetId="0">'Zał-2'!$3:$8</definedName>
  </definedNames>
  <calcPr fullCalcOnLoad="1"/>
</workbook>
</file>

<file path=xl/sharedStrings.xml><?xml version="1.0" encoding="utf-8"?>
<sst xmlns="http://schemas.openxmlformats.org/spreadsheetml/2006/main" count="84" uniqueCount="73">
  <si>
    <t>Dział</t>
  </si>
  <si>
    <t>Rozdział</t>
  </si>
  <si>
    <t>Wyszczególnienie</t>
  </si>
  <si>
    <t>Planowane wykonanie wydatków za 2009 rok</t>
  </si>
  <si>
    <t>Wydatki majątkowe</t>
  </si>
  <si>
    <t>Wydatki na programy finansowane z udziałem środków o których mowa w art.. 5 ust. 1 pkt 2 i 3</t>
  </si>
  <si>
    <t>pozostałe wydatki</t>
  </si>
  <si>
    <t>Ogółem wydatki:</t>
  </si>
  <si>
    <t>Wydatki jednostek 
budżetowych na:</t>
  </si>
  <si>
    <t>wynagrodzenia i składki od nich naliczane</t>
  </si>
  <si>
    <t>wydatki związane z realizacją zadań statutowych jednostek budżetowych</t>
  </si>
  <si>
    <t>Dotacje na zadania bieżące</t>
  </si>
  <si>
    <t>Świadczenia na rzecz osób fizycznych</t>
  </si>
  <si>
    <t>w tym:</t>
  </si>
  <si>
    <t>Wypłaty z tytułu poreczeń i gwarancji</t>
  </si>
  <si>
    <t>Obsługa długu</t>
  </si>
  <si>
    <t>Łączna kwota planowanych wydatków
(5+6)</t>
  </si>
  <si>
    <t>jendostki odp. za realziację</t>
  </si>
  <si>
    <t>wydatki na świadczenia na rzecz osób fizycznych</t>
  </si>
  <si>
    <t>Wydatki 
bieżące
(7+8+9+10
+11+12+13+14+15)</t>
  </si>
  <si>
    <t>600</t>
  </si>
  <si>
    <t>60014</t>
  </si>
  <si>
    <t>Transport i łączność</t>
  </si>
  <si>
    <t>Drogi publiczne powiatowe</t>
  </si>
  <si>
    <t>758</t>
  </si>
  <si>
    <t>75818</t>
  </si>
  <si>
    <t>Różne rozliczenia</t>
  </si>
  <si>
    <t>Rezerwy ogólne i celowe, w tym:</t>
  </si>
  <si>
    <t>SP- WF</t>
  </si>
  <si>
    <t>SP - WZ</t>
  </si>
  <si>
    <t>801</t>
  </si>
  <si>
    <t>80120</t>
  </si>
  <si>
    <t>Oświata i wychowanie</t>
  </si>
  <si>
    <t>Licea ogólnokształcące</t>
  </si>
  <si>
    <t>II LO Cieszyn</t>
  </si>
  <si>
    <t>I Lo Cieszyn</t>
  </si>
  <si>
    <t>80130</t>
  </si>
  <si>
    <t>ZSEG Cieszyn</t>
  </si>
  <si>
    <t>ZSB Cieszyn</t>
  </si>
  <si>
    <t>80195</t>
  </si>
  <si>
    <t>Pozostała działalność</t>
  </si>
  <si>
    <t>Szkoły zawodowe</t>
  </si>
  <si>
    <t>SP - WE</t>
  </si>
  <si>
    <t>Placówki opiekuńczo - wychowawcze</t>
  </si>
  <si>
    <t>OPDiR DD Międzyświeć</t>
  </si>
  <si>
    <t>PCPR</t>
  </si>
  <si>
    <t>750</t>
  </si>
  <si>
    <t>75020</t>
  </si>
  <si>
    <t>Administracja publiczna</t>
  </si>
  <si>
    <t>Starostwa powiatowe</t>
  </si>
  <si>
    <t>SP - WR</t>
  </si>
  <si>
    <t>PZDP</t>
  </si>
  <si>
    <t>851</t>
  </si>
  <si>
    <t>85195</t>
  </si>
  <si>
    <t>Ochrona zdrowia</t>
  </si>
  <si>
    <t>Powiatowe centra pomocy rodzinie</t>
  </si>
  <si>
    <t>Kultura i ochrona dziedzictwa narodowego</t>
  </si>
  <si>
    <t>Muzea</t>
  </si>
  <si>
    <t>SP - WT</t>
  </si>
  <si>
    <t>630</t>
  </si>
  <si>
    <t>63003</t>
  </si>
  <si>
    <t>Turystyka</t>
  </si>
  <si>
    <t>Zadania w zakresie upowszechniania turystyki</t>
  </si>
  <si>
    <t>Kultura fizyczna i sport</t>
  </si>
  <si>
    <t>Zadania w zakresie kultury fizycznej i sportu</t>
  </si>
  <si>
    <t>754</t>
  </si>
  <si>
    <t>75406</t>
  </si>
  <si>
    <t>Bezpieczeństwo publiczne i ochrona przeciwpożarowa</t>
  </si>
  <si>
    <t>Straż Graniczna</t>
  </si>
  <si>
    <t>SP - WI</t>
  </si>
  <si>
    <t>załącznik nr 2</t>
  </si>
  <si>
    <t>Zmiany planu wydatków</t>
  </si>
  <si>
    <t xml:space="preserve"> - rezerwa celowa na wkłady własne do projektów w dziedzinie kultury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</si>
</sst>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43" fontId="25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5" fillId="0" borderId="14" xfId="0" applyFont="1" applyBorder="1" applyAlignment="1">
      <alignment vertical="top" wrapText="1"/>
    </xf>
    <xf numFmtId="43" fontId="25" fillId="0" borderId="14" xfId="0" applyNumberFormat="1" applyFont="1" applyBorder="1" applyAlignment="1">
      <alignment horizontal="right" vertical="top" wrapText="1"/>
    </xf>
    <xf numFmtId="49" fontId="24" fillId="0" borderId="15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43" fontId="24" fillId="0" borderId="15" xfId="0" applyNumberFormat="1" applyFont="1" applyBorder="1" applyAlignment="1">
      <alignment horizontal="right" vertical="top" wrapText="1"/>
    </xf>
    <xf numFmtId="43" fontId="25" fillId="0" borderId="13" xfId="0" applyNumberFormat="1" applyFont="1" applyBorder="1" applyAlignment="1">
      <alignment horizontal="right" vertical="top" wrapText="1"/>
    </xf>
    <xf numFmtId="49" fontId="24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43" fontId="25" fillId="0" borderId="15" xfId="0" applyNumberFormat="1" applyFont="1" applyBorder="1" applyAlignment="1">
      <alignment horizontal="right" vertical="top" wrapText="1"/>
    </xf>
    <xf numFmtId="43" fontId="25" fillId="0" borderId="12" xfId="0" applyNumberFormat="1" applyFont="1" applyBorder="1" applyAlignment="1">
      <alignment horizontal="right" vertical="top" wrapText="1"/>
    </xf>
    <xf numFmtId="49" fontId="24" fillId="0" borderId="13" xfId="0" applyNumberFormat="1" applyFont="1" applyBorder="1" applyAlignment="1">
      <alignment horizontal="center" vertical="top" wrapText="1"/>
    </xf>
    <xf numFmtId="43" fontId="24" fillId="0" borderId="15" xfId="0" applyNumberFormat="1" applyFont="1" applyBorder="1" applyAlignment="1">
      <alignment horizontal="right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3" fontId="23" fillId="0" borderId="15" xfId="42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3" fontId="23" fillId="0" borderId="15" xfId="42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3" fontId="0" fillId="0" borderId="12" xfId="42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7" xfId="42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8" xfId="42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9" xfId="42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42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top" wrapText="1"/>
    </xf>
    <xf numFmtId="49" fontId="25" fillId="0" borderId="20" xfId="0" applyNumberFormat="1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43" fontId="25" fillId="0" borderId="14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42" applyNumberFormat="1" applyFont="1" applyBorder="1" applyAlignment="1">
      <alignment horizontal="right" vertical="center" wrapText="1"/>
    </xf>
    <xf numFmtId="43" fontId="25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0" xfId="42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3" fontId="24" fillId="0" borderId="15" xfId="0" applyNumberFormat="1" applyFont="1" applyBorder="1" applyAlignment="1">
      <alignment vertical="center" wrapText="1"/>
    </xf>
    <xf numFmtId="43" fontId="25" fillId="0" borderId="12" xfId="0" applyNumberFormat="1" applyFont="1" applyBorder="1" applyAlignment="1">
      <alignment vertical="center" wrapText="1"/>
    </xf>
    <xf numFmtId="43" fontId="25" fillId="0" borderId="17" xfId="0" applyNumberFormat="1" applyFont="1" applyBorder="1" applyAlignment="1">
      <alignment vertical="center" wrapText="1"/>
    </xf>
    <xf numFmtId="43" fontId="25" fillId="0" borderId="18" xfId="0" applyNumberFormat="1" applyFont="1" applyBorder="1" applyAlignment="1">
      <alignment vertical="center" wrapText="1"/>
    </xf>
    <xf numFmtId="43" fontId="25" fillId="0" borderId="15" xfId="0" applyNumberFormat="1" applyFont="1" applyBorder="1" applyAlignment="1">
      <alignment vertical="center" wrapText="1"/>
    </xf>
    <xf numFmtId="43" fontId="25" fillId="0" borderId="20" xfId="0" applyNumberFormat="1" applyFont="1" applyBorder="1" applyAlignment="1">
      <alignment vertical="center" wrapText="1"/>
    </xf>
    <xf numFmtId="43" fontId="25" fillId="0" borderId="13" xfId="0" applyNumberFormat="1" applyFont="1" applyBorder="1" applyAlignment="1">
      <alignment vertical="center" wrapText="1"/>
    </xf>
    <xf numFmtId="43" fontId="24" fillId="0" borderId="15" xfId="0" applyNumberFormat="1" applyFont="1" applyBorder="1" applyAlignment="1">
      <alignment vertical="center" wrapText="1"/>
    </xf>
    <xf numFmtId="43" fontId="25" fillId="0" borderId="10" xfId="0" applyNumberFormat="1" applyFont="1" applyBorder="1" applyAlignment="1">
      <alignment vertical="center" wrapText="1"/>
    </xf>
    <xf numFmtId="43" fontId="25" fillId="0" borderId="19" xfId="0" applyNumberFormat="1" applyFont="1" applyBorder="1" applyAlignment="1">
      <alignment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9" fontId="25" fillId="0" borderId="15" xfId="0" applyNumberFormat="1" applyFont="1" applyBorder="1" applyAlignment="1">
      <alignment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/>
    </xf>
    <xf numFmtId="0" fontId="24" fillId="0" borderId="15" xfId="0" applyFont="1" applyFill="1" applyBorder="1" applyAlignment="1">
      <alignment vertical="top" wrapText="1"/>
    </xf>
    <xf numFmtId="43" fontId="24" fillId="0" borderId="15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42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2" xfId="42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25" fillId="0" borderId="21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49" fontId="25" fillId="0" borderId="16" xfId="0" applyNumberFormat="1" applyFont="1" applyBorder="1" applyAlignment="1">
      <alignment horizontal="center" vertical="top" wrapText="1"/>
    </xf>
    <xf numFmtId="43" fontId="25" fillId="0" borderId="16" xfId="0" applyNumberFormat="1" applyFont="1" applyBorder="1" applyAlignment="1">
      <alignment horizontal="right" vertical="top" wrapText="1"/>
    </xf>
    <xf numFmtId="43" fontId="25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23" fillId="0" borderId="16" xfId="0" applyNumberFormat="1" applyFont="1" applyBorder="1" applyAlignment="1">
      <alignment horizontal="right" vertical="center" wrapText="1"/>
    </xf>
    <xf numFmtId="3" fontId="0" fillId="0" borderId="16" xfId="42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12" xfId="0" applyFont="1" applyBorder="1" applyAlignment="1">
      <alignment horizontal="center" textRotation="90"/>
    </xf>
    <xf numFmtId="0" fontId="23" fillId="0" borderId="13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21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95" zoomScaleSheetLayoutView="95" zoomScalePageLayoutView="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9.00390625" defaultRowHeight="12.75"/>
  <cols>
    <col min="1" max="1" width="4.875" style="1" customWidth="1"/>
    <col min="2" max="2" width="5.875" style="1" customWidth="1"/>
    <col min="3" max="3" width="17.125" style="0" customWidth="1"/>
    <col min="4" max="4" width="15.75390625" style="2" hidden="1" customWidth="1"/>
    <col min="5" max="5" width="11.00390625" style="2" customWidth="1"/>
    <col min="6" max="6" width="13.75390625" style="0" customWidth="1"/>
    <col min="7" max="7" width="11.75390625" style="0" customWidth="1"/>
    <col min="8" max="8" width="14.625" style="0" customWidth="1"/>
    <col min="9" max="9" width="16.125" style="0" customWidth="1"/>
    <col min="10" max="10" width="14.25390625" style="0" customWidth="1"/>
    <col min="11" max="11" width="12.00390625" style="0" customWidth="1"/>
    <col min="12" max="12" width="13.00390625" style="0" customWidth="1"/>
    <col min="13" max="13" width="15.375" style="0" customWidth="1"/>
    <col min="14" max="14" width="10.375" style="0" customWidth="1"/>
    <col min="15" max="15" width="12.75390625" style="0" customWidth="1"/>
    <col min="16" max="16" width="12.00390625" style="0" bestFit="1" customWidth="1"/>
  </cols>
  <sheetData>
    <row r="1" spans="9:17" ht="12.75">
      <c r="I1" s="3"/>
      <c r="J1" s="3"/>
      <c r="K1" s="3"/>
      <c r="L1" s="3"/>
      <c r="M1" s="127" t="s">
        <v>70</v>
      </c>
      <c r="N1" s="127"/>
      <c r="O1" s="127"/>
      <c r="P1" s="127"/>
      <c r="Q1" s="127"/>
    </row>
    <row r="2" spans="1:17" ht="32.25" customHeight="1">
      <c r="A2" s="130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s="6" customFormat="1" ht="15">
      <c r="A3" s="5"/>
      <c r="B3" s="5"/>
      <c r="C3" s="22"/>
      <c r="D3" s="22"/>
      <c r="E3" s="22"/>
      <c r="F3" s="23"/>
      <c r="G3" s="24"/>
      <c r="H3" s="24"/>
      <c r="I3" s="24"/>
      <c r="J3" s="23"/>
      <c r="K3" s="23"/>
      <c r="L3" s="24"/>
      <c r="M3" s="24"/>
      <c r="N3" s="24"/>
      <c r="O3" s="24"/>
      <c r="P3" s="23"/>
      <c r="Q3" s="23"/>
    </row>
    <row r="4" spans="1:17" ht="29.25" customHeight="1">
      <c r="A4" s="132" t="s">
        <v>0</v>
      </c>
      <c r="B4" s="132" t="s">
        <v>1</v>
      </c>
      <c r="C4" s="132" t="s">
        <v>2</v>
      </c>
      <c r="D4" s="145" t="s">
        <v>3</v>
      </c>
      <c r="E4" s="156" t="s">
        <v>17</v>
      </c>
      <c r="F4" s="141" t="s">
        <v>16</v>
      </c>
      <c r="G4" s="128" t="s">
        <v>13</v>
      </c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1:17" ht="29.25" customHeight="1">
      <c r="A5" s="133"/>
      <c r="B5" s="133"/>
      <c r="C5" s="133"/>
      <c r="D5" s="142"/>
      <c r="E5" s="157"/>
      <c r="F5" s="142"/>
      <c r="G5" s="145" t="s">
        <v>4</v>
      </c>
      <c r="H5" s="141" t="s">
        <v>19</v>
      </c>
      <c r="I5" s="128" t="s">
        <v>13</v>
      </c>
      <c r="J5" s="128"/>
      <c r="K5" s="128"/>
      <c r="L5" s="128"/>
      <c r="M5" s="128"/>
      <c r="N5" s="128"/>
      <c r="O5" s="128"/>
      <c r="P5" s="128"/>
      <c r="Q5" s="129"/>
    </row>
    <row r="6" spans="1:17" ht="61.5" customHeight="1">
      <c r="A6" s="134"/>
      <c r="B6" s="139"/>
      <c r="C6" s="139"/>
      <c r="D6" s="146"/>
      <c r="E6" s="157"/>
      <c r="F6" s="143"/>
      <c r="G6" s="142"/>
      <c r="H6" s="153"/>
      <c r="I6" s="149" t="s">
        <v>8</v>
      </c>
      <c r="J6" s="150"/>
      <c r="K6" s="145" t="s">
        <v>11</v>
      </c>
      <c r="L6" s="145" t="s">
        <v>12</v>
      </c>
      <c r="M6" s="136" t="s">
        <v>5</v>
      </c>
      <c r="N6" s="137"/>
      <c r="O6" s="138"/>
      <c r="P6" s="145" t="s">
        <v>14</v>
      </c>
      <c r="Q6" s="145" t="s">
        <v>15</v>
      </c>
    </row>
    <row r="7" spans="1:17" s="8" customFormat="1" ht="96" customHeight="1">
      <c r="A7" s="135"/>
      <c r="B7" s="140"/>
      <c r="C7" s="140"/>
      <c r="D7" s="147"/>
      <c r="E7" s="158"/>
      <c r="F7" s="144"/>
      <c r="G7" s="155"/>
      <c r="H7" s="154"/>
      <c r="I7" s="7" t="s">
        <v>9</v>
      </c>
      <c r="J7" s="7" t="s">
        <v>10</v>
      </c>
      <c r="K7" s="147"/>
      <c r="L7" s="148"/>
      <c r="M7" s="7" t="s">
        <v>9</v>
      </c>
      <c r="N7" s="7" t="s">
        <v>6</v>
      </c>
      <c r="O7" s="7" t="s">
        <v>18</v>
      </c>
      <c r="P7" s="148"/>
      <c r="Q7" s="148"/>
    </row>
    <row r="8" spans="1:17" s="1" customFormat="1" ht="13.5" thickBot="1">
      <c r="A8" s="30">
        <v>1</v>
      </c>
      <c r="B8" s="30">
        <v>2</v>
      </c>
      <c r="C8" s="30">
        <v>3</v>
      </c>
      <c r="D8" s="30">
        <v>5</v>
      </c>
      <c r="E8" s="78"/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0">
        <v>12</v>
      </c>
      <c r="O8" s="30">
        <v>13</v>
      </c>
      <c r="P8" s="30">
        <v>14</v>
      </c>
      <c r="Q8" s="30">
        <v>15</v>
      </c>
    </row>
    <row r="9" spans="1:17" s="9" customFormat="1" ht="24.75" thickBot="1">
      <c r="A9" s="33" t="s">
        <v>20</v>
      </c>
      <c r="B9" s="34"/>
      <c r="C9" s="35" t="s">
        <v>22</v>
      </c>
      <c r="D9" s="36"/>
      <c r="E9" s="79"/>
      <c r="F9" s="53">
        <f>G9+H9</f>
        <v>1492422</v>
      </c>
      <c r="G9" s="53">
        <f>G10</f>
        <v>1492422</v>
      </c>
      <c r="H9" s="53">
        <f>SUM(I9:Q9)</f>
        <v>0</v>
      </c>
      <c r="I9" s="53"/>
      <c r="J9" s="46"/>
      <c r="K9" s="46"/>
      <c r="L9" s="53"/>
      <c r="M9" s="53"/>
      <c r="N9" s="53"/>
      <c r="O9" s="53"/>
      <c r="P9" s="53"/>
      <c r="Q9" s="53"/>
    </row>
    <row r="10" spans="1:17" s="9" customFormat="1" ht="24">
      <c r="A10" s="152"/>
      <c r="B10" s="28" t="s">
        <v>21</v>
      </c>
      <c r="C10" s="31" t="s">
        <v>23</v>
      </c>
      <c r="D10" s="32"/>
      <c r="E10" s="70"/>
      <c r="F10" s="104">
        <f>G10+H10</f>
        <v>1492422</v>
      </c>
      <c r="G10" s="51">
        <f>G11</f>
        <v>1492422</v>
      </c>
      <c r="H10" s="89">
        <f>SUM(I10:Q10)</f>
        <v>0</v>
      </c>
      <c r="I10" s="54"/>
      <c r="J10" s="54"/>
      <c r="K10" s="54"/>
      <c r="L10" s="51"/>
      <c r="M10" s="51"/>
      <c r="N10" s="51"/>
      <c r="O10" s="51"/>
      <c r="P10" s="51"/>
      <c r="Q10" s="51"/>
    </row>
    <row r="11" spans="1:17" s="9" customFormat="1" ht="24" customHeight="1" thickBot="1">
      <c r="A11" s="152"/>
      <c r="B11" s="95"/>
      <c r="C11" s="48"/>
      <c r="D11" s="41"/>
      <c r="E11" s="80" t="s">
        <v>51</v>
      </c>
      <c r="F11" s="105">
        <f>G11+H11</f>
        <v>1492422</v>
      </c>
      <c r="G11" s="52">
        <v>1492422</v>
      </c>
      <c r="H11" s="93">
        <f aca="true" t="shared" si="0" ref="H11:H41">SUM(I11:Q11)</f>
        <v>0</v>
      </c>
      <c r="I11" s="55"/>
      <c r="J11" s="55"/>
      <c r="K11" s="55"/>
      <c r="L11" s="52"/>
      <c r="M11" s="52"/>
      <c r="N11" s="52"/>
      <c r="O11" s="52"/>
      <c r="P11" s="52"/>
      <c r="Q11" s="52"/>
    </row>
    <row r="12" spans="1:17" s="9" customFormat="1" ht="24" customHeight="1" thickBot="1">
      <c r="A12" s="33" t="s">
        <v>59</v>
      </c>
      <c r="B12" s="97"/>
      <c r="C12" s="39" t="s">
        <v>61</v>
      </c>
      <c r="D12" s="40"/>
      <c r="E12" s="83"/>
      <c r="F12" s="53">
        <f>G12+H12</f>
        <v>3000</v>
      </c>
      <c r="G12" s="73"/>
      <c r="H12" s="53">
        <f>SUM(I12:Q12)</f>
        <v>3000</v>
      </c>
      <c r="I12" s="74"/>
      <c r="J12" s="74"/>
      <c r="K12" s="74">
        <f>K13</f>
        <v>3000</v>
      </c>
      <c r="L12" s="73"/>
      <c r="M12" s="73"/>
      <c r="N12" s="73"/>
      <c r="O12" s="73"/>
      <c r="P12" s="73"/>
      <c r="Q12" s="73"/>
    </row>
    <row r="13" spans="1:17" s="9" customFormat="1" ht="38.25" customHeight="1" thickBot="1">
      <c r="A13" s="42"/>
      <c r="B13" s="96" t="s">
        <v>60</v>
      </c>
      <c r="C13" s="64" t="s">
        <v>62</v>
      </c>
      <c r="D13" s="37"/>
      <c r="E13" s="85" t="s">
        <v>58</v>
      </c>
      <c r="F13" s="106">
        <f>G13+H13</f>
        <v>3000</v>
      </c>
      <c r="G13" s="107"/>
      <c r="H13" s="106">
        <f>SUM(I13:Q13)</f>
        <v>3000</v>
      </c>
      <c r="I13" s="108"/>
      <c r="J13" s="66"/>
      <c r="K13" s="66">
        <v>3000</v>
      </c>
      <c r="L13" s="65"/>
      <c r="M13" s="65"/>
      <c r="N13" s="65"/>
      <c r="O13" s="65"/>
      <c r="P13" s="65"/>
      <c r="Q13" s="65"/>
    </row>
    <row r="14" spans="1:17" s="9" customFormat="1" ht="26.25" customHeight="1" thickBot="1">
      <c r="A14" s="33" t="s">
        <v>46</v>
      </c>
      <c r="B14" s="97"/>
      <c r="C14" s="72" t="s">
        <v>48</v>
      </c>
      <c r="D14" s="40"/>
      <c r="E14" s="83"/>
      <c r="F14" s="53">
        <f aca="true" t="shared" si="1" ref="F14:F41">G14+H14</f>
        <v>18217</v>
      </c>
      <c r="G14" s="109">
        <f>G15</f>
        <v>18217</v>
      </c>
      <c r="H14" s="53">
        <f t="shared" si="0"/>
        <v>0</v>
      </c>
      <c r="I14" s="74"/>
      <c r="J14" s="74"/>
      <c r="K14" s="74"/>
      <c r="L14" s="73"/>
      <c r="M14" s="73"/>
      <c r="N14" s="73"/>
      <c r="O14" s="73"/>
      <c r="P14" s="73"/>
      <c r="Q14" s="73"/>
    </row>
    <row r="15" spans="1:17" s="9" customFormat="1" ht="18" customHeight="1" thickBot="1">
      <c r="A15" s="42"/>
      <c r="B15" s="121" t="s">
        <v>47</v>
      </c>
      <c r="C15" s="47" t="s">
        <v>49</v>
      </c>
      <c r="D15" s="122"/>
      <c r="E15" s="123" t="s">
        <v>50</v>
      </c>
      <c r="F15" s="103">
        <f>G15+H15</f>
        <v>18217</v>
      </c>
      <c r="G15" s="124">
        <v>18217</v>
      </c>
      <c r="H15" s="125"/>
      <c r="I15" s="126"/>
      <c r="J15" s="126"/>
      <c r="K15" s="126"/>
      <c r="L15" s="124"/>
      <c r="M15" s="124"/>
      <c r="N15" s="124"/>
      <c r="O15" s="124"/>
      <c r="P15" s="124"/>
      <c r="Q15" s="124"/>
    </row>
    <row r="16" spans="1:17" s="9" customFormat="1" ht="40.5" customHeight="1" thickBot="1">
      <c r="A16" s="38" t="s">
        <v>65</v>
      </c>
      <c r="B16" s="38"/>
      <c r="C16" s="39" t="s">
        <v>67</v>
      </c>
      <c r="D16" s="43"/>
      <c r="E16" s="86" t="s">
        <v>29</v>
      </c>
      <c r="F16" s="109">
        <f>G16+H16</f>
        <v>5000</v>
      </c>
      <c r="G16" s="109"/>
      <c r="H16" s="109">
        <f>SUM(I16:Q16)</f>
        <v>5000</v>
      </c>
      <c r="I16" s="50"/>
      <c r="J16" s="50"/>
      <c r="K16" s="50">
        <v>5000</v>
      </c>
      <c r="L16" s="109"/>
      <c r="M16" s="109"/>
      <c r="N16" s="109"/>
      <c r="O16" s="109"/>
      <c r="P16" s="109"/>
      <c r="Q16" s="109"/>
    </row>
    <row r="17" spans="1:17" s="9" customFormat="1" ht="18" customHeight="1" thickBot="1">
      <c r="A17" s="42"/>
      <c r="B17" s="68" t="s">
        <v>66</v>
      </c>
      <c r="C17" s="69" t="s">
        <v>68</v>
      </c>
      <c r="D17" s="75"/>
      <c r="E17" s="84"/>
      <c r="F17" s="104">
        <f>G17+H17</f>
        <v>5000</v>
      </c>
      <c r="G17" s="104"/>
      <c r="H17" s="104">
        <f>H16</f>
        <v>5000</v>
      </c>
      <c r="I17" s="77"/>
      <c r="J17" s="77"/>
      <c r="K17" s="77">
        <v>5000</v>
      </c>
      <c r="L17" s="76"/>
      <c r="M17" s="76"/>
      <c r="N17" s="76"/>
      <c r="O17" s="76"/>
      <c r="P17" s="76"/>
      <c r="Q17" s="76"/>
    </row>
    <row r="18" spans="1:17" s="25" customFormat="1" ht="18.75" customHeight="1" thickBot="1">
      <c r="A18" s="38" t="s">
        <v>24</v>
      </c>
      <c r="B18" s="38"/>
      <c r="C18" s="39" t="s">
        <v>26</v>
      </c>
      <c r="D18" s="43"/>
      <c r="E18" s="86"/>
      <c r="F18" s="53">
        <f t="shared" si="1"/>
        <v>26100</v>
      </c>
      <c r="G18" s="53"/>
      <c r="H18" s="53">
        <f t="shared" si="0"/>
        <v>26100</v>
      </c>
      <c r="I18" s="46"/>
      <c r="J18" s="46">
        <f>J19</f>
        <v>26100</v>
      </c>
      <c r="K18" s="46"/>
      <c r="L18" s="53"/>
      <c r="M18" s="53"/>
      <c r="N18" s="53"/>
      <c r="O18" s="53"/>
      <c r="P18" s="53"/>
      <c r="Q18" s="53"/>
    </row>
    <row r="19" spans="1:17" s="9" customFormat="1" ht="23.25" customHeight="1">
      <c r="A19" s="151"/>
      <c r="B19" s="68" t="s">
        <v>25</v>
      </c>
      <c r="C19" s="69" t="s">
        <v>27</v>
      </c>
      <c r="D19" s="32"/>
      <c r="E19" s="70" t="s">
        <v>28</v>
      </c>
      <c r="F19" s="104">
        <f t="shared" si="1"/>
        <v>26100</v>
      </c>
      <c r="G19" s="104"/>
      <c r="H19" s="104">
        <f t="shared" si="0"/>
        <v>26100</v>
      </c>
      <c r="I19" s="110"/>
      <c r="J19" s="110">
        <f>J20</f>
        <v>26100</v>
      </c>
      <c r="K19" s="54"/>
      <c r="L19" s="51"/>
      <c r="M19" s="51"/>
      <c r="N19" s="51"/>
      <c r="O19" s="51"/>
      <c r="P19" s="51"/>
      <c r="Q19" s="51"/>
    </row>
    <row r="20" spans="1:17" s="9" customFormat="1" ht="51.75" customHeight="1" thickBot="1">
      <c r="A20" s="151"/>
      <c r="B20" s="27"/>
      <c r="C20" s="64" t="s">
        <v>72</v>
      </c>
      <c r="D20" s="37"/>
      <c r="E20" s="85"/>
      <c r="F20" s="105">
        <f t="shared" si="1"/>
        <v>26100</v>
      </c>
      <c r="G20" s="105"/>
      <c r="H20" s="105">
        <f t="shared" si="0"/>
        <v>26100</v>
      </c>
      <c r="I20" s="66"/>
      <c r="J20" s="66">
        <v>26100</v>
      </c>
      <c r="K20" s="66"/>
      <c r="L20" s="65"/>
      <c r="M20" s="65"/>
      <c r="N20" s="65"/>
      <c r="O20" s="65"/>
      <c r="P20" s="65"/>
      <c r="Q20" s="65"/>
    </row>
    <row r="21" spans="1:19" s="9" customFormat="1" ht="24.75" thickBot="1">
      <c r="A21" s="33" t="s">
        <v>30</v>
      </c>
      <c r="B21" s="34"/>
      <c r="C21" s="35" t="s">
        <v>32</v>
      </c>
      <c r="D21" s="36"/>
      <c r="E21" s="79"/>
      <c r="F21" s="53">
        <f>G21+H21</f>
        <v>254026</v>
      </c>
      <c r="G21" s="53">
        <f>G22+G25</f>
        <v>200000</v>
      </c>
      <c r="H21" s="53">
        <f>SUM(I21:Q21)</f>
        <v>54026</v>
      </c>
      <c r="I21" s="46"/>
      <c r="J21" s="46">
        <f>J22+J25+J30</f>
        <v>54026</v>
      </c>
      <c r="K21" s="53"/>
      <c r="L21" s="53"/>
      <c r="M21" s="53"/>
      <c r="N21" s="53"/>
      <c r="O21" s="53"/>
      <c r="P21" s="53"/>
      <c r="Q21" s="53"/>
      <c r="R21" s="12"/>
      <c r="S21" s="12"/>
    </row>
    <row r="22" spans="1:19" s="9" customFormat="1" ht="28.5" customHeight="1">
      <c r="A22" s="151"/>
      <c r="B22" s="68" t="s">
        <v>31</v>
      </c>
      <c r="C22" s="69" t="s">
        <v>33</v>
      </c>
      <c r="D22" s="32"/>
      <c r="E22" s="70"/>
      <c r="F22" s="104">
        <f t="shared" si="1"/>
        <v>27898</v>
      </c>
      <c r="G22" s="104"/>
      <c r="H22" s="104">
        <f t="shared" si="0"/>
        <v>27898</v>
      </c>
      <c r="I22" s="54"/>
      <c r="J22" s="54">
        <f>J23+J24</f>
        <v>27898</v>
      </c>
      <c r="K22" s="51"/>
      <c r="L22" s="51"/>
      <c r="M22" s="51"/>
      <c r="N22" s="51"/>
      <c r="O22" s="51"/>
      <c r="P22" s="51"/>
      <c r="Q22" s="51"/>
      <c r="R22" s="12"/>
      <c r="S22" s="12"/>
    </row>
    <row r="23" spans="1:19" s="9" customFormat="1" ht="18" customHeight="1">
      <c r="A23" s="151"/>
      <c r="B23" s="27"/>
      <c r="C23" s="90"/>
      <c r="D23" s="11"/>
      <c r="E23" s="81" t="s">
        <v>34</v>
      </c>
      <c r="F23" s="111">
        <f t="shared" si="1"/>
        <v>20450</v>
      </c>
      <c r="G23" s="111"/>
      <c r="H23" s="111">
        <f t="shared" si="0"/>
        <v>20450</v>
      </c>
      <c r="I23" s="57"/>
      <c r="J23" s="57">
        <v>20450</v>
      </c>
      <c r="K23" s="56"/>
      <c r="L23" s="56"/>
      <c r="M23" s="56"/>
      <c r="N23" s="56"/>
      <c r="O23" s="56"/>
      <c r="P23" s="56"/>
      <c r="Q23" s="56"/>
      <c r="R23" s="12"/>
      <c r="S23" s="12"/>
    </row>
    <row r="24" spans="1:19" s="9" customFormat="1" ht="16.5" customHeight="1">
      <c r="A24" s="151"/>
      <c r="B24" s="28"/>
      <c r="C24" s="91"/>
      <c r="D24" s="11"/>
      <c r="E24" s="88" t="s">
        <v>35</v>
      </c>
      <c r="F24" s="112">
        <f t="shared" si="1"/>
        <v>7448</v>
      </c>
      <c r="G24" s="112"/>
      <c r="H24" s="112">
        <f t="shared" si="0"/>
        <v>7448</v>
      </c>
      <c r="I24" s="63"/>
      <c r="J24" s="63">
        <v>7448</v>
      </c>
      <c r="K24" s="62"/>
      <c r="L24" s="62"/>
      <c r="M24" s="62"/>
      <c r="N24" s="62"/>
      <c r="O24" s="62"/>
      <c r="P24" s="62"/>
      <c r="Q24" s="62"/>
      <c r="R24" s="12"/>
      <c r="S24" s="12"/>
    </row>
    <row r="25" spans="1:19" s="9" customFormat="1" ht="19.5" customHeight="1">
      <c r="A25" s="151"/>
      <c r="B25" s="71" t="s">
        <v>36</v>
      </c>
      <c r="C25" s="92" t="s">
        <v>41</v>
      </c>
      <c r="D25" s="11"/>
      <c r="E25" s="87"/>
      <c r="F25" s="115">
        <f t="shared" si="1"/>
        <v>221128</v>
      </c>
      <c r="G25" s="115">
        <f>G26</f>
        <v>200000</v>
      </c>
      <c r="H25" s="115">
        <f t="shared" si="0"/>
        <v>21128</v>
      </c>
      <c r="I25" s="61"/>
      <c r="J25" s="61">
        <f>J26</f>
        <v>21128</v>
      </c>
      <c r="K25" s="60"/>
      <c r="L25" s="60"/>
      <c r="M25" s="60"/>
      <c r="N25" s="60"/>
      <c r="O25" s="60"/>
      <c r="P25" s="60"/>
      <c r="Q25" s="60"/>
      <c r="R25" s="12"/>
      <c r="S25" s="12"/>
    </row>
    <row r="26" spans="1:19" s="9" customFormat="1" ht="19.5" customHeight="1">
      <c r="A26" s="27"/>
      <c r="B26" s="27"/>
      <c r="C26" s="67"/>
      <c r="D26" s="37"/>
      <c r="E26" s="80"/>
      <c r="F26" s="105">
        <f>F27+F28+F29</f>
        <v>221128</v>
      </c>
      <c r="G26" s="105">
        <f>G27+G28+G29</f>
        <v>200000</v>
      </c>
      <c r="H26" s="105">
        <f>H27+H28</f>
        <v>21128</v>
      </c>
      <c r="I26" s="55"/>
      <c r="J26" s="55">
        <f>J27+J28</f>
        <v>21128</v>
      </c>
      <c r="K26" s="52"/>
      <c r="L26" s="52"/>
      <c r="M26" s="52"/>
      <c r="N26" s="52"/>
      <c r="O26" s="52"/>
      <c r="P26" s="52"/>
      <c r="Q26" s="52"/>
      <c r="R26" s="12"/>
      <c r="S26" s="12"/>
    </row>
    <row r="27" spans="1:19" s="9" customFormat="1" ht="29.25" customHeight="1">
      <c r="A27" s="27"/>
      <c r="B27" s="27"/>
      <c r="C27" s="67"/>
      <c r="D27" s="37"/>
      <c r="E27" s="81" t="s">
        <v>37</v>
      </c>
      <c r="F27" s="111">
        <f t="shared" si="1"/>
        <v>9196</v>
      </c>
      <c r="G27" s="111"/>
      <c r="H27" s="111">
        <f t="shared" si="0"/>
        <v>9196</v>
      </c>
      <c r="I27" s="57"/>
      <c r="J27" s="57">
        <v>9196</v>
      </c>
      <c r="K27" s="56"/>
      <c r="L27" s="56"/>
      <c r="M27" s="56"/>
      <c r="N27" s="56"/>
      <c r="O27" s="56"/>
      <c r="P27" s="56"/>
      <c r="Q27" s="56"/>
      <c r="R27" s="12"/>
      <c r="S27" s="12"/>
    </row>
    <row r="28" spans="1:19" s="9" customFormat="1" ht="22.5" customHeight="1">
      <c r="A28" s="27"/>
      <c r="B28" s="27"/>
      <c r="C28" s="67"/>
      <c r="D28" s="37"/>
      <c r="E28" s="82" t="s">
        <v>38</v>
      </c>
      <c r="F28" s="113">
        <f t="shared" si="1"/>
        <v>11932</v>
      </c>
      <c r="G28" s="113"/>
      <c r="H28" s="113">
        <f t="shared" si="0"/>
        <v>11932</v>
      </c>
      <c r="I28" s="59"/>
      <c r="J28" s="59">
        <v>11932</v>
      </c>
      <c r="K28" s="58"/>
      <c r="L28" s="58"/>
      <c r="M28" s="58"/>
      <c r="N28" s="58"/>
      <c r="O28" s="58"/>
      <c r="P28" s="58"/>
      <c r="Q28" s="58"/>
      <c r="R28" s="12"/>
      <c r="S28" s="12"/>
    </row>
    <row r="29" spans="1:19" s="9" customFormat="1" ht="22.5" customHeight="1">
      <c r="A29" s="27"/>
      <c r="B29" s="27"/>
      <c r="C29" s="67"/>
      <c r="D29" s="37"/>
      <c r="E29" s="85" t="s">
        <v>69</v>
      </c>
      <c r="F29" s="107">
        <v>200000</v>
      </c>
      <c r="G29" s="107">
        <v>200000</v>
      </c>
      <c r="H29" s="107"/>
      <c r="I29" s="66"/>
      <c r="J29" s="66"/>
      <c r="K29" s="65"/>
      <c r="L29" s="65"/>
      <c r="M29" s="65"/>
      <c r="N29" s="65"/>
      <c r="O29" s="65"/>
      <c r="P29" s="65"/>
      <c r="Q29" s="65"/>
      <c r="R29" s="12"/>
      <c r="S29" s="12"/>
    </row>
    <row r="30" spans="1:19" s="9" customFormat="1" ht="19.5" customHeight="1" thickBot="1">
      <c r="A30" s="27"/>
      <c r="B30" s="29" t="s">
        <v>39</v>
      </c>
      <c r="C30" s="26" t="s">
        <v>40</v>
      </c>
      <c r="D30" s="41"/>
      <c r="E30" s="80" t="s">
        <v>42</v>
      </c>
      <c r="F30" s="105">
        <f t="shared" si="1"/>
        <v>5000</v>
      </c>
      <c r="G30" s="105"/>
      <c r="H30" s="105">
        <f t="shared" si="0"/>
        <v>5000</v>
      </c>
      <c r="I30" s="114"/>
      <c r="J30" s="114">
        <v>5000</v>
      </c>
      <c r="K30" s="52"/>
      <c r="L30" s="52"/>
      <c r="M30" s="52"/>
      <c r="N30" s="52"/>
      <c r="O30" s="52"/>
      <c r="P30" s="52"/>
      <c r="Q30" s="52"/>
      <c r="R30" s="12"/>
      <c r="S30" s="12"/>
    </row>
    <row r="31" spans="1:19" s="9" customFormat="1" ht="19.5" customHeight="1" thickBot="1">
      <c r="A31" s="34" t="s">
        <v>52</v>
      </c>
      <c r="B31" s="34"/>
      <c r="C31" s="72" t="s">
        <v>54</v>
      </c>
      <c r="D31" s="40"/>
      <c r="E31" s="83"/>
      <c r="F31" s="53">
        <f>G31+H31</f>
        <v>850</v>
      </c>
      <c r="G31" s="73"/>
      <c r="H31" s="53">
        <f>SUM(I31:Q31)</f>
        <v>850</v>
      </c>
      <c r="I31" s="50">
        <f>I32</f>
        <v>850</v>
      </c>
      <c r="J31" s="74"/>
      <c r="K31" s="73"/>
      <c r="L31" s="73"/>
      <c r="M31" s="73"/>
      <c r="N31" s="73"/>
      <c r="O31" s="73"/>
      <c r="P31" s="73"/>
      <c r="Q31" s="73"/>
      <c r="R31" s="12"/>
      <c r="S31" s="12"/>
    </row>
    <row r="32" spans="1:19" s="9" customFormat="1" ht="19.5" customHeight="1" thickBot="1">
      <c r="A32" s="27"/>
      <c r="B32" s="27" t="s">
        <v>53</v>
      </c>
      <c r="C32" s="67" t="s">
        <v>40</v>
      </c>
      <c r="D32" s="37"/>
      <c r="E32" s="85" t="s">
        <v>29</v>
      </c>
      <c r="F32" s="106">
        <f>G32+H32</f>
        <v>850</v>
      </c>
      <c r="G32" s="107"/>
      <c r="H32" s="106">
        <f>SUM(I32:Q32)</f>
        <v>850</v>
      </c>
      <c r="I32" s="108">
        <v>850</v>
      </c>
      <c r="J32" s="108"/>
      <c r="K32" s="65"/>
      <c r="L32" s="65"/>
      <c r="M32" s="65"/>
      <c r="N32" s="65"/>
      <c r="O32" s="65"/>
      <c r="P32" s="65"/>
      <c r="Q32" s="65"/>
      <c r="R32" s="12"/>
      <c r="S32" s="12"/>
    </row>
    <row r="33" spans="1:19" s="9" customFormat="1" ht="13.5" thickBot="1">
      <c r="A33" s="44">
        <v>852</v>
      </c>
      <c r="B33" s="45"/>
      <c r="C33" s="35"/>
      <c r="D33" s="36"/>
      <c r="E33" s="79"/>
      <c r="F33" s="53">
        <f>G33+H33</f>
        <v>36427</v>
      </c>
      <c r="G33" s="53"/>
      <c r="H33" s="53">
        <f>SUM(I33:Q33)</f>
        <v>36427</v>
      </c>
      <c r="I33" s="46">
        <f>I34+I37</f>
        <v>17430</v>
      </c>
      <c r="J33" s="46"/>
      <c r="K33" s="46">
        <f>K34+K38</f>
        <v>18997</v>
      </c>
      <c r="L33" s="53"/>
      <c r="M33" s="53"/>
      <c r="N33" s="53"/>
      <c r="O33" s="53"/>
      <c r="P33" s="53"/>
      <c r="Q33" s="53"/>
      <c r="R33" s="12"/>
      <c r="S33" s="12"/>
    </row>
    <row r="34" spans="1:19" s="4" customFormat="1" ht="27.75" customHeight="1">
      <c r="A34" s="47"/>
      <c r="B34" s="94">
        <v>85201</v>
      </c>
      <c r="C34" s="31" t="s">
        <v>43</v>
      </c>
      <c r="D34" s="32"/>
      <c r="E34" s="70"/>
      <c r="F34" s="104">
        <f>G34+H34</f>
        <v>19427</v>
      </c>
      <c r="G34" s="104"/>
      <c r="H34" s="104">
        <f>SUM(I34:Q34)</f>
        <v>19427</v>
      </c>
      <c r="I34" s="54">
        <f>I35</f>
        <v>5430</v>
      </c>
      <c r="J34" s="54"/>
      <c r="K34" s="54">
        <f>K35+K36</f>
        <v>13997</v>
      </c>
      <c r="L34" s="51"/>
      <c r="M34" s="51"/>
      <c r="N34" s="51"/>
      <c r="O34" s="51"/>
      <c r="P34" s="51"/>
      <c r="Q34" s="51"/>
      <c r="R34" s="13"/>
      <c r="S34" s="13"/>
    </row>
    <row r="35" spans="1:19" s="4" customFormat="1" ht="24" customHeight="1">
      <c r="A35" s="64"/>
      <c r="B35" s="117"/>
      <c r="C35" s="118"/>
      <c r="D35" s="11"/>
      <c r="E35" s="81" t="s">
        <v>44</v>
      </c>
      <c r="F35" s="111">
        <f t="shared" si="1"/>
        <v>5430</v>
      </c>
      <c r="G35" s="111"/>
      <c r="H35" s="111">
        <f t="shared" si="0"/>
        <v>5430</v>
      </c>
      <c r="I35" s="57">
        <v>5430</v>
      </c>
      <c r="J35" s="57"/>
      <c r="K35" s="57"/>
      <c r="L35" s="56"/>
      <c r="M35" s="56"/>
      <c r="N35" s="56"/>
      <c r="O35" s="56"/>
      <c r="P35" s="56"/>
      <c r="Q35" s="56"/>
      <c r="R35" s="13"/>
      <c r="S35" s="13"/>
    </row>
    <row r="36" spans="1:19" s="4" customFormat="1" ht="24" customHeight="1">
      <c r="A36" s="64"/>
      <c r="B36" s="119"/>
      <c r="C36" s="120"/>
      <c r="D36" s="11"/>
      <c r="E36" s="80" t="s">
        <v>45</v>
      </c>
      <c r="F36" s="105"/>
      <c r="G36" s="105"/>
      <c r="H36" s="105"/>
      <c r="I36" s="55"/>
      <c r="J36" s="55"/>
      <c r="K36" s="55">
        <v>13997</v>
      </c>
      <c r="L36" s="52"/>
      <c r="M36" s="52"/>
      <c r="N36" s="52"/>
      <c r="O36" s="52"/>
      <c r="P36" s="52"/>
      <c r="Q36" s="52"/>
      <c r="R36" s="13"/>
      <c r="S36" s="13"/>
    </row>
    <row r="37" spans="1:19" s="4" customFormat="1" ht="26.25" customHeight="1">
      <c r="A37" s="64"/>
      <c r="B37" s="10">
        <v>85218</v>
      </c>
      <c r="C37" s="10" t="s">
        <v>55</v>
      </c>
      <c r="D37" s="11"/>
      <c r="E37" s="87" t="s">
        <v>45</v>
      </c>
      <c r="F37" s="115">
        <f t="shared" si="1"/>
        <v>12000</v>
      </c>
      <c r="G37" s="115"/>
      <c r="H37" s="115">
        <f t="shared" si="0"/>
        <v>12000</v>
      </c>
      <c r="I37" s="61">
        <v>12000</v>
      </c>
      <c r="J37" s="61"/>
      <c r="K37" s="61"/>
      <c r="L37" s="60"/>
      <c r="M37" s="60"/>
      <c r="N37" s="60"/>
      <c r="O37" s="60"/>
      <c r="P37" s="60"/>
      <c r="Q37" s="60"/>
      <c r="R37" s="13"/>
      <c r="S37" s="13"/>
    </row>
    <row r="38" spans="1:19" s="4" customFormat="1" ht="15.75" customHeight="1" thickBot="1">
      <c r="A38" s="64"/>
      <c r="B38" s="10">
        <v>85295</v>
      </c>
      <c r="C38" s="10" t="s">
        <v>40</v>
      </c>
      <c r="D38" s="11"/>
      <c r="E38" s="87" t="s">
        <v>45</v>
      </c>
      <c r="F38" s="115">
        <f t="shared" si="1"/>
        <v>5000</v>
      </c>
      <c r="G38" s="115"/>
      <c r="H38" s="115">
        <f t="shared" si="0"/>
        <v>5000</v>
      </c>
      <c r="I38" s="61"/>
      <c r="J38" s="61"/>
      <c r="K38" s="61">
        <v>5000</v>
      </c>
      <c r="L38" s="60"/>
      <c r="M38" s="60"/>
      <c r="N38" s="60"/>
      <c r="O38" s="60"/>
      <c r="P38" s="60"/>
      <c r="Q38" s="60"/>
      <c r="R38" s="13"/>
      <c r="S38" s="13"/>
    </row>
    <row r="39" spans="1:19" s="4" customFormat="1" ht="35.25" customHeight="1" thickBot="1">
      <c r="A39" s="39">
        <v>921</v>
      </c>
      <c r="B39" s="45"/>
      <c r="C39" s="98" t="s">
        <v>56</v>
      </c>
      <c r="D39" s="40"/>
      <c r="E39" s="83"/>
      <c r="F39" s="53">
        <f t="shared" si="1"/>
        <v>24000</v>
      </c>
      <c r="G39" s="73"/>
      <c r="H39" s="53">
        <f t="shared" si="0"/>
        <v>24000</v>
      </c>
      <c r="I39" s="74"/>
      <c r="J39" s="74"/>
      <c r="K39" s="74">
        <f>K40+K41</f>
        <v>24000</v>
      </c>
      <c r="L39" s="73"/>
      <c r="M39" s="73"/>
      <c r="N39" s="73"/>
      <c r="O39" s="73"/>
      <c r="P39" s="73"/>
      <c r="Q39" s="73"/>
      <c r="R39" s="13"/>
      <c r="S39" s="13"/>
    </row>
    <row r="40" spans="1:19" s="9" customFormat="1" ht="14.25" customHeight="1">
      <c r="A40" s="64"/>
      <c r="B40" s="99">
        <v>92118</v>
      </c>
      <c r="C40" s="90" t="s">
        <v>57</v>
      </c>
      <c r="D40" s="32"/>
      <c r="E40" s="70" t="s">
        <v>58</v>
      </c>
      <c r="F40" s="116">
        <f t="shared" si="1"/>
        <v>19000</v>
      </c>
      <c r="G40" s="116"/>
      <c r="H40" s="116">
        <f t="shared" si="0"/>
        <v>19000</v>
      </c>
      <c r="I40" s="54"/>
      <c r="J40" s="54"/>
      <c r="K40" s="54">
        <v>19000</v>
      </c>
      <c r="L40" s="51"/>
      <c r="M40" s="51"/>
      <c r="N40" s="51"/>
      <c r="O40" s="51"/>
      <c r="P40" s="51"/>
      <c r="Q40" s="51"/>
      <c r="R40" s="12"/>
      <c r="S40" s="12"/>
    </row>
    <row r="41" spans="1:19" s="9" customFormat="1" ht="24.75" customHeight="1" thickBot="1">
      <c r="A41" s="64"/>
      <c r="B41" s="26">
        <v>92195</v>
      </c>
      <c r="C41" s="26" t="s">
        <v>40</v>
      </c>
      <c r="D41" s="41"/>
      <c r="E41" s="80" t="s">
        <v>58</v>
      </c>
      <c r="F41" s="105">
        <f t="shared" si="1"/>
        <v>5000</v>
      </c>
      <c r="G41" s="105"/>
      <c r="H41" s="105">
        <f t="shared" si="0"/>
        <v>5000</v>
      </c>
      <c r="I41" s="55"/>
      <c r="J41" s="55"/>
      <c r="K41" s="55">
        <v>5000</v>
      </c>
      <c r="L41" s="52"/>
      <c r="M41" s="52"/>
      <c r="N41" s="52"/>
      <c r="O41" s="52"/>
      <c r="P41" s="52"/>
      <c r="Q41" s="52"/>
      <c r="R41" s="12"/>
      <c r="S41" s="12"/>
    </row>
    <row r="42" spans="1:19" s="9" customFormat="1" ht="24.75" customHeight="1" thickBot="1">
      <c r="A42" s="72">
        <v>926</v>
      </c>
      <c r="B42" s="45"/>
      <c r="C42" s="98" t="s">
        <v>63</v>
      </c>
      <c r="D42" s="40"/>
      <c r="E42" s="83"/>
      <c r="F42" s="53">
        <f>G42+H42</f>
        <v>25000</v>
      </c>
      <c r="G42" s="73">
        <f>G43</f>
        <v>0</v>
      </c>
      <c r="H42" s="53">
        <f>SUM(I42:Q42)</f>
        <v>25000</v>
      </c>
      <c r="I42" s="74"/>
      <c r="J42" s="74"/>
      <c r="K42" s="50">
        <f>K43</f>
        <v>25000</v>
      </c>
      <c r="L42" s="73"/>
      <c r="M42" s="73"/>
      <c r="N42" s="73"/>
      <c r="O42" s="73"/>
      <c r="P42" s="73"/>
      <c r="Q42" s="73"/>
      <c r="R42" s="12"/>
      <c r="S42" s="12"/>
    </row>
    <row r="43" spans="1:19" s="9" customFormat="1" ht="39.75" customHeight="1" thickBot="1">
      <c r="A43" s="64"/>
      <c r="B43" s="67">
        <v>92605</v>
      </c>
      <c r="C43" s="90" t="s">
        <v>64</v>
      </c>
      <c r="D43" s="37"/>
      <c r="E43" s="85" t="s">
        <v>58</v>
      </c>
      <c r="F43" s="107">
        <f>G43+H43</f>
        <v>25000</v>
      </c>
      <c r="G43" s="107"/>
      <c r="H43" s="107">
        <f>SUM(I43:Q43)</f>
        <v>25000</v>
      </c>
      <c r="I43" s="66"/>
      <c r="J43" s="66"/>
      <c r="K43" s="66">
        <v>25000</v>
      </c>
      <c r="L43" s="65"/>
      <c r="M43" s="65"/>
      <c r="N43" s="65"/>
      <c r="O43" s="65"/>
      <c r="P43" s="65"/>
      <c r="Q43" s="65"/>
      <c r="R43" s="12"/>
      <c r="S43" s="12"/>
    </row>
    <row r="44" spans="1:17" s="14" customFormat="1" ht="26.25" customHeight="1" thickBot="1">
      <c r="A44" s="49"/>
      <c r="B44" s="100"/>
      <c r="C44" s="101" t="s">
        <v>7</v>
      </c>
      <c r="D44" s="102" t="e">
        <f>#REF!+#REF!+#REF!+#REF!+#REF!+#REF!+#REF!+#REF!+#REF!+#REF!+#REF!+#REF!+#REF!+D33+D21+#REF!+D9+#REF!</f>
        <v>#REF!</v>
      </c>
      <c r="E44" s="79"/>
      <c r="F44" s="53">
        <f>F9+F12+F14+F16+F18+F21+F31+F33+F39+F42</f>
        <v>1885042</v>
      </c>
      <c r="G44" s="53">
        <f>G9+G14+G18+G21+G33+G42</f>
        <v>1710639</v>
      </c>
      <c r="H44" s="53">
        <f>H9+H12+H14+H16+H18+H21+H31+H33+H39+H42</f>
        <v>174403</v>
      </c>
      <c r="I44" s="53">
        <f>I9+I18+I21+I31+I33</f>
        <v>18280</v>
      </c>
      <c r="J44" s="53">
        <f>J9++J14+J18+J21+J33</f>
        <v>80126</v>
      </c>
      <c r="K44" s="53">
        <f>K9++K12+K18+K21+K33+K39+K42+K16</f>
        <v>75997</v>
      </c>
      <c r="L44" s="53">
        <f aca="true" t="shared" si="2" ref="L44:Q44">L9+L18+L21+L33</f>
        <v>0</v>
      </c>
      <c r="M44" s="53">
        <f t="shared" si="2"/>
        <v>0</v>
      </c>
      <c r="N44" s="53">
        <f t="shared" si="2"/>
        <v>0</v>
      </c>
      <c r="O44" s="53">
        <f t="shared" si="2"/>
        <v>0</v>
      </c>
      <c r="P44" s="53">
        <f t="shared" si="2"/>
        <v>0</v>
      </c>
      <c r="Q44" s="53">
        <f t="shared" si="2"/>
        <v>0</v>
      </c>
    </row>
    <row r="45" spans="1:17" ht="12.75">
      <c r="A45" s="15"/>
      <c r="B45" s="15"/>
      <c r="C45" s="16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2.75">
      <c r="A46" s="15"/>
      <c r="B46" s="15"/>
      <c r="C46" s="16"/>
      <c r="D46" s="17"/>
      <c r="E46" s="17"/>
      <c r="F46" s="18"/>
      <c r="G46" s="18"/>
      <c r="H46" s="18">
        <f>H9+H18+H21+H33+H14+H39+H31+H12+H42+H16</f>
        <v>174403</v>
      </c>
      <c r="I46" s="19"/>
      <c r="J46" s="18"/>
      <c r="K46" s="18"/>
      <c r="L46" s="18"/>
      <c r="M46" s="18"/>
      <c r="N46" s="18"/>
      <c r="O46" s="18"/>
      <c r="P46" s="18"/>
      <c r="Q46" s="18"/>
    </row>
    <row r="47" spans="1:17" ht="31.5" customHeight="1">
      <c r="A47" s="15"/>
      <c r="B47" s="15"/>
      <c r="C47" s="16"/>
      <c r="D47" s="17"/>
      <c r="E47" s="17"/>
      <c r="F47" s="18">
        <f>SUM(G44,H44)</f>
        <v>1885042</v>
      </c>
      <c r="G47" s="18"/>
      <c r="H47" s="18"/>
      <c r="I47" s="18">
        <f>F44-H47</f>
        <v>1885042</v>
      </c>
      <c r="J47" s="18">
        <f>I44+J44+K44+L44+M44+N44+P44+Q44</f>
        <v>174403</v>
      </c>
      <c r="K47" s="18"/>
      <c r="L47" s="18">
        <f>I44+J44+K44+L44+M44+N44+O44+P44+Q44</f>
        <v>174403</v>
      </c>
      <c r="M47" s="18"/>
      <c r="N47" s="18"/>
      <c r="O47" s="18"/>
      <c r="P47" s="18"/>
      <c r="Q47" s="18"/>
    </row>
    <row r="48" spans="4:17" ht="12.75">
      <c r="D48" s="20"/>
      <c r="E48" s="20"/>
      <c r="F48" s="21"/>
      <c r="G48" s="21"/>
      <c r="H48" s="21"/>
      <c r="I48" s="21"/>
      <c r="J48" s="21">
        <f>J47-H46</f>
        <v>0</v>
      </c>
      <c r="K48" s="21"/>
      <c r="L48" s="21"/>
      <c r="M48" s="21"/>
      <c r="N48" s="21"/>
      <c r="O48" s="21"/>
      <c r="P48" s="21"/>
      <c r="Q48" s="21"/>
    </row>
    <row r="49" spans="4:17" ht="12.75">
      <c r="D49" s="20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4:17" ht="12.75">
      <c r="D50" s="20"/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4:17" ht="12.75">
      <c r="D51" s="20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4:17" ht="12.75"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4:17" ht="12.75">
      <c r="D53" s="20"/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6:17" ht="12.75"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6:17" ht="12.75"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6:17" ht="12.75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6:17" ht="12.75"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6:17" ht="12.75"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6:17" ht="12.75"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6:17" ht="12.75"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6:17" ht="12.75"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6:17" ht="12.75"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6:17" ht="12.75"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6:17" ht="12.75"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6:17" ht="12.75"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6:17" ht="12.75"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6:17" ht="12.75"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6:17" ht="12.75"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6:17" ht="12.75"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6:17" ht="12.75"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6:17" ht="12.75"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6:17" ht="12.75"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6:17" ht="12.75"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6:17" ht="12.75"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6:17" ht="12.75"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6:17" ht="12.75"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</sheetData>
  <sheetProtection/>
  <mergeCells count="21">
    <mergeCell ref="E4:E7"/>
    <mergeCell ref="Q6:Q7"/>
    <mergeCell ref="I6:J6"/>
    <mergeCell ref="P6:P7"/>
    <mergeCell ref="K6:K7"/>
    <mergeCell ref="L6:L7"/>
    <mergeCell ref="A22:A25"/>
    <mergeCell ref="A10:A11"/>
    <mergeCell ref="A19:A20"/>
    <mergeCell ref="H5:H7"/>
    <mergeCell ref="G5:G7"/>
    <mergeCell ref="M1:Q1"/>
    <mergeCell ref="G4:Q4"/>
    <mergeCell ref="I5:Q5"/>
    <mergeCell ref="A2:Q2"/>
    <mergeCell ref="A4:A7"/>
    <mergeCell ref="M6:O6"/>
    <mergeCell ref="B4:B7"/>
    <mergeCell ref="F4:F7"/>
    <mergeCell ref="D4:D7"/>
    <mergeCell ref="C4:C7"/>
  </mergeCells>
  <printOptions/>
  <pageMargins left="0.5905511811023623" right="0.5905511811023623" top="0.7874015748031497" bottom="0.5905511811023623" header="0.4724409448818898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2009-12-17T09:35:47Z</cp:lastPrinted>
  <dcterms:created xsi:type="dcterms:W3CDTF">2009-11-02T10:14:29Z</dcterms:created>
  <dcterms:modified xsi:type="dcterms:W3CDTF">2010-01-07T08:04:13Z</dcterms:modified>
  <cp:category/>
  <cp:version/>
  <cp:contentType/>
  <cp:contentStatus/>
</cp:coreProperties>
</file>