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'4'!$A$1:$N$62</definedName>
    <definedName name="_xlnm.Print_Titles" localSheetId="0">'4'!$6:$11</definedName>
  </definedNames>
  <calcPr fullCalcOnLoad="1"/>
</workbook>
</file>

<file path=xl/sharedStrings.xml><?xml version="1.0" encoding="utf-8"?>
<sst xmlns="http://schemas.openxmlformats.org/spreadsheetml/2006/main" count="133" uniqueCount="75">
  <si>
    <t>Lp.</t>
  </si>
  <si>
    <t>Projekt</t>
  </si>
  <si>
    <t>Kategoria interwencji funduszy strukturalnych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</si>
  <si>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</si>
  <si>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</si>
  <si>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</si>
  <si>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</si>
  <si>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</si>
  <si>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</si>
  <si>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</si>
  <si>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</si>
  <si>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</si>
  <si>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</si>
  <si>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</si>
  <si>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</si>
  <si>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</si>
  <si>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</si>
  <si>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</si>
  <si>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</si>
  <si>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</si>
  <si>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</si>
  <si>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</si>
  <si>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</si>
  <si>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</si>
  <si>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</si>
  <si>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</si>
  <si>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</si>
  <si>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</si>
  <si>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</si>
  <si>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Priorytet 2. - Wzmocnienie rozwoju zasobów ludzkich w regionach</t>
  </si>
  <si>
    <t>Działanie 2.2. - Wyrównywanie szans edukacyjnych poprzez programy stypendialne</t>
  </si>
  <si>
    <t>Unia dla studentów II</t>
  </si>
  <si>
    <t>Europejska matura II</t>
  </si>
  <si>
    <t>Europejski Fundusz Rozwoju Regionalnego w ramach Programu INTERREG III A Czechy - Polska</t>
  </si>
  <si>
    <t>Priorytet 8.1 - Dalszy rozwój i modernizacja infrastruktury dla zwiększenia konkurencyjności obszaru pogranicza</t>
  </si>
  <si>
    <t>Działanie 8.1.1 - Wspieranie rozwoju infrastruktury o znaczeniu transgranicznym</t>
  </si>
  <si>
    <t>Przebudowa drogi S2644 w Jaworzynce</t>
  </si>
  <si>
    <t>Zintegrowany Program Operacyjny Rozwoju Regionalnego</t>
  </si>
  <si>
    <t>Priorytet 1. - Rozbudowa i modernizacja infrastruktury służącej wzmacnianiu konkurencyjności regionów</t>
  </si>
  <si>
    <t>Działanie 1.1 - Modernizacja i rozbudowa regionalnego układu transportowego</t>
  </si>
  <si>
    <t>Poprawa spójności układu komunikacyjnego Cieszyna - etap I część I</t>
  </si>
  <si>
    <t>Działanie 1.5 - Infrastruktura społeczeństwa informacyjnego</t>
  </si>
  <si>
    <t>322/323</t>
  </si>
  <si>
    <t>600, 60014</t>
  </si>
  <si>
    <t>750, 75020</t>
  </si>
  <si>
    <t>803, 80309</t>
  </si>
  <si>
    <t>854, 85415</t>
  </si>
  <si>
    <t>2.3</t>
  </si>
  <si>
    <t>Sektorowy Program Operacyjny Rozwój Zasobów Ludzkich 2004-2006</t>
  </si>
  <si>
    <t>Akademia dialogu</t>
  </si>
  <si>
    <t>853, 85395</t>
  </si>
  <si>
    <t>Priorytet 1. - Aktywna polityka rynku pracy oraz integracji zawodowej i społecznej</t>
  </si>
  <si>
    <t>Działanie 1.1 - Rozwój i modernizacja instrumentów i instytucji rynków pracy</t>
  </si>
  <si>
    <t>Planowane wydatki w 2007 r., z tego:</t>
  </si>
  <si>
    <t>Wydatki razem (6+11)</t>
  </si>
  <si>
    <t>2.4</t>
  </si>
  <si>
    <t>Działanie 1.5 - Promocja aktywnej polityki społecznej poprzez wsparcie grup szczególnego ryzyka</t>
  </si>
  <si>
    <t>Akademia ekonomii społecznej</t>
  </si>
  <si>
    <t>System Elektronicznej Komunikacji Administracji Publicznej w Województwie Śląskim</t>
  </si>
  <si>
    <t>A</t>
  </si>
  <si>
    <t>Środki pochodzące z funduszy strukturalnych i Funduszu Spójności</t>
  </si>
  <si>
    <t>B</t>
  </si>
  <si>
    <t>Środki pochodzące z innych źródeł zagranicznych</t>
  </si>
  <si>
    <t>Wydatki na programy i projekty realizowane ze środków pochodzących z funduszy strukturalnych, Funduszu Spójności                                                                                                          oraz innych źródeł zagranicznych, ujęte w budżecie powiatu na 2007 r.</t>
  </si>
  <si>
    <t>Żródło</t>
  </si>
  <si>
    <t>Fundacja "Fundusz Współpracy"</t>
  </si>
  <si>
    <t>Leonardo da Vinci</t>
  </si>
  <si>
    <t>Fundacja Rozwoju Systemu Edukacji</t>
  </si>
  <si>
    <t>Socrates - Comenius</t>
  </si>
  <si>
    <t>Ogółem część A (1+2)</t>
  </si>
  <si>
    <t xml:space="preserve">Ogółem część B </t>
  </si>
  <si>
    <t>ŁĄCZNIE (część A+B)</t>
  </si>
  <si>
    <t>801, 80195</t>
  </si>
  <si>
    <t>Załącznik nr 3 do Uchwały Rady Powiatu Cieszyńskiego</t>
  </si>
  <si>
    <t>Nr XIII/108/07 z dnia 26 listopada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</si>
</sst>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4" fontId="6" fillId="0" borderId="0" xfId="18" applyNumberFormat="1" applyFont="1">
      <alignment/>
      <protection/>
    </xf>
    <xf numFmtId="4" fontId="5" fillId="0" borderId="0" xfId="18" applyNumberFormat="1" applyFont="1">
      <alignment/>
      <protection/>
    </xf>
    <xf numFmtId="0" fontId="5" fillId="0" borderId="0" xfId="18" applyFont="1">
      <alignment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10" fillId="0" borderId="0" xfId="18" applyFont="1" applyAlignment="1">
      <alignment horizontal="right"/>
      <protection/>
    </xf>
    <xf numFmtId="0" fontId="9" fillId="0" borderId="1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vertical="center"/>
      <protection/>
    </xf>
    <xf numFmtId="0" fontId="10" fillId="0" borderId="4" xfId="18" applyFont="1" applyBorder="1" applyAlignment="1">
      <alignment vertical="center"/>
      <protection/>
    </xf>
    <xf numFmtId="4" fontId="10" fillId="0" borderId="5" xfId="18" applyNumberFormat="1" applyFont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vertical="center"/>
      <protection/>
    </xf>
    <xf numFmtId="4" fontId="7" fillId="0" borderId="1" xfId="18" applyNumberFormat="1" applyFont="1" applyBorder="1" applyAlignment="1">
      <alignment vertical="center"/>
      <protection/>
    </xf>
    <xf numFmtId="0" fontId="10" fillId="0" borderId="6" xfId="18" applyFont="1" applyBorder="1" applyAlignment="1">
      <alignment vertical="center"/>
      <protection/>
    </xf>
    <xf numFmtId="0" fontId="10" fillId="0" borderId="7" xfId="18" applyFont="1" applyBorder="1" applyAlignment="1">
      <alignment vertical="center"/>
      <protection/>
    </xf>
    <xf numFmtId="0" fontId="10" fillId="0" borderId="2" xfId="18" applyFont="1" applyBorder="1" applyAlignment="1">
      <alignment vertical="center"/>
      <protection/>
    </xf>
    <xf numFmtId="3" fontId="10" fillId="0" borderId="2" xfId="18" applyNumberFormat="1" applyFont="1" applyBorder="1" applyAlignment="1">
      <alignment horizontal="center" vertical="center"/>
      <protection/>
    </xf>
    <xf numFmtId="4" fontId="10" fillId="0" borderId="2" xfId="18" applyNumberFormat="1" applyFont="1" applyBorder="1" applyAlignment="1">
      <alignment vertical="center"/>
      <protection/>
    </xf>
    <xf numFmtId="0" fontId="10" fillId="0" borderId="8" xfId="18" applyFont="1" applyBorder="1" applyAlignment="1">
      <alignment vertical="center"/>
      <protection/>
    </xf>
    <xf numFmtId="0" fontId="10" fillId="0" borderId="2" xfId="18" applyNumberFormat="1" applyFont="1" applyBorder="1" applyAlignment="1">
      <alignment horizontal="center" vertical="center"/>
      <protection/>
    </xf>
    <xf numFmtId="4" fontId="7" fillId="0" borderId="2" xfId="18" applyNumberFormat="1" applyFont="1" applyBorder="1" applyAlignment="1">
      <alignment vertical="center"/>
      <protection/>
    </xf>
    <xf numFmtId="0" fontId="10" fillId="0" borderId="7" xfId="18" applyNumberFormat="1" applyFont="1" applyBorder="1" applyAlignment="1">
      <alignment horizontal="center" vertical="center"/>
      <protection/>
    </xf>
    <xf numFmtId="4" fontId="7" fillId="0" borderId="7" xfId="18" applyNumberFormat="1" applyFont="1" applyBorder="1" applyAlignment="1">
      <alignment vertical="center"/>
      <protection/>
    </xf>
    <xf numFmtId="4" fontId="10" fillId="0" borderId="7" xfId="18" applyNumberFormat="1" applyFont="1" applyBorder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4" fillId="0" borderId="1" xfId="18" applyFont="1" applyBorder="1" applyAlignment="1">
      <alignment horizontal="center" vertical="center"/>
      <protection/>
    </xf>
    <xf numFmtId="0" fontId="13" fillId="0" borderId="1" xfId="18" applyFont="1" applyBorder="1" applyAlignment="1">
      <alignment vertical="center"/>
      <protection/>
    </xf>
    <xf numFmtId="4" fontId="13" fillId="0" borderId="1" xfId="18" applyNumberFormat="1" applyFont="1" applyBorder="1" applyAlignment="1">
      <alignment vertical="center"/>
      <protection/>
    </xf>
    <xf numFmtId="0" fontId="14" fillId="0" borderId="1" xfId="18" applyFont="1" applyBorder="1" applyAlignment="1">
      <alignment vertical="center"/>
      <protection/>
    </xf>
    <xf numFmtId="0" fontId="7" fillId="0" borderId="9" xfId="18" applyFont="1" applyFill="1" applyBorder="1" applyAlignment="1">
      <alignment horizontal="center" vertical="center"/>
      <protection/>
    </xf>
    <xf numFmtId="0" fontId="7" fillId="0" borderId="10" xfId="18" applyFont="1" applyFill="1" applyBorder="1" applyAlignment="1">
      <alignment horizontal="center" vertical="center"/>
      <protection/>
    </xf>
    <xf numFmtId="0" fontId="7" fillId="0" borderId="3" xfId="18" applyFont="1" applyFill="1" applyBorder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5" xfId="18" applyFont="1" applyFill="1" applyBorder="1" applyAlignment="1">
      <alignment horizontal="center" vertical="center"/>
      <protection/>
    </xf>
    <xf numFmtId="0" fontId="13" fillId="0" borderId="11" xfId="18" applyFont="1" applyBorder="1" applyAlignment="1">
      <alignment horizontal="center" vertical="center"/>
      <protection/>
    </xf>
    <xf numFmtId="0" fontId="13" fillId="0" borderId="12" xfId="18" applyFont="1" applyBorder="1" applyAlignment="1">
      <alignment horizontal="center" vertical="center"/>
      <protection/>
    </xf>
    <xf numFmtId="0" fontId="10" fillId="0" borderId="13" xfId="18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vertical="center"/>
      <protection/>
    </xf>
    <xf numFmtId="0" fontId="10" fillId="0" borderId="4" xfId="18" applyFont="1" applyBorder="1" applyAlignment="1">
      <alignment vertical="center"/>
      <protection/>
    </xf>
    <xf numFmtId="0" fontId="10" fillId="0" borderId="5" xfId="18" applyFont="1" applyBorder="1" applyAlignment="1">
      <alignment vertical="center"/>
      <protection/>
    </xf>
    <xf numFmtId="0" fontId="10" fillId="0" borderId="15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vertical="center"/>
      <protection/>
    </xf>
    <xf numFmtId="0" fontId="10" fillId="0" borderId="0" xfId="18" applyFont="1" applyBorder="1" applyAlignment="1">
      <alignment vertical="center"/>
      <protection/>
    </xf>
    <xf numFmtId="0" fontId="10" fillId="0" borderId="17" xfId="18" applyFont="1" applyBorder="1" applyAlignment="1">
      <alignment vertical="center"/>
      <protection/>
    </xf>
    <xf numFmtId="0" fontId="14" fillId="0" borderId="18" xfId="18" applyFont="1" applyBorder="1" applyAlignment="1">
      <alignment horizontal="center" vertical="center"/>
      <protection/>
    </xf>
    <xf numFmtId="0" fontId="14" fillId="0" borderId="4" xfId="18" applyFont="1" applyBorder="1" applyAlignment="1">
      <alignment horizontal="center" vertical="center"/>
      <protection/>
    </xf>
    <xf numFmtId="0" fontId="14" fillId="0" borderId="5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1" xfId="18" applyFont="1" applyBorder="1" applyAlignment="1">
      <alignment horizontal="center" vertical="center"/>
      <protection/>
    </xf>
    <xf numFmtId="0" fontId="7" fillId="0" borderId="12" xfId="18" applyFont="1" applyBorder="1" applyAlignment="1">
      <alignment horizontal="center" vertical="center"/>
      <protection/>
    </xf>
    <xf numFmtId="0" fontId="10" fillId="0" borderId="0" xfId="18" applyFont="1" applyAlignment="1">
      <alignment horizontal="right"/>
      <protection/>
    </xf>
    <xf numFmtId="0" fontId="10" fillId="0" borderId="4" xfId="18" applyFont="1" applyBorder="1" applyAlignment="1">
      <alignment horizontal="center" vertical="center"/>
      <protection/>
    </xf>
    <xf numFmtId="0" fontId="7" fillId="0" borderId="11" xfId="18" applyFont="1" applyFill="1" applyBorder="1" applyAlignment="1">
      <alignment horizontal="center" vertical="center"/>
      <protection/>
    </xf>
    <xf numFmtId="0" fontId="7" fillId="0" borderId="18" xfId="18" applyFont="1" applyFill="1" applyBorder="1" applyAlignment="1">
      <alignment horizontal="center" vertical="center"/>
      <protection/>
    </xf>
    <xf numFmtId="0" fontId="7" fillId="0" borderId="12" xfId="18" applyFont="1" applyFill="1" applyBorder="1" applyAlignment="1">
      <alignment horizontal="center" vertical="center"/>
      <protection/>
    </xf>
    <xf numFmtId="0" fontId="12" fillId="0" borderId="0" xfId="18" applyFont="1" applyAlignment="1">
      <alignment horizontal="center" vertical="center" wrapText="1"/>
      <protection/>
    </xf>
    <xf numFmtId="0" fontId="7" fillId="0" borderId="19" xfId="18" applyFont="1" applyFill="1" applyBorder="1" applyAlignment="1">
      <alignment horizontal="center" vertical="center"/>
      <protection/>
    </xf>
    <xf numFmtId="0" fontId="10" fillId="0" borderId="3" xfId="18" applyFont="1" applyBorder="1" applyAlignment="1">
      <alignment horizontal="left" vertical="center"/>
      <protection/>
    </xf>
    <xf numFmtId="0" fontId="10" fillId="0" borderId="4" xfId="18" applyFont="1" applyBorder="1" applyAlignment="1">
      <alignment horizontal="left" vertical="center"/>
      <protection/>
    </xf>
    <xf numFmtId="0" fontId="10" fillId="0" borderId="5" xfId="18" applyFont="1" applyBorder="1" applyAlignment="1">
      <alignment horizontal="left" vertical="center"/>
      <protection/>
    </xf>
    <xf numFmtId="0" fontId="10" fillId="0" borderId="16" xfId="18" applyFont="1" applyBorder="1" applyAlignment="1">
      <alignment horizontal="left" vertical="center"/>
      <protection/>
    </xf>
    <xf numFmtId="0" fontId="10" fillId="0" borderId="0" xfId="18" applyFont="1" applyBorder="1" applyAlignment="1">
      <alignment horizontal="left" vertical="center"/>
      <protection/>
    </xf>
    <xf numFmtId="0" fontId="10" fillId="0" borderId="17" xfId="18" applyFont="1" applyBorder="1" applyAlignment="1">
      <alignment horizontal="left" vertical="center"/>
      <protection/>
    </xf>
    <xf numFmtId="0" fontId="14" fillId="0" borderId="11" xfId="18" applyFont="1" applyBorder="1" applyAlignment="1">
      <alignment horizontal="center" vertical="center"/>
      <protection/>
    </xf>
    <xf numFmtId="0" fontId="14" fillId="0" borderId="12" xfId="18" applyFont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10" fillId="0" borderId="20" xfId="18" applyFont="1" applyBorder="1" applyAlignment="1">
      <alignment horizontal="left" vertical="center"/>
      <protection/>
    </xf>
    <xf numFmtId="0" fontId="10" fillId="0" borderId="21" xfId="18" applyFont="1" applyBorder="1" applyAlignment="1">
      <alignment horizontal="left" vertical="center"/>
      <protection/>
    </xf>
    <xf numFmtId="0" fontId="10" fillId="0" borderId="22" xfId="18" applyFont="1" applyBorder="1" applyAlignment="1">
      <alignment horizontal="left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11" fillId="0" borderId="0" xfId="18" applyFont="1" applyAlignment="1">
      <alignment horizontal="left" vertic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23" xfId="18" applyFont="1" applyBorder="1" applyAlignment="1">
      <alignment horizontal="center" vertical="center"/>
      <protection/>
    </xf>
    <xf numFmtId="0" fontId="10" fillId="0" borderId="20" xfId="18" applyFont="1" applyBorder="1" applyAlignment="1">
      <alignment vertical="center"/>
      <protection/>
    </xf>
    <xf numFmtId="0" fontId="10" fillId="0" borderId="21" xfId="18" applyFont="1" applyBorder="1" applyAlignment="1">
      <alignment vertical="center"/>
      <protection/>
    </xf>
    <xf numFmtId="0" fontId="10" fillId="0" borderId="22" xfId="18" applyFon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120" zoomScaleNormal="108" zoomScaleSheetLayoutView="120" workbookViewId="0" topLeftCell="C1">
      <pane ySplit="11" topLeftCell="BM48" activePane="bottomLeft" state="frozen"/>
      <selection pane="topLeft" activeCell="A1" sqref="A1"/>
      <selection pane="bottomLeft" activeCell="I2" sqref="I2:N2"/>
    </sheetView>
  </sheetViews>
  <sheetFormatPr defaultColWidth="9.00390625" defaultRowHeight="12.75"/>
  <cols>
    <col min="1" max="1" width="3.625" style="1" bestFit="1" customWidth="1"/>
    <col min="2" max="2" width="22.125" style="1" customWidth="1"/>
    <col min="3" max="3" width="12.875" style="1" customWidth="1"/>
    <col min="4" max="4" width="10.375" style="1" customWidth="1"/>
    <col min="5" max="5" width="11.75390625" style="1" customWidth="1"/>
    <col min="6" max="6" width="11.25390625" style="1" customWidth="1"/>
    <col min="7" max="7" width="11.00390625" style="1" customWidth="1"/>
    <col min="8" max="10" width="10.75390625" style="1" customWidth="1"/>
    <col min="11" max="11" width="11.75390625" style="1" customWidth="1"/>
    <col min="12" max="12" width="13.875" style="1" customWidth="1"/>
    <col min="13" max="13" width="11.125" style="1" customWidth="1"/>
    <col min="14" max="14" width="10.75390625" style="1" customWidth="1"/>
    <col min="15" max="15" width="11.125" style="1" bestFit="1" customWidth="1"/>
    <col min="16" max="16384" width="10.25390625" style="1" customWidth="1"/>
  </cols>
  <sheetData>
    <row r="1" spans="9:14" ht="12.75">
      <c r="I1" s="55" t="s">
        <v>73</v>
      </c>
      <c r="J1" s="55"/>
      <c r="K1" s="55"/>
      <c r="L1" s="55"/>
      <c r="M1" s="55"/>
      <c r="N1" s="55"/>
    </row>
    <row r="2" spans="9:14" ht="15.75" customHeight="1">
      <c r="I2" s="55" t="s">
        <v>74</v>
      </c>
      <c r="J2" s="55"/>
      <c r="K2" s="55"/>
      <c r="L2" s="55"/>
      <c r="M2" s="55"/>
      <c r="N2" s="55"/>
    </row>
    <row r="3" spans="9:14" ht="7.5" customHeight="1">
      <c r="I3" s="7"/>
      <c r="J3" s="7"/>
      <c r="K3" s="7"/>
      <c r="L3" s="7"/>
      <c r="M3" s="7"/>
      <c r="N3" s="7"/>
    </row>
    <row r="4" spans="1:14" ht="39" customHeight="1">
      <c r="A4" s="60" t="s">
        <v>63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6" customHeight="1">
      <c r="A6" s="74" t="s">
        <v>0</v>
      </c>
      <c r="B6" s="74" t="s">
        <v>1</v>
      </c>
      <c r="C6" s="70" t="s">
        <v>2</v>
      </c>
      <c r="D6" s="70" t="s">
        <v>21</v>
      </c>
      <c r="E6" s="35" t="s">
        <v>53</v>
      </c>
      <c r="F6" s="36"/>
      <c r="G6" s="36"/>
      <c r="H6" s="36"/>
      <c r="I6" s="36"/>
      <c r="J6" s="36"/>
      <c r="K6" s="36"/>
      <c r="L6" s="36"/>
      <c r="M6" s="36"/>
      <c r="N6" s="37"/>
    </row>
    <row r="7" spans="1:14" ht="9" customHeight="1">
      <c r="A7" s="74"/>
      <c r="B7" s="74"/>
      <c r="C7" s="70"/>
      <c r="D7" s="70"/>
      <c r="E7" s="33"/>
      <c r="F7" s="34"/>
      <c r="G7" s="34"/>
      <c r="H7" s="34"/>
      <c r="I7" s="34"/>
      <c r="J7" s="34"/>
      <c r="K7" s="34"/>
      <c r="L7" s="34"/>
      <c r="M7" s="34"/>
      <c r="N7" s="61"/>
    </row>
    <row r="8" spans="1:14" ht="13.5" customHeight="1">
      <c r="A8" s="74"/>
      <c r="B8" s="74"/>
      <c r="C8" s="70"/>
      <c r="D8" s="70"/>
      <c r="E8" s="70" t="s">
        <v>54</v>
      </c>
      <c r="F8" s="74" t="s">
        <v>24</v>
      </c>
      <c r="G8" s="74"/>
      <c r="H8" s="74"/>
      <c r="I8" s="74"/>
      <c r="J8" s="74"/>
      <c r="K8" s="74" t="s">
        <v>3</v>
      </c>
      <c r="L8" s="74"/>
      <c r="M8" s="74"/>
      <c r="N8" s="74"/>
    </row>
    <row r="9" spans="1:14" ht="14.25" customHeight="1">
      <c r="A9" s="74"/>
      <c r="B9" s="74"/>
      <c r="C9" s="70"/>
      <c r="D9" s="70"/>
      <c r="E9" s="70"/>
      <c r="F9" s="70" t="s">
        <v>27</v>
      </c>
      <c r="G9" s="57" t="s">
        <v>4</v>
      </c>
      <c r="H9" s="58"/>
      <c r="I9" s="58"/>
      <c r="J9" s="59"/>
      <c r="K9" s="70" t="s">
        <v>28</v>
      </c>
      <c r="L9" s="70" t="s">
        <v>4</v>
      </c>
      <c r="M9" s="70"/>
      <c r="N9" s="70"/>
    </row>
    <row r="10" spans="1:14" ht="54.75" customHeight="1">
      <c r="A10" s="74"/>
      <c r="B10" s="74"/>
      <c r="C10" s="70"/>
      <c r="D10" s="70"/>
      <c r="E10" s="70"/>
      <c r="F10" s="70"/>
      <c r="G10" s="6" t="s">
        <v>22</v>
      </c>
      <c r="H10" s="6" t="s">
        <v>23</v>
      </c>
      <c r="I10" s="6" t="s">
        <v>5</v>
      </c>
      <c r="J10" s="6" t="s">
        <v>25</v>
      </c>
      <c r="K10" s="70"/>
      <c r="L10" s="6" t="s">
        <v>6</v>
      </c>
      <c r="M10" s="6" t="s">
        <v>5</v>
      </c>
      <c r="N10" s="6" t="s">
        <v>7</v>
      </c>
    </row>
    <row r="11" spans="1:14" ht="11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23.25" customHeight="1">
      <c r="A12" s="29" t="s">
        <v>59</v>
      </c>
      <c r="B12" s="68" t="s">
        <v>60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69"/>
    </row>
    <row r="13" spans="1:14" s="2" customFormat="1" ht="14.25" customHeight="1">
      <c r="A13" s="14">
        <v>1</v>
      </c>
      <c r="B13" s="15" t="s">
        <v>8</v>
      </c>
      <c r="C13" s="53" t="s">
        <v>9</v>
      </c>
      <c r="D13" s="54"/>
      <c r="E13" s="16">
        <f>F13+K13</f>
        <v>10202747</v>
      </c>
      <c r="F13" s="16">
        <f>SUM(G13:J13)</f>
        <v>3215854</v>
      </c>
      <c r="G13" s="16">
        <f>G18+G23+G28</f>
        <v>1102395</v>
      </c>
      <c r="H13" s="16"/>
      <c r="I13" s="16">
        <f>I18+I23+I28</f>
        <v>982000</v>
      </c>
      <c r="J13" s="16">
        <f>J18+J23+J28</f>
        <v>1131459</v>
      </c>
      <c r="K13" s="16">
        <f>SUM(L13:N13)</f>
        <v>6986893</v>
      </c>
      <c r="L13" s="16"/>
      <c r="M13" s="16"/>
      <c r="N13" s="16">
        <f>N18+N23+N28</f>
        <v>6986893</v>
      </c>
    </row>
    <row r="14" spans="1:14" ht="14.25" customHeight="1">
      <c r="A14" s="76" t="s">
        <v>10</v>
      </c>
      <c r="B14" s="17" t="s">
        <v>11</v>
      </c>
      <c r="C14" s="65" t="s">
        <v>37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ht="15" customHeight="1">
      <c r="A15" s="77"/>
      <c r="B15" s="18" t="s">
        <v>12</v>
      </c>
      <c r="C15" s="65" t="s">
        <v>38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14.25" customHeight="1">
      <c r="A16" s="77"/>
      <c r="B16" s="18" t="s">
        <v>13</v>
      </c>
      <c r="C16" s="65" t="s">
        <v>39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4" ht="14.25" customHeight="1">
      <c r="A17" s="77"/>
      <c r="B17" s="18" t="s">
        <v>14</v>
      </c>
      <c r="C17" s="71" t="s">
        <v>40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5" ht="12.75">
      <c r="A18" s="78"/>
      <c r="B18" s="19" t="s">
        <v>15</v>
      </c>
      <c r="C18" s="9">
        <v>312</v>
      </c>
      <c r="D18" s="20" t="s">
        <v>43</v>
      </c>
      <c r="E18" s="21">
        <f>F18+K18</f>
        <v>5058943</v>
      </c>
      <c r="F18" s="21">
        <f>SUM(G18:J18)</f>
        <v>2023079</v>
      </c>
      <c r="G18" s="21">
        <f>746620-90000</f>
        <v>656620</v>
      </c>
      <c r="H18" s="21"/>
      <c r="I18" s="21">
        <v>315000</v>
      </c>
      <c r="J18" s="21">
        <v>1051459</v>
      </c>
      <c r="K18" s="21">
        <f>SUM(L18:N18)</f>
        <v>3035864</v>
      </c>
      <c r="L18" s="21"/>
      <c r="M18" s="21"/>
      <c r="N18" s="21">
        <v>3035864</v>
      </c>
      <c r="O18" s="4"/>
    </row>
    <row r="19" spans="1:14" ht="15" customHeight="1">
      <c r="A19" s="40" t="s">
        <v>16</v>
      </c>
      <c r="B19" s="22" t="s">
        <v>11</v>
      </c>
      <c r="C19" s="62" t="s">
        <v>33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ht="15" customHeight="1">
      <c r="A20" s="41"/>
      <c r="B20" s="18" t="s">
        <v>12</v>
      </c>
      <c r="C20" s="65" t="s">
        <v>34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4" ht="15.75" customHeight="1">
      <c r="A21" s="41"/>
      <c r="B21" s="18" t="s">
        <v>13</v>
      </c>
      <c r="C21" s="65" t="s">
        <v>35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 ht="15" customHeight="1">
      <c r="A22" s="41"/>
      <c r="B22" s="18" t="s">
        <v>14</v>
      </c>
      <c r="C22" s="71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5" ht="12.75" customHeight="1">
      <c r="A23" s="45"/>
      <c r="B23" s="19" t="s">
        <v>15</v>
      </c>
      <c r="C23" s="9">
        <v>312</v>
      </c>
      <c r="D23" s="9" t="s">
        <v>43</v>
      </c>
      <c r="E23" s="21">
        <f>F23+K23</f>
        <v>5113029</v>
      </c>
      <c r="F23" s="21">
        <f>SUM(G23:J23)</f>
        <v>1162000</v>
      </c>
      <c r="G23" s="21">
        <f>50000+365000</f>
        <v>415000</v>
      </c>
      <c r="H23" s="21"/>
      <c r="I23" s="21">
        <v>667000</v>
      </c>
      <c r="J23" s="21">
        <f>50000+30000</f>
        <v>80000</v>
      </c>
      <c r="K23" s="21">
        <f>SUM(L23:N23)</f>
        <v>3951029</v>
      </c>
      <c r="L23" s="21"/>
      <c r="M23" s="21"/>
      <c r="N23" s="21">
        <v>3951029</v>
      </c>
      <c r="O23" s="4"/>
    </row>
    <row r="24" spans="1:14" s="5" customFormat="1" ht="15" customHeight="1">
      <c r="A24" s="79" t="s">
        <v>17</v>
      </c>
      <c r="B24" s="18" t="s">
        <v>11</v>
      </c>
      <c r="C24" s="10" t="s">
        <v>37</v>
      </c>
      <c r="D24" s="11"/>
      <c r="E24" s="11"/>
      <c r="F24" s="11"/>
      <c r="G24" s="11"/>
      <c r="H24" s="11"/>
      <c r="I24" s="11"/>
      <c r="J24" s="56"/>
      <c r="K24" s="56"/>
      <c r="L24" s="56"/>
      <c r="M24" s="56"/>
      <c r="N24" s="12"/>
    </row>
    <row r="25" spans="1:17" ht="15" customHeight="1">
      <c r="A25" s="41"/>
      <c r="B25" s="18" t="s">
        <v>12</v>
      </c>
      <c r="C25" s="65" t="s">
        <v>38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Q25" s="4"/>
    </row>
    <row r="26" spans="1:14" ht="15" customHeight="1">
      <c r="A26" s="41"/>
      <c r="B26" s="18" t="s">
        <v>13</v>
      </c>
      <c r="C26" s="65" t="s">
        <v>41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ht="15.75" customHeight="1">
      <c r="A27" s="41"/>
      <c r="B27" s="18" t="s">
        <v>14</v>
      </c>
      <c r="C27" s="71" t="s">
        <v>58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5" ht="14.25" customHeight="1">
      <c r="A28" s="45"/>
      <c r="B28" s="19" t="s">
        <v>15</v>
      </c>
      <c r="C28" s="23" t="s">
        <v>42</v>
      </c>
      <c r="D28" s="9" t="s">
        <v>44</v>
      </c>
      <c r="E28" s="21">
        <f>F28+K28</f>
        <v>30775</v>
      </c>
      <c r="F28" s="21">
        <f>SUM(G28:J28)</f>
        <v>30775</v>
      </c>
      <c r="G28" s="21">
        <f>30651+124</f>
        <v>30775</v>
      </c>
      <c r="H28" s="21"/>
      <c r="I28" s="21"/>
      <c r="J28" s="21"/>
      <c r="K28" s="21"/>
      <c r="L28" s="21"/>
      <c r="M28" s="21"/>
      <c r="N28" s="21"/>
      <c r="O28" s="4"/>
    </row>
    <row r="29" spans="1:14" ht="14.25" customHeight="1">
      <c r="A29" s="14">
        <v>2</v>
      </c>
      <c r="B29" s="15" t="s">
        <v>18</v>
      </c>
      <c r="C29" s="53" t="s">
        <v>9</v>
      </c>
      <c r="D29" s="54"/>
      <c r="E29" s="16">
        <f>F29+K29</f>
        <v>1645639</v>
      </c>
      <c r="F29" s="16">
        <f>SUM(G29:J29)</f>
        <v>413068</v>
      </c>
      <c r="G29" s="16">
        <f>G34+G39+G44+G49</f>
        <v>20561</v>
      </c>
      <c r="H29" s="16">
        <f>H34+H39+H44+H49</f>
        <v>392507</v>
      </c>
      <c r="I29" s="16"/>
      <c r="J29" s="16"/>
      <c r="K29" s="16">
        <f>SUM(L29:N29)</f>
        <v>1232571</v>
      </c>
      <c r="L29" s="16"/>
      <c r="M29" s="16"/>
      <c r="N29" s="16">
        <f>N34+N39+N44+N49</f>
        <v>1232571</v>
      </c>
    </row>
    <row r="30" spans="1:14" ht="15" customHeight="1">
      <c r="A30" s="40" t="s">
        <v>19</v>
      </c>
      <c r="B30" s="17" t="s">
        <v>11</v>
      </c>
      <c r="C30" s="65" t="s">
        <v>37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</row>
    <row r="31" spans="1:14" ht="15" customHeight="1">
      <c r="A31" s="41"/>
      <c r="B31" s="18" t="s">
        <v>12</v>
      </c>
      <c r="C31" s="65" t="s">
        <v>29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5" customHeight="1">
      <c r="A32" s="41"/>
      <c r="B32" s="18" t="s">
        <v>13</v>
      </c>
      <c r="C32" s="65" t="s">
        <v>30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5" ht="14.25" customHeight="1">
      <c r="A33" s="41"/>
      <c r="B33" s="18" t="s">
        <v>14</v>
      </c>
      <c r="C33" s="71" t="s">
        <v>31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4"/>
    </row>
    <row r="34" spans="1:15" s="2" customFormat="1" ht="15" customHeight="1">
      <c r="A34" s="41"/>
      <c r="B34" s="19" t="s">
        <v>15</v>
      </c>
      <c r="C34" s="9">
        <v>23</v>
      </c>
      <c r="D34" s="9" t="s">
        <v>45</v>
      </c>
      <c r="E34" s="21">
        <f>F34+K34</f>
        <v>119825</v>
      </c>
      <c r="F34" s="21">
        <f>SUM(G34:J34)</f>
        <v>40884</v>
      </c>
      <c r="G34" s="21">
        <v>20561</v>
      </c>
      <c r="H34" s="21">
        <f>16341+3982</f>
        <v>20323</v>
      </c>
      <c r="I34" s="21"/>
      <c r="J34" s="21"/>
      <c r="K34" s="21">
        <f>SUM(L34:N34)</f>
        <v>78941</v>
      </c>
      <c r="L34" s="21"/>
      <c r="M34" s="21"/>
      <c r="N34" s="24">
        <f>63473+15468</f>
        <v>78941</v>
      </c>
      <c r="O34" s="3"/>
    </row>
    <row r="35" spans="1:15" s="2" customFormat="1" ht="15" customHeight="1">
      <c r="A35" s="40" t="s">
        <v>20</v>
      </c>
      <c r="B35" s="22" t="s">
        <v>11</v>
      </c>
      <c r="C35" s="42" t="s">
        <v>48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3"/>
    </row>
    <row r="36" spans="1:15" s="2" customFormat="1" ht="15.75" customHeight="1">
      <c r="A36" s="41"/>
      <c r="B36" s="18" t="s">
        <v>12</v>
      </c>
      <c r="C36" s="46" t="s">
        <v>51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3"/>
    </row>
    <row r="37" spans="1:15" s="2" customFormat="1" ht="15" customHeight="1">
      <c r="A37" s="41"/>
      <c r="B37" s="18" t="s">
        <v>13</v>
      </c>
      <c r="C37" s="46" t="s">
        <v>52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3"/>
    </row>
    <row r="38" spans="1:15" s="2" customFormat="1" ht="15" customHeight="1">
      <c r="A38" s="41"/>
      <c r="B38" s="18" t="s">
        <v>14</v>
      </c>
      <c r="C38" s="80" t="s">
        <v>49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  <c r="O38" s="3"/>
    </row>
    <row r="39" spans="1:15" s="2" customFormat="1" ht="15" customHeight="1">
      <c r="A39" s="45"/>
      <c r="B39" s="19" t="s">
        <v>15</v>
      </c>
      <c r="C39" s="9">
        <v>21</v>
      </c>
      <c r="D39" s="9" t="s">
        <v>50</v>
      </c>
      <c r="E39" s="21">
        <f>F39+K39</f>
        <v>54001</v>
      </c>
      <c r="F39" s="21"/>
      <c r="G39" s="21"/>
      <c r="H39" s="21"/>
      <c r="I39" s="21"/>
      <c r="J39" s="21"/>
      <c r="K39" s="21">
        <f>SUM(L39:N39)</f>
        <v>54001</v>
      </c>
      <c r="L39" s="21"/>
      <c r="M39" s="21"/>
      <c r="N39" s="21">
        <v>54001</v>
      </c>
      <c r="O39" s="3"/>
    </row>
    <row r="40" spans="1:15" s="2" customFormat="1" ht="14.25" customHeight="1">
      <c r="A40" s="40" t="s">
        <v>47</v>
      </c>
      <c r="B40" s="22" t="s">
        <v>11</v>
      </c>
      <c r="C40" s="42" t="s">
        <v>48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3"/>
    </row>
    <row r="41" spans="1:15" s="2" customFormat="1" ht="14.25" customHeight="1">
      <c r="A41" s="41"/>
      <c r="B41" s="18" t="s">
        <v>12</v>
      </c>
      <c r="C41" s="46" t="s">
        <v>51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3"/>
    </row>
    <row r="42" spans="1:15" s="2" customFormat="1" ht="15" customHeight="1">
      <c r="A42" s="41"/>
      <c r="B42" s="18" t="s">
        <v>13</v>
      </c>
      <c r="C42" s="65" t="s">
        <v>56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3"/>
    </row>
    <row r="43" spans="1:15" s="2" customFormat="1" ht="15" customHeight="1">
      <c r="A43" s="41"/>
      <c r="B43" s="18" t="s">
        <v>14</v>
      </c>
      <c r="C43" s="71" t="s">
        <v>57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3"/>
    </row>
    <row r="44" spans="1:15" s="2" customFormat="1" ht="15.75" customHeight="1">
      <c r="A44" s="45"/>
      <c r="B44" s="19" t="s">
        <v>15</v>
      </c>
      <c r="C44" s="9">
        <v>21</v>
      </c>
      <c r="D44" s="9" t="s">
        <v>50</v>
      </c>
      <c r="E44" s="21">
        <f>F44+K44</f>
        <v>306931</v>
      </c>
      <c r="F44" s="21"/>
      <c r="G44" s="21"/>
      <c r="H44" s="21"/>
      <c r="I44" s="21"/>
      <c r="J44" s="21"/>
      <c r="K44" s="21">
        <f>SUM(L44:N44)</f>
        <v>306931</v>
      </c>
      <c r="L44" s="21"/>
      <c r="M44" s="21"/>
      <c r="N44" s="21">
        <v>306931</v>
      </c>
      <c r="O44" s="3"/>
    </row>
    <row r="45" spans="1:14" s="2" customFormat="1" ht="16.5" customHeight="1">
      <c r="A45" s="40" t="s">
        <v>55</v>
      </c>
      <c r="B45" s="22" t="s">
        <v>11</v>
      </c>
      <c r="C45" s="62" t="s">
        <v>37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s="2" customFormat="1" ht="15" customHeight="1">
      <c r="A46" s="41"/>
      <c r="B46" s="18" t="s">
        <v>12</v>
      </c>
      <c r="C46" s="65" t="s">
        <v>29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1:14" s="2" customFormat="1" ht="15" customHeight="1">
      <c r="A47" s="41"/>
      <c r="B47" s="18" t="s">
        <v>13</v>
      </c>
      <c r="C47" s="65" t="s">
        <v>30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</row>
    <row r="48" spans="1:14" s="2" customFormat="1" ht="15.75" customHeight="1">
      <c r="A48" s="41"/>
      <c r="B48" s="18" t="s">
        <v>14</v>
      </c>
      <c r="C48" s="71" t="s">
        <v>32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</row>
    <row r="49" spans="1:15" s="2" customFormat="1" ht="15.75" customHeight="1">
      <c r="A49" s="41"/>
      <c r="B49" s="18" t="s">
        <v>15</v>
      </c>
      <c r="C49" s="25">
        <v>23</v>
      </c>
      <c r="D49" s="25" t="s">
        <v>46</v>
      </c>
      <c r="E49" s="27">
        <f>F49+K49</f>
        <v>1164882</v>
      </c>
      <c r="F49" s="27">
        <f>SUM(G49:J49)</f>
        <v>372184</v>
      </c>
      <c r="G49" s="27"/>
      <c r="H49" s="27">
        <f>310558+61626</f>
        <v>372184</v>
      </c>
      <c r="I49" s="27"/>
      <c r="J49" s="27"/>
      <c r="K49" s="21">
        <f>SUM(L49:N49)</f>
        <v>792698</v>
      </c>
      <c r="L49" s="27"/>
      <c r="M49" s="27"/>
      <c r="N49" s="26">
        <f>661442+131256</f>
        <v>792698</v>
      </c>
      <c r="O49" s="3"/>
    </row>
    <row r="50" spans="1:15" s="2" customFormat="1" ht="17.25" customHeight="1">
      <c r="A50" s="52" t="s">
        <v>69</v>
      </c>
      <c r="B50" s="52"/>
      <c r="C50" s="53" t="s">
        <v>9</v>
      </c>
      <c r="D50" s="54"/>
      <c r="E50" s="16">
        <f aca="true" t="shared" si="0" ref="E50:N50">E13+E29</f>
        <v>11848386</v>
      </c>
      <c r="F50" s="16">
        <f>F13+F29</f>
        <v>3628922</v>
      </c>
      <c r="G50" s="16">
        <f t="shared" si="0"/>
        <v>1122956</v>
      </c>
      <c r="H50" s="16">
        <f t="shared" si="0"/>
        <v>392507</v>
      </c>
      <c r="I50" s="16">
        <f t="shared" si="0"/>
        <v>982000</v>
      </c>
      <c r="J50" s="16">
        <f t="shared" si="0"/>
        <v>1131459</v>
      </c>
      <c r="K50" s="16">
        <f t="shared" si="0"/>
        <v>8219464</v>
      </c>
      <c r="L50" s="16"/>
      <c r="M50" s="16"/>
      <c r="N50" s="16">
        <f t="shared" si="0"/>
        <v>8219464</v>
      </c>
      <c r="O50" s="3"/>
    </row>
    <row r="51" spans="1:14" s="2" customFormat="1" ht="24.75" customHeight="1">
      <c r="A51" s="32" t="s">
        <v>61</v>
      </c>
      <c r="B51" s="49" t="s">
        <v>62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1"/>
    </row>
    <row r="52" spans="1:14" s="2" customFormat="1" ht="17.25" customHeight="1">
      <c r="A52" s="14">
        <v>1</v>
      </c>
      <c r="B52" s="15" t="s">
        <v>18</v>
      </c>
      <c r="C52" s="52" t="s">
        <v>9</v>
      </c>
      <c r="D52" s="52"/>
      <c r="E52" s="16">
        <f>F52+K52</f>
        <v>436707</v>
      </c>
      <c r="F52" s="16">
        <f>SUM(G52:J52)</f>
        <v>50</v>
      </c>
      <c r="G52" s="16">
        <v>50</v>
      </c>
      <c r="H52" s="16"/>
      <c r="I52" s="16"/>
      <c r="J52" s="16"/>
      <c r="K52" s="16">
        <f>SUM(L52:N52)</f>
        <v>436657</v>
      </c>
      <c r="L52" s="16"/>
      <c r="M52" s="16"/>
      <c r="N52" s="16">
        <f>N55+N58</f>
        <v>436657</v>
      </c>
    </row>
    <row r="53" spans="1:14" s="2" customFormat="1" ht="17.25" customHeight="1">
      <c r="A53" s="40" t="s">
        <v>10</v>
      </c>
      <c r="B53" s="22" t="s">
        <v>64</v>
      </c>
      <c r="C53" s="42" t="s">
        <v>65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</row>
    <row r="54" spans="1:14" s="2" customFormat="1" ht="17.25" customHeight="1">
      <c r="A54" s="41"/>
      <c r="B54" s="17" t="s">
        <v>11</v>
      </c>
      <c r="C54" s="46" t="s">
        <v>66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5" s="2" customFormat="1" ht="17.25" customHeight="1">
      <c r="A55" s="41"/>
      <c r="B55" s="18" t="s">
        <v>15</v>
      </c>
      <c r="C55" s="9" t="s">
        <v>9</v>
      </c>
      <c r="D55" s="9" t="s">
        <v>72</v>
      </c>
      <c r="E55" s="21">
        <f>F55+K55</f>
        <v>367976</v>
      </c>
      <c r="F55" s="21">
        <f>SUM(G55:J55)</f>
        <v>50</v>
      </c>
      <c r="G55" s="21">
        <v>50</v>
      </c>
      <c r="H55" s="21"/>
      <c r="I55" s="21"/>
      <c r="J55" s="21"/>
      <c r="K55" s="21">
        <f>SUM(L55:N55)</f>
        <v>367926</v>
      </c>
      <c r="L55" s="21"/>
      <c r="M55" s="21"/>
      <c r="N55" s="21">
        <f>73681+122000+172245</f>
        <v>367926</v>
      </c>
      <c r="O55" s="3"/>
    </row>
    <row r="56" spans="1:14" ht="18" customHeight="1">
      <c r="A56" s="40" t="s">
        <v>16</v>
      </c>
      <c r="B56" s="22" t="s">
        <v>64</v>
      </c>
      <c r="C56" s="46" t="s">
        <v>67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</row>
    <row r="57" spans="1:14" ht="18.75" customHeight="1">
      <c r="A57" s="41"/>
      <c r="B57" s="17" t="s">
        <v>11</v>
      </c>
      <c r="C57" s="46" t="s">
        <v>68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</row>
    <row r="58" spans="1:14" ht="18" customHeight="1">
      <c r="A58" s="45"/>
      <c r="B58" s="19" t="s">
        <v>15</v>
      </c>
      <c r="C58" s="9" t="s">
        <v>9</v>
      </c>
      <c r="D58" s="9" t="s">
        <v>72</v>
      </c>
      <c r="E58" s="21">
        <f>F58+K58</f>
        <v>68731</v>
      </c>
      <c r="F58" s="21"/>
      <c r="G58" s="21"/>
      <c r="H58" s="21"/>
      <c r="I58" s="21"/>
      <c r="J58" s="21"/>
      <c r="K58" s="21">
        <f>SUM(L58:N58)</f>
        <v>68731</v>
      </c>
      <c r="L58" s="21"/>
      <c r="M58" s="21"/>
      <c r="N58" s="21">
        <f>45685+23046</f>
        <v>68731</v>
      </c>
    </row>
    <row r="59" spans="1:14" ht="21.75" customHeight="1">
      <c r="A59" s="52" t="s">
        <v>70</v>
      </c>
      <c r="B59" s="52"/>
      <c r="C59" s="53" t="s">
        <v>9</v>
      </c>
      <c r="D59" s="54"/>
      <c r="E59" s="16">
        <f>E52</f>
        <v>436707</v>
      </c>
      <c r="F59" s="16">
        <f>F52</f>
        <v>50</v>
      </c>
      <c r="G59" s="16">
        <f>G52</f>
        <v>50</v>
      </c>
      <c r="H59" s="16"/>
      <c r="I59" s="16"/>
      <c r="J59" s="16"/>
      <c r="K59" s="16">
        <f>K52</f>
        <v>436657</v>
      </c>
      <c r="L59" s="16"/>
      <c r="M59" s="16"/>
      <c r="N59" s="16">
        <f>N52</f>
        <v>436657</v>
      </c>
    </row>
    <row r="60" spans="1:14" ht="22.5" customHeight="1">
      <c r="A60" s="30" t="s">
        <v>71</v>
      </c>
      <c r="B60" s="30"/>
      <c r="C60" s="38" t="s">
        <v>9</v>
      </c>
      <c r="D60" s="39"/>
      <c r="E60" s="31">
        <f>E50+E59</f>
        <v>12285093</v>
      </c>
      <c r="F60" s="31">
        <f aca="true" t="shared" si="1" ref="F60:N60">F50+F59</f>
        <v>3628972</v>
      </c>
      <c r="G60" s="31">
        <f t="shared" si="1"/>
        <v>1123006</v>
      </c>
      <c r="H60" s="31">
        <f t="shared" si="1"/>
        <v>392507</v>
      </c>
      <c r="I60" s="31">
        <f t="shared" si="1"/>
        <v>982000</v>
      </c>
      <c r="J60" s="31">
        <f t="shared" si="1"/>
        <v>1131459</v>
      </c>
      <c r="K60" s="31">
        <f t="shared" si="1"/>
        <v>8656121</v>
      </c>
      <c r="L60" s="31"/>
      <c r="M60" s="31"/>
      <c r="N60" s="31">
        <f t="shared" si="1"/>
        <v>8656121</v>
      </c>
    </row>
    <row r="61" spans="1:14" s="2" customFormat="1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75" t="s">
        <v>26</v>
      </c>
      <c r="B62" s="75"/>
      <c r="C62" s="75"/>
      <c r="D62" s="75"/>
      <c r="E62" s="75"/>
      <c r="F62" s="75"/>
      <c r="G62" s="75"/>
      <c r="H62" s="75"/>
      <c r="I62" s="75"/>
      <c r="J62" s="28"/>
      <c r="K62" s="28"/>
      <c r="L62" s="28"/>
      <c r="M62" s="28"/>
      <c r="N62" s="28"/>
    </row>
  </sheetData>
  <mergeCells count="67">
    <mergeCell ref="A45:A49"/>
    <mergeCell ref="A40:A44"/>
    <mergeCell ref="C40:N40"/>
    <mergeCell ref="C41:N41"/>
    <mergeCell ref="C42:N42"/>
    <mergeCell ref="C43:N43"/>
    <mergeCell ref="A35:A39"/>
    <mergeCell ref="C35:N35"/>
    <mergeCell ref="C36:N36"/>
    <mergeCell ref="C37:N37"/>
    <mergeCell ref="C38:N38"/>
    <mergeCell ref="C32:N32"/>
    <mergeCell ref="C46:N46"/>
    <mergeCell ref="C47:N47"/>
    <mergeCell ref="C48:N48"/>
    <mergeCell ref="C45:N45"/>
    <mergeCell ref="C16:N16"/>
    <mergeCell ref="A50:B50"/>
    <mergeCell ref="A62:I62"/>
    <mergeCell ref="A14:A18"/>
    <mergeCell ref="A19:A23"/>
    <mergeCell ref="A24:A28"/>
    <mergeCell ref="C14:N14"/>
    <mergeCell ref="C22:N22"/>
    <mergeCell ref="C30:N30"/>
    <mergeCell ref="C31:N31"/>
    <mergeCell ref="A30:A34"/>
    <mergeCell ref="C15:N15"/>
    <mergeCell ref="A6:A10"/>
    <mergeCell ref="B6:B10"/>
    <mergeCell ref="C6:C10"/>
    <mergeCell ref="D6:D10"/>
    <mergeCell ref="K8:N8"/>
    <mergeCell ref="E8:E10"/>
    <mergeCell ref="F8:J8"/>
    <mergeCell ref="F9:F10"/>
    <mergeCell ref="C50:D50"/>
    <mergeCell ref="C29:D29"/>
    <mergeCell ref="L9:N9"/>
    <mergeCell ref="C13:D13"/>
    <mergeCell ref="K9:K10"/>
    <mergeCell ref="C25:N25"/>
    <mergeCell ref="C26:N26"/>
    <mergeCell ref="C27:N27"/>
    <mergeCell ref="C33:N33"/>
    <mergeCell ref="C17:N17"/>
    <mergeCell ref="I1:N1"/>
    <mergeCell ref="I2:N2"/>
    <mergeCell ref="J24:M24"/>
    <mergeCell ref="G9:J9"/>
    <mergeCell ref="A4:N4"/>
    <mergeCell ref="E6:N7"/>
    <mergeCell ref="C19:N19"/>
    <mergeCell ref="C20:N20"/>
    <mergeCell ref="C21:N21"/>
    <mergeCell ref="B12:N12"/>
    <mergeCell ref="B51:N51"/>
    <mergeCell ref="C52:D52"/>
    <mergeCell ref="C54:N54"/>
    <mergeCell ref="A59:B59"/>
    <mergeCell ref="C59:D59"/>
    <mergeCell ref="C60:D60"/>
    <mergeCell ref="A53:A55"/>
    <mergeCell ref="C53:N53"/>
    <mergeCell ref="A56:A58"/>
    <mergeCell ref="C56:N56"/>
    <mergeCell ref="C57:N57"/>
  </mergeCells>
  <printOptions horizontalCentered="1"/>
  <pageMargins left="0.2362204724409449" right="0.2362204724409449" top="0.4" bottom="0.3937007874015748" header="0.1968503937007874" footer="0.31496062992125984"/>
  <pageSetup horizontalDpi="300" verticalDpi="300" orientation="landscape" paperSize="9" scale="85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Biuro Rady</cp:lastModifiedBy>
  <cp:lastPrinted>2007-11-12T10:14:50Z</cp:lastPrinted>
  <dcterms:created xsi:type="dcterms:W3CDTF">2006-11-08T08:33:54Z</dcterms:created>
  <dcterms:modified xsi:type="dcterms:W3CDTF">2007-11-28T07:54:13Z</dcterms:modified>
  <cp:category/>
  <cp:version/>
  <cp:contentType/>
  <cp:contentStatus/>
</cp:coreProperties>
</file>