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320" windowHeight="6315" activeTab="0"/>
  </bookViews>
  <sheets>
    <sheet name="Arkusz1" sheetId="1" r:id="rId1"/>
  </sheets>
  <definedNames>
    <definedName name="Excel_BuiltIn__FilterDatabase_1">'Arkusz1'!$B$5:$O$151</definedName>
    <definedName name="_xlnm.Print_Area" localSheetId="0">'Arkusz1'!$A$1:$O$151</definedName>
    <definedName name="_xlnm.Print_Titles" localSheetId="0">'Arkusz1'!$5:$10</definedName>
  </definedNames>
  <calcPr fullCalcOnLoad="1"/>
</workbook>
</file>

<file path=xl/sharedStrings.xml><?xml version="1.0" encoding="utf-8"?>
<sst xmlns="http://schemas.openxmlformats.org/spreadsheetml/2006/main" count="209" uniqueCount="101">
  <si>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</si>
  <si>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</si>
  <si>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</si>
  <si>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</si>
  <si>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</si>
  <si>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</si>
  <si>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</si>
  <si>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</si>
  <si>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</si>
  <si>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</si>
  <si>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</si>
  <si>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 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</si>
  <si>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</si>
  <si>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</si>
  <si>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</si>
  <si>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</si>
  <si>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6058/9</t>
  </si>
  <si>
    <t xml:space="preserve">A: </t>
  </si>
  <si>
    <t>PZDP</t>
  </si>
  <si>
    <t xml:space="preserve">B: </t>
  </si>
  <si>
    <t>C:</t>
  </si>
  <si>
    <t xml:space="preserve">B:  </t>
  </si>
  <si>
    <t>6610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</si>
  <si>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</si>
  <si>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</si>
  <si>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</si>
  <si>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</si>
  <si>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 xml:space="preserve">Przebudowa drogi powiatowej nr 2627S przez centrum Pruchnej </t>
  </si>
  <si>
    <t>6050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</si>
  <si>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</si>
  <si>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</si>
  <si>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</si>
  <si>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</si>
  <si>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</si>
  <si>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Przebudowa ul. Daszyńskiego w Ustroniu</t>
  </si>
  <si>
    <t>Modernizacja drogi powiatowej 2627 S ul. Korczaka w Kończycach Małych odc. ok. 1 km</t>
  </si>
  <si>
    <t>Przebudowa mostu nad rzeką Brennica w Górkach Wielkich w ciągu drogi powiatowej nr 2600 S</t>
  </si>
  <si>
    <t>Ogółem zadania drogowe</t>
  </si>
  <si>
    <t>Enklawa Budownictwa Drewnianego Beskidu Śląskiego przy Muzeum Beskidzkim w Wiśle</t>
  </si>
  <si>
    <t xml:space="preserve">Starostwo Powiatowe </t>
  </si>
  <si>
    <t>Zakup gruntu w Wiśle Centrum</t>
  </si>
  <si>
    <t>Stworzenie sieci publicznych punktów dostępu do internetu-INFOKIOSKI</t>
  </si>
  <si>
    <t>Modernizacja budynku ZSB w Cieszynie - wymiana stropów; III etap</t>
  </si>
  <si>
    <t>ZSEG - sala gimnastyczna - modernizacja elewacji</t>
  </si>
  <si>
    <t>Budowa boiska sportowego ze sztuczną nawierzchnią przy ZSP NR 1 w Cieszynie</t>
  </si>
  <si>
    <t>Modernizacja obiektu przy Pl. Wolności 6 w Cieszynie na siedzibę PUP</t>
  </si>
  <si>
    <t>Wydatki majątkowe w zakresie ochrony środowiska</t>
  </si>
  <si>
    <t>Ogółem zadania inwestycyjne</t>
  </si>
  <si>
    <t>x</t>
  </si>
  <si>
    <t>Zakupy inwestycyjne w 2010 r.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</si>
  <si>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</si>
  <si>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</si>
  <si>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</si>
  <si>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</si>
  <si>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</si>
  <si>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</si>
  <si>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</si>
  <si>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</si>
  <si>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</si>
  <si>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</si>
  <si>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6050/8/9</t>
  </si>
  <si>
    <t>Zakup programu finansowo-księgowego</t>
  </si>
  <si>
    <t xml:space="preserve">Modernizacja sanitariatów w budynku Starostwa przy ul. Szeroka </t>
  </si>
  <si>
    <t>6060</t>
  </si>
  <si>
    <t>Przebudowa ul. Bielskiej 2619 S w Cieszynie- (część I ) aktualizacja kosztorysu</t>
  </si>
  <si>
    <t xml:space="preserve">Modernizacja elewacji i dachu obiektu ZSZ Skoczów (budynek B) </t>
  </si>
  <si>
    <t>ZSZ Skoczów</t>
  </si>
  <si>
    <t>Dofinansowanie zakupu samochodu osobowego na potrzeby Policji</t>
  </si>
  <si>
    <t>Zakup aparatury medycznej na potrzeby Szpitala  Śląskiego w Cieszynie</t>
  </si>
  <si>
    <t>Kompleksowa termomodernizacja budynków szkolnych ZSR w Międzyświeciu ( dokumentacja )</t>
  </si>
  <si>
    <t>Kompleksowa termomodernizacja SSM "Zaolzianka" w Istebnej ( dokumentacja )</t>
  </si>
  <si>
    <t>Przebudowa skrzyżowania drogi wojewódzkiej nr 938 z ulicami Pikiety, Hażlaską i ulicą Rudowska w Cieszynie</t>
  </si>
  <si>
    <t>Moje boisko "Orlik 2012" w Skoczowie ( zadanie realizowane przez Miasto Skoczów )</t>
  </si>
  <si>
    <t>6067/9</t>
  </si>
  <si>
    <t xml:space="preserve">Przebudowa  drogi powiatowej Goleszów-Hermanice-Ustroń </t>
  </si>
  <si>
    <t xml:space="preserve">Stworzenie kompleksowego systemu informacji przestrzennej na terenie powiatu cieszyńskiego </t>
  </si>
  <si>
    <t xml:space="preserve">Przystosowanie układu komunikacyjnego na terenie gminy Skoczów do sytuacji powstałej po wybudowaniu drogi ekspresowej S1 poprzez przebudowę drogi powiatowej - ul. Bielska w Skoczowie </t>
  </si>
  <si>
    <t>Przystosowanie układu komunikacyjnego Skoczowa - etap 3- Przebudowa ciągu komunikacyjnego ulic Ciężarowa i Wiślańska w Skoczowie ( zadanie realizowane przez miasto Skoczów )</t>
  </si>
  <si>
    <t>Wymiana stolarki drzwiowej z dostosowaniem do wymogów ppoż ( DPS Kończyce Małe)</t>
  </si>
  <si>
    <t>DPS Kończyce Małe</t>
  </si>
  <si>
    <t>ZST Cieszyn</t>
  </si>
  <si>
    <t>DPS Cieszyn</t>
  </si>
  <si>
    <t>Wydatki majątkowe w zakresie ochrony środowiska (Dofinansowanie wymiany okien w ramach termomodernizacji budynku)</t>
  </si>
  <si>
    <t>6220</t>
  </si>
  <si>
    <t>Budowa chodników w Gminie Dębowiec</t>
  </si>
  <si>
    <t xml:space="preserve">Przebudowa i kapitalny remont istniejącej zabudowy sali gimnastycznej przy II LO im. M.Kopernika w Cieszynie - etap I  ( w następnych latach budowa szkolnej hali sportowej z zapleczem oraz przewiązką łączącą obiekt sportowy z budynkiem szkoły) 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</si>
  <si>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</si>
  <si>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</si>
  <si>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„Szpital Śląski w Cieszynie- Modernizacja i rozbudowa działu diagnostyczno-zabiegowego”</t>
  </si>
  <si>
    <t xml:space="preserve">Wydatki inwestycyjne ze środków własnych </t>
  </si>
  <si>
    <t xml:space="preserve">w tym: </t>
  </si>
  <si>
    <r>
      <t>1</t>
    </r>
    <r>
      <rPr>
        <sz val="12"/>
        <rFont val="Times New Roman"/>
        <family val="1"/>
      </rPr>
      <t>. 439.807 zł wydatki poniesione przez Powiat Cieszyński do dnia 31.12.2009 r.</t>
    </r>
  </si>
  <si>
    <t xml:space="preserve"> Zestawienie planowanych i wykonanych wydatków majątkowych w I półroczu 2010 r.</t>
  </si>
  <si>
    <r>
      <t>6 526 789</t>
    </r>
    <r>
      <rPr>
        <vertAlign val="superscript"/>
        <sz val="12"/>
        <rFont val="Times New Roman"/>
        <family val="1"/>
      </rPr>
      <t xml:space="preserve"> 1</t>
    </r>
  </si>
  <si>
    <t>Wykonanie w I półroczu 2010 r.</t>
  </si>
  <si>
    <r>
      <t>B:</t>
    </r>
    <r>
      <rPr>
        <vertAlign val="superscript"/>
        <sz val="12"/>
        <rFont val="Times New Roman"/>
        <family val="1"/>
      </rPr>
      <t xml:space="preserve">2 </t>
    </r>
  </si>
  <si>
    <t xml:space="preserve">*- </t>
  </si>
  <si>
    <r>
      <t xml:space="preserve">2 </t>
    </r>
    <r>
      <rPr>
        <sz val="12"/>
        <rFont val="Times New Roman"/>
        <family val="1"/>
      </rPr>
      <t>- w tym pomoc finansowa Gminy Goleszów w kwocie 150 000 zł na przebudowę ul. Kozakowickiej</t>
    </r>
  </si>
  <si>
    <t>Wydatki majątkowe w zakresie ochrony środowiska (dotacja dla Szpitala Śląskiego ( termomodernizacja) oraz Muzeum w Wiśle (wymiana okien)</t>
  </si>
  <si>
    <t xml:space="preserve"> Przebudowa ul. Podwale w Strumieniu - projekt budowlano-wykonawczy ( zadanie realizowane przez Gminę Strumień)</t>
  </si>
  <si>
    <t>Tabela nr 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</si>
</sst>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6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3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otted"/>
      <bottom style="dotted"/>
    </border>
    <border>
      <left style="thin"/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7" fillId="0" borderId="8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64" fontId="7" fillId="0" borderId="7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64" fontId="7" fillId="0" borderId="2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13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164" fontId="2" fillId="0" borderId="21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2" fillId="0" borderId="9" xfId="0" applyNumberFormat="1" applyFont="1" applyFill="1" applyBorder="1" applyAlignment="1">
      <alignment vertical="center" wrapText="1"/>
    </xf>
    <xf numFmtId="164" fontId="7" fillId="2" borderId="24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" fontId="2" fillId="2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164" fontId="2" fillId="0" borderId="26" xfId="0" applyNumberFormat="1" applyFont="1" applyFill="1" applyBorder="1" applyAlignment="1">
      <alignment horizontal="left" vertical="center" wrapText="1"/>
    </xf>
    <xf numFmtId="164" fontId="7" fillId="0" borderId="27" xfId="0" applyNumberFormat="1" applyFont="1" applyFill="1" applyBorder="1" applyAlignment="1">
      <alignment horizontal="left" vertical="center" wrapText="1"/>
    </xf>
    <xf numFmtId="164" fontId="2" fillId="2" borderId="24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vertical="center" wrapText="1"/>
    </xf>
    <xf numFmtId="164" fontId="2" fillId="2" borderId="28" xfId="0" applyNumberFormat="1" applyFont="1" applyFill="1" applyBorder="1" applyAlignment="1">
      <alignment vertical="center" wrapText="1"/>
    </xf>
    <xf numFmtId="164" fontId="2" fillId="2" borderId="24" xfId="0" applyNumberFormat="1" applyFont="1" applyFill="1" applyBorder="1" applyAlignment="1">
      <alignment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3" fontId="2" fillId="2" borderId="28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 wrapText="1"/>
    </xf>
    <xf numFmtId="164" fontId="2" fillId="2" borderId="28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 shrinkToFit="1"/>
    </xf>
    <xf numFmtId="49" fontId="2" fillId="0" borderId="28" xfId="0" applyNumberFormat="1" applyFont="1" applyFill="1" applyBorder="1" applyAlignment="1">
      <alignment horizontal="center" vertical="center" wrapText="1" shrinkToFit="1"/>
    </xf>
    <xf numFmtId="49" fontId="2" fillId="0" borderId="24" xfId="0" applyNumberFormat="1" applyFont="1" applyFill="1" applyBorder="1" applyAlignment="1">
      <alignment horizontal="center" vertical="center" wrapText="1" shrinkToFit="1"/>
    </xf>
    <xf numFmtId="164" fontId="2" fillId="0" borderId="25" xfId="0" applyNumberFormat="1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 wrapText="1"/>
    </xf>
    <xf numFmtId="164" fontId="2" fillId="0" borderId="24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 quotePrefix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1"/>
  <sheetViews>
    <sheetView tabSelected="1" zoomScale="75" zoomScaleNormal="75" zoomScaleSheetLayoutView="75" workbookViewId="0" topLeftCell="B79">
      <selection activeCell="K115" sqref="K115:K117"/>
    </sheetView>
  </sheetViews>
  <sheetFormatPr defaultColWidth="9.140625" defaultRowHeight="12.75"/>
  <cols>
    <col min="1" max="1" width="9.140625" style="1" customWidth="1"/>
    <col min="2" max="2" width="4.28125" style="1" customWidth="1"/>
    <col min="3" max="3" width="6.00390625" style="1" customWidth="1"/>
    <col min="4" max="4" width="7.8515625" style="1" customWidth="1"/>
    <col min="5" max="5" width="13.140625" style="1" customWidth="1"/>
    <col min="6" max="6" width="60.7109375" style="1" customWidth="1"/>
    <col min="7" max="7" width="18.7109375" style="1" customWidth="1"/>
    <col min="8" max="8" width="16.28125" style="1" customWidth="1"/>
    <col min="9" max="9" width="15.140625" style="1" customWidth="1"/>
    <col min="10" max="10" width="16.421875" style="1" customWidth="1"/>
    <col min="11" max="11" width="18.421875" style="1" customWidth="1"/>
    <col min="12" max="12" width="6.421875" style="1" customWidth="1"/>
    <col min="13" max="13" width="18.57421875" style="1" customWidth="1"/>
    <col min="14" max="14" width="17.8515625" style="1" customWidth="1"/>
    <col min="15" max="15" width="23.00390625" style="1" customWidth="1"/>
    <col min="16" max="19" width="9.140625" style="1" customWidth="1"/>
    <col min="20" max="20" width="13.7109375" style="1" customWidth="1"/>
    <col min="21" max="21" width="24.421875" style="1" customWidth="1"/>
    <col min="22" max="16384" width="9.140625" style="1" customWidth="1"/>
  </cols>
  <sheetData>
    <row r="1" spans="11:16" ht="15.75">
      <c r="K1" s="76"/>
      <c r="L1" s="76"/>
      <c r="M1" s="76"/>
      <c r="N1" s="94" t="s">
        <v>100</v>
      </c>
      <c r="O1" s="94"/>
      <c r="P1" s="2"/>
    </row>
    <row r="2" spans="11:15" ht="15.75">
      <c r="K2" s="3"/>
      <c r="L2" s="4"/>
      <c r="M2" s="76"/>
      <c r="N2" s="76"/>
      <c r="O2" s="76"/>
    </row>
    <row r="3" spans="2:15" ht="27.75" customHeight="1">
      <c r="B3" s="176" t="s">
        <v>92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2:15" ht="19.5" customHeight="1">
      <c r="B5" s="177" t="s">
        <v>0</v>
      </c>
      <c r="C5" s="177" t="s">
        <v>1</v>
      </c>
      <c r="D5" s="177" t="s">
        <v>2</v>
      </c>
      <c r="E5" s="177" t="s">
        <v>3</v>
      </c>
      <c r="F5" s="178" t="s">
        <v>4</v>
      </c>
      <c r="G5" s="178" t="s">
        <v>5</v>
      </c>
      <c r="H5" s="178" t="s">
        <v>6</v>
      </c>
      <c r="I5" s="178"/>
      <c r="J5" s="178"/>
      <c r="K5" s="178"/>
      <c r="L5" s="178"/>
      <c r="M5" s="178"/>
      <c r="N5" s="178"/>
      <c r="O5" s="178" t="s">
        <v>7</v>
      </c>
    </row>
    <row r="6" spans="2:15" ht="19.5" customHeight="1">
      <c r="B6" s="177"/>
      <c r="C6" s="177"/>
      <c r="D6" s="177"/>
      <c r="E6" s="177"/>
      <c r="F6" s="178"/>
      <c r="G6" s="178"/>
      <c r="H6" s="178" t="s">
        <v>8</v>
      </c>
      <c r="I6" s="179" t="s">
        <v>94</v>
      </c>
      <c r="J6" s="178" t="s">
        <v>9</v>
      </c>
      <c r="K6" s="178"/>
      <c r="L6" s="178"/>
      <c r="M6" s="178"/>
      <c r="N6" s="178"/>
      <c r="O6" s="178"/>
    </row>
    <row r="7" spans="2:15" ht="29.25" customHeight="1">
      <c r="B7" s="177"/>
      <c r="C7" s="177"/>
      <c r="D7" s="177"/>
      <c r="E7" s="177"/>
      <c r="F7" s="178"/>
      <c r="G7" s="178"/>
      <c r="H7" s="178"/>
      <c r="I7" s="180"/>
      <c r="J7" s="178" t="s">
        <v>10</v>
      </c>
      <c r="K7" s="178" t="s">
        <v>11</v>
      </c>
      <c r="L7" s="178" t="s">
        <v>12</v>
      </c>
      <c r="M7" s="178"/>
      <c r="N7" s="178" t="s">
        <v>13</v>
      </c>
      <c r="O7" s="178"/>
    </row>
    <row r="8" spans="2:15" ht="19.5" customHeight="1">
      <c r="B8" s="177"/>
      <c r="C8" s="177"/>
      <c r="D8" s="177"/>
      <c r="E8" s="177"/>
      <c r="F8" s="178"/>
      <c r="G8" s="178"/>
      <c r="H8" s="178"/>
      <c r="I8" s="180"/>
      <c r="J8" s="178"/>
      <c r="K8" s="178"/>
      <c r="L8" s="178"/>
      <c r="M8" s="178"/>
      <c r="N8" s="178"/>
      <c r="O8" s="178"/>
    </row>
    <row r="9" spans="2:15" ht="17.25" customHeight="1">
      <c r="B9" s="177"/>
      <c r="C9" s="177"/>
      <c r="D9" s="177"/>
      <c r="E9" s="177"/>
      <c r="F9" s="178"/>
      <c r="G9" s="178"/>
      <c r="H9" s="178"/>
      <c r="I9" s="181"/>
      <c r="J9" s="178"/>
      <c r="K9" s="178"/>
      <c r="L9" s="178"/>
      <c r="M9" s="178"/>
      <c r="N9" s="178"/>
      <c r="O9" s="178"/>
    </row>
    <row r="10" spans="2:15" ht="16.5" customHeight="1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182">
        <v>11</v>
      </c>
      <c r="M10" s="182"/>
      <c r="N10" s="7">
        <v>12</v>
      </c>
      <c r="O10" s="7">
        <v>13</v>
      </c>
    </row>
    <row r="11" spans="2:15" ht="33" customHeight="1">
      <c r="B11" s="8" t="s">
        <v>14</v>
      </c>
      <c r="C11" s="177" t="s">
        <v>15</v>
      </c>
      <c r="D11" s="177"/>
      <c r="E11" s="177"/>
      <c r="F11" s="177"/>
      <c r="G11" s="9"/>
      <c r="H11" s="10"/>
      <c r="I11" s="10"/>
      <c r="J11" s="10"/>
      <c r="K11" s="10"/>
      <c r="L11" s="183"/>
      <c r="M11" s="183"/>
      <c r="N11" s="10"/>
      <c r="O11" s="11"/>
    </row>
    <row r="12" spans="2:15" ht="17.25" customHeight="1">
      <c r="B12" s="146">
        <v>1</v>
      </c>
      <c r="C12" s="146">
        <v>600</v>
      </c>
      <c r="D12" s="146">
        <v>60014</v>
      </c>
      <c r="E12" s="175" t="s">
        <v>16</v>
      </c>
      <c r="F12" s="139" t="s">
        <v>74</v>
      </c>
      <c r="G12" s="165">
        <v>11908024</v>
      </c>
      <c r="H12" s="165">
        <f>J12+K12+M12+M13+M14+N12</f>
        <v>11706127</v>
      </c>
      <c r="I12" s="95">
        <v>2000</v>
      </c>
      <c r="J12" s="165"/>
      <c r="K12" s="165">
        <v>4540219</v>
      </c>
      <c r="L12" s="15" t="s">
        <v>17</v>
      </c>
      <c r="M12" s="16"/>
      <c r="N12" s="184">
        <v>5810600</v>
      </c>
      <c r="O12" s="139" t="s">
        <v>23</v>
      </c>
    </row>
    <row r="13" spans="2:15" ht="15.75" customHeight="1">
      <c r="B13" s="146"/>
      <c r="C13" s="146"/>
      <c r="D13" s="146"/>
      <c r="E13" s="175"/>
      <c r="F13" s="139"/>
      <c r="G13" s="165"/>
      <c r="H13" s="165"/>
      <c r="I13" s="96"/>
      <c r="J13" s="165"/>
      <c r="K13" s="165"/>
      <c r="L13" s="17" t="s">
        <v>95</v>
      </c>
      <c r="M13" s="18">
        <v>1355308</v>
      </c>
      <c r="N13" s="184"/>
      <c r="O13" s="139"/>
    </row>
    <row r="14" spans="2:15" ht="10.5" customHeight="1">
      <c r="B14" s="146"/>
      <c r="C14" s="146"/>
      <c r="D14" s="146"/>
      <c r="E14" s="175"/>
      <c r="F14" s="139"/>
      <c r="G14" s="165"/>
      <c r="H14" s="165"/>
      <c r="I14" s="90"/>
      <c r="J14" s="165"/>
      <c r="K14" s="165"/>
      <c r="L14" s="19" t="s">
        <v>20</v>
      </c>
      <c r="M14" s="20"/>
      <c r="N14" s="184"/>
      <c r="O14" s="139"/>
    </row>
    <row r="15" spans="2:15" ht="15" customHeight="1">
      <c r="B15" s="146">
        <v>2</v>
      </c>
      <c r="C15" s="143">
        <v>600</v>
      </c>
      <c r="D15" s="143">
        <v>60014</v>
      </c>
      <c r="E15" s="175" t="s">
        <v>16</v>
      </c>
      <c r="F15" s="151" t="s">
        <v>76</v>
      </c>
      <c r="G15" s="162" t="s">
        <v>93</v>
      </c>
      <c r="H15" s="154">
        <f>J15+K15+M15+M16+M17+N15</f>
        <v>6086982</v>
      </c>
      <c r="I15" s="95">
        <v>1106411.26</v>
      </c>
      <c r="J15" s="165">
        <f>137013+127987</f>
        <v>265000</v>
      </c>
      <c r="K15" s="185"/>
      <c r="L15" s="15" t="s">
        <v>17</v>
      </c>
      <c r="M15" s="16"/>
      <c r="N15" s="184">
        <f>5472000-115018</f>
        <v>5356982</v>
      </c>
      <c r="O15" s="151" t="s">
        <v>23</v>
      </c>
    </row>
    <row r="16" spans="2:15" ht="15.75">
      <c r="B16" s="146"/>
      <c r="C16" s="146"/>
      <c r="D16" s="146"/>
      <c r="E16" s="175"/>
      <c r="F16" s="151"/>
      <c r="G16" s="162"/>
      <c r="H16" s="154"/>
      <c r="I16" s="96"/>
      <c r="J16" s="165"/>
      <c r="K16" s="185"/>
      <c r="L16" s="23" t="s">
        <v>21</v>
      </c>
      <c r="M16" s="18">
        <f>137013+327987</f>
        <v>465000</v>
      </c>
      <c r="N16" s="184"/>
      <c r="O16" s="151"/>
    </row>
    <row r="17" spans="2:15" ht="30" customHeight="1">
      <c r="B17" s="146"/>
      <c r="C17" s="143"/>
      <c r="D17" s="143"/>
      <c r="E17" s="175"/>
      <c r="F17" s="151"/>
      <c r="G17" s="162"/>
      <c r="H17" s="154"/>
      <c r="I17" s="90"/>
      <c r="J17" s="165"/>
      <c r="K17" s="185"/>
      <c r="L17" s="77" t="s">
        <v>20</v>
      </c>
      <c r="M17" s="20"/>
      <c r="N17" s="184"/>
      <c r="O17" s="151"/>
    </row>
    <row r="18" spans="2:15" ht="15" customHeight="1">
      <c r="B18" s="186">
        <v>3</v>
      </c>
      <c r="C18" s="143">
        <v>600</v>
      </c>
      <c r="D18" s="143">
        <v>60014</v>
      </c>
      <c r="E18" s="175" t="s">
        <v>22</v>
      </c>
      <c r="F18" s="151" t="s">
        <v>77</v>
      </c>
      <c r="G18" s="187">
        <v>4999320</v>
      </c>
      <c r="H18" s="187">
        <f>J18+K18+M18+M19+M20+N18</f>
        <v>331000</v>
      </c>
      <c r="I18" s="120">
        <v>0</v>
      </c>
      <c r="J18" s="187"/>
      <c r="K18" s="187">
        <v>331000</v>
      </c>
      <c r="L18" s="24"/>
      <c r="M18" s="25"/>
      <c r="N18" s="187"/>
      <c r="O18" s="151" t="s">
        <v>23</v>
      </c>
    </row>
    <row r="19" spans="2:15" ht="25.5" customHeight="1">
      <c r="B19" s="186"/>
      <c r="C19" s="143"/>
      <c r="D19" s="143"/>
      <c r="E19" s="175"/>
      <c r="F19" s="151"/>
      <c r="G19" s="187"/>
      <c r="H19" s="187"/>
      <c r="I19" s="121"/>
      <c r="J19" s="187"/>
      <c r="K19" s="187"/>
      <c r="L19" s="26"/>
      <c r="M19" s="27"/>
      <c r="N19" s="187"/>
      <c r="O19" s="151"/>
    </row>
    <row r="20" spans="2:15" ht="25.5" customHeight="1">
      <c r="B20" s="186"/>
      <c r="C20" s="143"/>
      <c r="D20" s="143"/>
      <c r="E20" s="175"/>
      <c r="F20" s="151"/>
      <c r="G20" s="187"/>
      <c r="H20" s="187"/>
      <c r="I20" s="122"/>
      <c r="J20" s="187"/>
      <c r="K20" s="187"/>
      <c r="L20" s="28"/>
      <c r="M20" s="29"/>
      <c r="N20" s="187"/>
      <c r="O20" s="151"/>
    </row>
    <row r="21" spans="2:15" ht="33" customHeight="1">
      <c r="B21" s="8" t="s">
        <v>24</v>
      </c>
      <c r="C21" s="178" t="s">
        <v>25</v>
      </c>
      <c r="D21" s="178"/>
      <c r="E21" s="178"/>
      <c r="F21" s="178"/>
      <c r="G21" s="30"/>
      <c r="H21" s="31"/>
      <c r="I21" s="31"/>
      <c r="J21" s="31"/>
      <c r="K21" s="31"/>
      <c r="L21" s="32"/>
      <c r="M21" s="32"/>
      <c r="N21" s="31"/>
      <c r="O21" s="33"/>
    </row>
    <row r="22" spans="2:15" ht="15.75" customHeight="1">
      <c r="B22" s="146">
        <v>4</v>
      </c>
      <c r="C22" s="146">
        <v>600</v>
      </c>
      <c r="D22" s="146">
        <v>60014</v>
      </c>
      <c r="E22" s="175" t="s">
        <v>16</v>
      </c>
      <c r="F22" s="139" t="s">
        <v>26</v>
      </c>
      <c r="G22" s="165">
        <v>7247146</v>
      </c>
      <c r="H22" s="184">
        <f>J22+K22+M22+M23+M24+N22</f>
        <v>7233524</v>
      </c>
      <c r="I22" s="123">
        <v>889747.81</v>
      </c>
      <c r="J22" s="165"/>
      <c r="K22" s="165">
        <v>3218292</v>
      </c>
      <c r="L22" s="15" t="s">
        <v>17</v>
      </c>
      <c r="M22" s="34"/>
      <c r="N22" s="184">
        <v>3515232</v>
      </c>
      <c r="O22" s="139" t="s">
        <v>23</v>
      </c>
    </row>
    <row r="23" spans="2:15" ht="15.75">
      <c r="B23" s="146"/>
      <c r="C23" s="146"/>
      <c r="D23" s="146"/>
      <c r="E23" s="175"/>
      <c r="F23" s="139"/>
      <c r="G23" s="165"/>
      <c r="H23" s="184"/>
      <c r="I23" s="124"/>
      <c r="J23" s="165"/>
      <c r="K23" s="165"/>
      <c r="L23" s="17" t="s">
        <v>19</v>
      </c>
      <c r="M23" s="35">
        <v>500000</v>
      </c>
      <c r="N23" s="184"/>
      <c r="O23" s="139"/>
    </row>
    <row r="24" spans="2:15" ht="27" customHeight="1">
      <c r="B24" s="146"/>
      <c r="C24" s="146"/>
      <c r="D24" s="146"/>
      <c r="E24" s="175"/>
      <c r="F24" s="139"/>
      <c r="G24" s="165"/>
      <c r="H24" s="184"/>
      <c r="I24" s="125"/>
      <c r="J24" s="165"/>
      <c r="K24" s="165"/>
      <c r="L24" s="19" t="s">
        <v>20</v>
      </c>
      <c r="M24" s="36"/>
      <c r="N24" s="184"/>
      <c r="O24" s="139"/>
    </row>
    <row r="25" spans="2:15" ht="15.75" customHeight="1">
      <c r="B25" s="146">
        <v>5</v>
      </c>
      <c r="C25" s="146">
        <v>600</v>
      </c>
      <c r="D25" s="146">
        <v>60014</v>
      </c>
      <c r="E25" s="175" t="s">
        <v>16</v>
      </c>
      <c r="F25" s="139" t="s">
        <v>27</v>
      </c>
      <c r="G25" s="165">
        <v>6697305.53</v>
      </c>
      <c r="H25" s="165">
        <f>J25+K25+M25+M26+M27+N25</f>
        <v>6658365</v>
      </c>
      <c r="I25" s="95">
        <v>546246.26</v>
      </c>
      <c r="J25" s="165"/>
      <c r="K25" s="165">
        <v>3156731</v>
      </c>
      <c r="L25" s="15"/>
      <c r="M25" s="34"/>
      <c r="N25" s="184">
        <v>3501634</v>
      </c>
      <c r="O25" s="139" t="s">
        <v>23</v>
      </c>
    </row>
    <row r="26" spans="2:15" ht="15.75">
      <c r="B26" s="146"/>
      <c r="C26" s="146"/>
      <c r="D26" s="146"/>
      <c r="E26" s="175"/>
      <c r="F26" s="139"/>
      <c r="G26" s="165"/>
      <c r="H26" s="165"/>
      <c r="I26" s="96"/>
      <c r="J26" s="165"/>
      <c r="K26" s="165"/>
      <c r="L26" s="17"/>
      <c r="M26" s="35"/>
      <c r="N26" s="184"/>
      <c r="O26" s="139"/>
    </row>
    <row r="27" spans="2:15" ht="7.5" customHeight="1">
      <c r="B27" s="146"/>
      <c r="C27" s="146"/>
      <c r="D27" s="146"/>
      <c r="E27" s="175"/>
      <c r="F27" s="139"/>
      <c r="G27" s="165"/>
      <c r="H27" s="165"/>
      <c r="I27" s="90"/>
      <c r="J27" s="165"/>
      <c r="K27" s="165"/>
      <c r="L27" s="19"/>
      <c r="M27" s="36"/>
      <c r="N27" s="184"/>
      <c r="O27" s="139"/>
    </row>
    <row r="28" spans="2:15" ht="15" customHeight="1">
      <c r="B28" s="146">
        <v>6</v>
      </c>
      <c r="C28" s="146">
        <v>600</v>
      </c>
      <c r="D28" s="146">
        <v>60014</v>
      </c>
      <c r="E28" s="175" t="s">
        <v>28</v>
      </c>
      <c r="F28" s="139" t="s">
        <v>64</v>
      </c>
      <c r="G28" s="165">
        <v>7910338</v>
      </c>
      <c r="H28" s="165">
        <f>J28+K28+M28+M29+M30+N28</f>
        <v>5000</v>
      </c>
      <c r="I28" s="91">
        <v>0</v>
      </c>
      <c r="J28" s="165">
        <v>2500</v>
      </c>
      <c r="K28" s="165"/>
      <c r="L28" s="15" t="s">
        <v>17</v>
      </c>
      <c r="M28" s="16"/>
      <c r="N28" s="184"/>
      <c r="O28" s="139" t="s">
        <v>18</v>
      </c>
    </row>
    <row r="29" spans="2:15" ht="15.75">
      <c r="B29" s="146"/>
      <c r="C29" s="146"/>
      <c r="D29" s="146"/>
      <c r="E29" s="175"/>
      <c r="F29" s="139"/>
      <c r="G29" s="165"/>
      <c r="H29" s="165"/>
      <c r="I29" s="92"/>
      <c r="J29" s="165"/>
      <c r="K29" s="165"/>
      <c r="L29" s="17" t="s">
        <v>19</v>
      </c>
      <c r="M29" s="18">
        <v>2500</v>
      </c>
      <c r="N29" s="184"/>
      <c r="O29" s="139"/>
    </row>
    <row r="30" spans="2:15" ht="15.75">
      <c r="B30" s="146"/>
      <c r="C30" s="146"/>
      <c r="D30" s="146"/>
      <c r="E30" s="175"/>
      <c r="F30" s="139"/>
      <c r="G30" s="165"/>
      <c r="H30" s="165"/>
      <c r="I30" s="93"/>
      <c r="J30" s="165"/>
      <c r="K30" s="165"/>
      <c r="L30" s="19" t="s">
        <v>20</v>
      </c>
      <c r="M30" s="20"/>
      <c r="N30" s="184"/>
      <c r="O30" s="139"/>
    </row>
    <row r="31" spans="2:15" ht="28.5" customHeight="1">
      <c r="B31" s="8" t="s">
        <v>29</v>
      </c>
      <c r="C31" s="178" t="s">
        <v>30</v>
      </c>
      <c r="D31" s="178"/>
      <c r="E31" s="178"/>
      <c r="F31" s="178"/>
      <c r="G31" s="30"/>
      <c r="H31" s="31"/>
      <c r="I31" s="31"/>
      <c r="J31" s="31"/>
      <c r="K31" s="31"/>
      <c r="L31" s="32"/>
      <c r="M31" s="32"/>
      <c r="N31" s="31"/>
      <c r="O31" s="33"/>
    </row>
    <row r="32" spans="2:15" ht="15" customHeight="1">
      <c r="B32" s="146">
        <v>7</v>
      </c>
      <c r="C32" s="146">
        <v>600</v>
      </c>
      <c r="D32" s="146">
        <v>60014</v>
      </c>
      <c r="E32" s="175" t="s">
        <v>16</v>
      </c>
      <c r="F32" s="139" t="s">
        <v>31</v>
      </c>
      <c r="G32" s="165">
        <f>8672036-359002-68369</f>
        <v>8244665</v>
      </c>
      <c r="H32" s="188">
        <f>J32+K32+M32+M33+M34+N32</f>
        <v>7687154</v>
      </c>
      <c r="I32" s="95">
        <v>1146219.09</v>
      </c>
      <c r="J32" s="165">
        <f>359002-359002</f>
        <v>0</v>
      </c>
      <c r="K32" s="165">
        <v>171000</v>
      </c>
      <c r="L32" s="15" t="s">
        <v>17</v>
      </c>
      <c r="M32" s="16"/>
      <c r="N32" s="165">
        <v>7348202</v>
      </c>
      <c r="O32" s="139" t="s">
        <v>23</v>
      </c>
    </row>
    <row r="33" spans="2:15" ht="15.75">
      <c r="B33" s="146"/>
      <c r="C33" s="146"/>
      <c r="D33" s="146"/>
      <c r="E33" s="175"/>
      <c r="F33" s="139"/>
      <c r="G33" s="165"/>
      <c r="H33" s="188"/>
      <c r="I33" s="96"/>
      <c r="J33" s="165"/>
      <c r="K33" s="165"/>
      <c r="L33" s="17" t="s">
        <v>19</v>
      </c>
      <c r="M33" s="37">
        <f>236321-68369</f>
        <v>167952</v>
      </c>
      <c r="N33" s="165"/>
      <c r="O33" s="139"/>
    </row>
    <row r="34" spans="2:15" ht="15.75">
      <c r="B34" s="146"/>
      <c r="C34" s="146"/>
      <c r="D34" s="146"/>
      <c r="E34" s="175"/>
      <c r="F34" s="139"/>
      <c r="G34" s="165"/>
      <c r="H34" s="188"/>
      <c r="I34" s="90"/>
      <c r="J34" s="165"/>
      <c r="K34" s="165"/>
      <c r="L34" s="19" t="s">
        <v>20</v>
      </c>
      <c r="M34" s="38"/>
      <c r="N34" s="165"/>
      <c r="O34" s="139"/>
    </row>
    <row r="35" spans="2:15" ht="15" customHeight="1">
      <c r="B35" s="146">
        <v>8</v>
      </c>
      <c r="C35" s="146">
        <v>600</v>
      </c>
      <c r="D35" s="146">
        <v>60014</v>
      </c>
      <c r="E35" s="175" t="s">
        <v>16</v>
      </c>
      <c r="F35" s="139" t="s">
        <v>32</v>
      </c>
      <c r="G35" s="165">
        <v>9295836</v>
      </c>
      <c r="H35" s="188">
        <f>J35+K35+M35+M36+M37+N35</f>
        <v>9205556</v>
      </c>
      <c r="I35" s="95">
        <v>1513701</v>
      </c>
      <c r="J35" s="165"/>
      <c r="K35" s="165">
        <v>1281201</v>
      </c>
      <c r="L35" s="15" t="s">
        <v>17</v>
      </c>
      <c r="M35" s="16"/>
      <c r="N35" s="165">
        <v>7478353</v>
      </c>
      <c r="O35" s="139" t="s">
        <v>23</v>
      </c>
    </row>
    <row r="36" spans="2:15" ht="15.75">
      <c r="B36" s="146"/>
      <c r="C36" s="146"/>
      <c r="D36" s="146"/>
      <c r="E36" s="175"/>
      <c r="F36" s="139"/>
      <c r="G36" s="165"/>
      <c r="H36" s="188"/>
      <c r="I36" s="96"/>
      <c r="J36" s="165"/>
      <c r="K36" s="165"/>
      <c r="L36" s="17" t="s">
        <v>19</v>
      </c>
      <c r="M36" s="37">
        <v>446002</v>
      </c>
      <c r="N36" s="165"/>
      <c r="O36" s="139"/>
    </row>
    <row r="37" spans="2:15" ht="7.5" customHeight="1">
      <c r="B37" s="146"/>
      <c r="C37" s="146"/>
      <c r="D37" s="146"/>
      <c r="E37" s="175"/>
      <c r="F37" s="139"/>
      <c r="G37" s="165"/>
      <c r="H37" s="188"/>
      <c r="I37" s="90"/>
      <c r="J37" s="165"/>
      <c r="K37" s="165"/>
      <c r="L37" s="19" t="s">
        <v>20</v>
      </c>
      <c r="M37" s="38"/>
      <c r="N37" s="165"/>
      <c r="O37" s="139"/>
    </row>
    <row r="38" spans="2:15" ht="15" customHeight="1">
      <c r="B38" s="146">
        <v>9</v>
      </c>
      <c r="C38" s="146">
        <v>600</v>
      </c>
      <c r="D38" s="146">
        <v>60014</v>
      </c>
      <c r="E38" s="175" t="s">
        <v>28</v>
      </c>
      <c r="F38" s="139" t="s">
        <v>33</v>
      </c>
      <c r="G38" s="165">
        <f>H38+5596</f>
        <v>3656596</v>
      </c>
      <c r="H38" s="165">
        <f>J38+K38+M38+M39+M40+N38</f>
        <v>3651000</v>
      </c>
      <c r="I38" s="95">
        <v>67902.94</v>
      </c>
      <c r="J38" s="165"/>
      <c r="K38" s="165">
        <v>1112500</v>
      </c>
      <c r="L38" s="15" t="s">
        <v>17</v>
      </c>
      <c r="M38" s="75">
        <f>2003200-577200</f>
        <v>1426000</v>
      </c>
      <c r="N38" s="184"/>
      <c r="O38" s="139" t="s">
        <v>18</v>
      </c>
    </row>
    <row r="39" spans="2:15" ht="15.75">
      <c r="B39" s="146"/>
      <c r="C39" s="146"/>
      <c r="D39" s="146"/>
      <c r="E39" s="175"/>
      <c r="F39" s="139"/>
      <c r="G39" s="165"/>
      <c r="H39" s="165"/>
      <c r="I39" s="96"/>
      <c r="J39" s="165"/>
      <c r="K39" s="165"/>
      <c r="L39" s="17" t="s">
        <v>19</v>
      </c>
      <c r="M39" s="21">
        <v>1112500</v>
      </c>
      <c r="N39" s="184"/>
      <c r="O39" s="139"/>
    </row>
    <row r="40" spans="2:15" ht="15.75">
      <c r="B40" s="146"/>
      <c r="C40" s="146"/>
      <c r="D40" s="146"/>
      <c r="E40" s="175"/>
      <c r="F40" s="139"/>
      <c r="G40" s="165"/>
      <c r="H40" s="165"/>
      <c r="I40" s="90"/>
      <c r="J40" s="165"/>
      <c r="K40" s="165"/>
      <c r="L40" s="19" t="s">
        <v>20</v>
      </c>
      <c r="M40" s="22"/>
      <c r="N40" s="184"/>
      <c r="O40" s="139"/>
    </row>
    <row r="41" spans="2:15" ht="15" customHeight="1">
      <c r="B41" s="146">
        <v>10</v>
      </c>
      <c r="C41" s="146">
        <v>600</v>
      </c>
      <c r="D41" s="146">
        <v>60014</v>
      </c>
      <c r="E41" s="175" t="s">
        <v>28</v>
      </c>
      <c r="F41" s="139" t="s">
        <v>34</v>
      </c>
      <c r="G41" s="165">
        <v>2416000</v>
      </c>
      <c r="H41" s="165">
        <f>J41+K41+M41+M42+M43+N41</f>
        <v>2416000</v>
      </c>
      <c r="I41" s="91">
        <v>0</v>
      </c>
      <c r="J41" s="165">
        <v>4000</v>
      </c>
      <c r="K41" s="165">
        <v>600000</v>
      </c>
      <c r="L41" s="15" t="s">
        <v>17</v>
      </c>
      <c r="M41" s="16">
        <v>1208000</v>
      </c>
      <c r="N41" s="165"/>
      <c r="O41" s="151" t="s">
        <v>23</v>
      </c>
    </row>
    <row r="42" spans="2:15" ht="15.75">
      <c r="B42" s="146"/>
      <c r="C42" s="146"/>
      <c r="D42" s="146"/>
      <c r="E42" s="175"/>
      <c r="F42" s="139"/>
      <c r="G42" s="165"/>
      <c r="H42" s="165"/>
      <c r="I42" s="92"/>
      <c r="J42" s="165"/>
      <c r="K42" s="165"/>
      <c r="L42" s="17" t="s">
        <v>19</v>
      </c>
      <c r="M42" s="37">
        <v>604000</v>
      </c>
      <c r="N42" s="165"/>
      <c r="O42" s="151"/>
    </row>
    <row r="43" spans="2:15" ht="15.75" customHeight="1">
      <c r="B43" s="146"/>
      <c r="C43" s="146"/>
      <c r="D43" s="146"/>
      <c r="E43" s="175"/>
      <c r="F43" s="139"/>
      <c r="G43" s="165"/>
      <c r="H43" s="165"/>
      <c r="I43" s="93"/>
      <c r="J43" s="165"/>
      <c r="K43" s="165"/>
      <c r="L43" s="19" t="s">
        <v>20</v>
      </c>
      <c r="M43" s="38"/>
      <c r="N43" s="165"/>
      <c r="O43" s="151"/>
    </row>
    <row r="44" spans="2:15" ht="15" customHeight="1">
      <c r="B44" s="146">
        <v>11</v>
      </c>
      <c r="C44" s="146">
        <v>600</v>
      </c>
      <c r="D44" s="146">
        <v>60014</v>
      </c>
      <c r="E44" s="175" t="s">
        <v>28</v>
      </c>
      <c r="F44" s="139" t="s">
        <v>35</v>
      </c>
      <c r="G44" s="165">
        <v>350000</v>
      </c>
      <c r="H44" s="165">
        <f>J44+K44+M44+M45+M46+N44</f>
        <v>350000</v>
      </c>
      <c r="I44" s="91">
        <v>0</v>
      </c>
      <c r="J44" s="165"/>
      <c r="K44" s="165">
        <v>280000</v>
      </c>
      <c r="L44" s="15" t="s">
        <v>17</v>
      </c>
      <c r="M44" s="39"/>
      <c r="N44" s="165"/>
      <c r="O44" s="139" t="s">
        <v>18</v>
      </c>
    </row>
    <row r="45" spans="2:21" ht="15.75">
      <c r="B45" s="146"/>
      <c r="C45" s="146"/>
      <c r="D45" s="146"/>
      <c r="E45" s="175"/>
      <c r="F45" s="139"/>
      <c r="G45" s="165"/>
      <c r="H45" s="165"/>
      <c r="I45" s="92"/>
      <c r="J45" s="165"/>
      <c r="K45" s="165"/>
      <c r="L45" s="17" t="s">
        <v>19</v>
      </c>
      <c r="M45" s="37">
        <v>70000</v>
      </c>
      <c r="N45" s="165"/>
      <c r="O45" s="139"/>
      <c r="U45" s="40"/>
    </row>
    <row r="46" spans="2:15" ht="15.75">
      <c r="B46" s="146"/>
      <c r="C46" s="146"/>
      <c r="D46" s="146"/>
      <c r="E46" s="175"/>
      <c r="F46" s="139"/>
      <c r="G46" s="165"/>
      <c r="H46" s="165"/>
      <c r="I46" s="93"/>
      <c r="J46" s="165"/>
      <c r="K46" s="165"/>
      <c r="L46" s="19" t="s">
        <v>20</v>
      </c>
      <c r="M46" s="38"/>
      <c r="N46" s="165"/>
      <c r="O46" s="139"/>
    </row>
    <row r="47" spans="2:15" s="42" customFormat="1" ht="15" customHeight="1">
      <c r="B47" s="146">
        <v>12</v>
      </c>
      <c r="C47" s="146">
        <v>600</v>
      </c>
      <c r="D47" s="146">
        <v>60014</v>
      </c>
      <c r="E47" s="175" t="s">
        <v>28</v>
      </c>
      <c r="F47" s="139" t="s">
        <v>36</v>
      </c>
      <c r="G47" s="165">
        <v>1474000</v>
      </c>
      <c r="H47" s="165">
        <f>J47+K47+M47+M48+M49+N47</f>
        <v>1438600</v>
      </c>
      <c r="I47" s="91">
        <v>0</v>
      </c>
      <c r="J47" s="165">
        <v>737000</v>
      </c>
      <c r="K47" s="165"/>
      <c r="L47" s="15" t="s">
        <v>17</v>
      </c>
      <c r="M47" s="39">
        <v>701600</v>
      </c>
      <c r="N47" s="189"/>
      <c r="O47" s="139" t="s">
        <v>18</v>
      </c>
    </row>
    <row r="48" spans="2:15" s="42" customFormat="1" ht="15.75">
      <c r="B48" s="146"/>
      <c r="C48" s="146"/>
      <c r="D48" s="146"/>
      <c r="E48" s="175"/>
      <c r="F48" s="139"/>
      <c r="G48" s="165"/>
      <c r="H48" s="165"/>
      <c r="I48" s="92"/>
      <c r="J48" s="165"/>
      <c r="K48" s="165"/>
      <c r="L48" s="17" t="s">
        <v>19</v>
      </c>
      <c r="M48" s="43"/>
      <c r="N48" s="189"/>
      <c r="O48" s="139"/>
    </row>
    <row r="49" spans="2:15" s="42" customFormat="1" ht="15.75">
      <c r="B49" s="146"/>
      <c r="C49" s="146"/>
      <c r="D49" s="146"/>
      <c r="E49" s="175"/>
      <c r="F49" s="139"/>
      <c r="G49" s="165"/>
      <c r="H49" s="165"/>
      <c r="I49" s="93"/>
      <c r="J49" s="165"/>
      <c r="K49" s="165"/>
      <c r="L49" s="19" t="s">
        <v>20</v>
      </c>
      <c r="M49" s="44"/>
      <c r="N49" s="189"/>
      <c r="O49" s="139"/>
    </row>
    <row r="50" spans="2:15" s="51" customFormat="1" ht="15.75">
      <c r="B50" s="143">
        <v>13</v>
      </c>
      <c r="C50" s="143">
        <v>600</v>
      </c>
      <c r="D50" s="143">
        <v>60014</v>
      </c>
      <c r="E50" s="162" t="s">
        <v>22</v>
      </c>
      <c r="F50" s="151" t="s">
        <v>84</v>
      </c>
      <c r="G50" s="154">
        <v>441400</v>
      </c>
      <c r="H50" s="154">
        <v>441400</v>
      </c>
      <c r="I50" s="95">
        <v>441400</v>
      </c>
      <c r="J50" s="154"/>
      <c r="K50" s="154"/>
      <c r="L50" s="15" t="s">
        <v>17</v>
      </c>
      <c r="M50" s="39"/>
      <c r="N50" s="154"/>
      <c r="O50" s="151" t="s">
        <v>39</v>
      </c>
    </row>
    <row r="51" spans="2:15" s="51" customFormat="1" ht="13.5" customHeight="1">
      <c r="B51" s="144"/>
      <c r="C51" s="144"/>
      <c r="D51" s="144"/>
      <c r="E51" s="163"/>
      <c r="F51" s="152"/>
      <c r="G51" s="155"/>
      <c r="H51" s="155"/>
      <c r="I51" s="96"/>
      <c r="J51" s="155"/>
      <c r="K51" s="155"/>
      <c r="L51" s="17" t="s">
        <v>19</v>
      </c>
      <c r="M51" s="37">
        <v>441400</v>
      </c>
      <c r="N51" s="155"/>
      <c r="O51" s="152"/>
    </row>
    <row r="52" spans="2:15" s="51" customFormat="1" ht="15.75">
      <c r="B52" s="145"/>
      <c r="C52" s="145"/>
      <c r="D52" s="145"/>
      <c r="E52" s="164"/>
      <c r="F52" s="153"/>
      <c r="G52" s="156"/>
      <c r="H52" s="156"/>
      <c r="I52" s="90"/>
      <c r="J52" s="156"/>
      <c r="K52" s="156"/>
      <c r="L52" s="17" t="s">
        <v>20</v>
      </c>
      <c r="M52" s="37"/>
      <c r="N52" s="156"/>
      <c r="O52" s="153"/>
    </row>
    <row r="53" spans="2:15" s="42" customFormat="1" ht="45" customHeight="1">
      <c r="B53" s="8">
        <v>14</v>
      </c>
      <c r="C53" s="8">
        <v>600</v>
      </c>
      <c r="D53" s="8">
        <v>60014</v>
      </c>
      <c r="E53" s="12" t="s">
        <v>22</v>
      </c>
      <c r="F53" s="13" t="s">
        <v>71</v>
      </c>
      <c r="G53" s="14">
        <v>622237</v>
      </c>
      <c r="H53" s="14">
        <v>622237</v>
      </c>
      <c r="I53" s="81">
        <v>0</v>
      </c>
      <c r="J53" s="83"/>
      <c r="K53" s="84">
        <v>622237</v>
      </c>
      <c r="L53" s="88"/>
      <c r="M53" s="89"/>
      <c r="N53" s="85"/>
      <c r="O53" s="82" t="s">
        <v>39</v>
      </c>
    </row>
    <row r="54" spans="2:15" s="42" customFormat="1" ht="17.25" customHeight="1">
      <c r="B54" s="98">
        <v>15</v>
      </c>
      <c r="C54" s="98">
        <v>600</v>
      </c>
      <c r="D54" s="98">
        <v>60014</v>
      </c>
      <c r="E54" s="99" t="s">
        <v>22</v>
      </c>
      <c r="F54" s="101" t="s">
        <v>99</v>
      </c>
      <c r="G54" s="100">
        <v>54900</v>
      </c>
      <c r="H54" s="100">
        <v>54900</v>
      </c>
      <c r="I54" s="97">
        <v>0</v>
      </c>
      <c r="J54" s="100"/>
      <c r="K54" s="102"/>
      <c r="L54" s="86" t="s">
        <v>17</v>
      </c>
      <c r="M54" s="58"/>
      <c r="N54" s="100"/>
      <c r="O54" s="101" t="s">
        <v>39</v>
      </c>
    </row>
    <row r="55" spans="2:15" s="42" customFormat="1" ht="15" customHeight="1">
      <c r="B55" s="98"/>
      <c r="C55" s="98"/>
      <c r="D55" s="98"/>
      <c r="E55" s="99"/>
      <c r="F55" s="101"/>
      <c r="G55" s="100"/>
      <c r="H55" s="100"/>
      <c r="I55" s="97"/>
      <c r="J55" s="100"/>
      <c r="K55" s="102"/>
      <c r="L55" s="57" t="s">
        <v>19</v>
      </c>
      <c r="M55" s="58">
        <v>54900</v>
      </c>
      <c r="N55" s="100"/>
      <c r="O55" s="101"/>
    </row>
    <row r="56" spans="2:15" s="42" customFormat="1" ht="18" customHeight="1">
      <c r="B56" s="98"/>
      <c r="C56" s="98"/>
      <c r="D56" s="98"/>
      <c r="E56" s="99"/>
      <c r="F56" s="101"/>
      <c r="G56" s="100"/>
      <c r="H56" s="100"/>
      <c r="I56" s="97"/>
      <c r="J56" s="100"/>
      <c r="K56" s="102"/>
      <c r="L56" s="59" t="s">
        <v>20</v>
      </c>
      <c r="M56" s="60"/>
      <c r="N56" s="100"/>
      <c r="O56" s="101"/>
    </row>
    <row r="57" spans="2:15" s="42" customFormat="1" ht="19.5" customHeight="1">
      <c r="B57" s="127" t="s">
        <v>91</v>
      </c>
      <c r="C57" s="128"/>
      <c r="D57" s="128"/>
      <c r="E57" s="128"/>
      <c r="F57" s="128"/>
      <c r="G57" s="128"/>
      <c r="H57" s="128"/>
      <c r="I57" s="129"/>
      <c r="J57" s="129"/>
      <c r="K57" s="129"/>
      <c r="L57" s="129"/>
      <c r="M57" s="129"/>
      <c r="N57" s="129"/>
      <c r="O57" s="129"/>
    </row>
    <row r="58" spans="2:15" s="42" customFormat="1" ht="19.5" customHeight="1">
      <c r="B58" s="80" t="s">
        <v>97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2:15" ht="39" customHeight="1">
      <c r="B59" s="190" t="s">
        <v>37</v>
      </c>
      <c r="C59" s="190"/>
      <c r="D59" s="190"/>
      <c r="E59" s="190"/>
      <c r="F59" s="190"/>
      <c r="G59" s="71">
        <f>SUM(G12:G56)+6526789</f>
        <v>71844556.53</v>
      </c>
      <c r="H59" s="71">
        <f>SUM(H12:H56)</f>
        <v>57887845</v>
      </c>
      <c r="I59" s="78">
        <f>SUM(I12:I53)</f>
        <v>5713628.36</v>
      </c>
      <c r="J59" s="71">
        <f>SUM(J12:J53)</f>
        <v>1008500</v>
      </c>
      <c r="K59" s="71">
        <f>SUM(K12:K53)</f>
        <v>15313180</v>
      </c>
      <c r="L59" s="72"/>
      <c r="M59" s="73">
        <f>SUM(M12:M56)</f>
        <v>8555162</v>
      </c>
      <c r="N59" s="71">
        <f>SUM(N12:N53)</f>
        <v>33011003</v>
      </c>
      <c r="O59" s="74"/>
    </row>
    <row r="60" spans="2:15" ht="15" customHeight="1">
      <c r="B60" s="146">
        <v>16</v>
      </c>
      <c r="C60" s="146">
        <v>630</v>
      </c>
      <c r="D60" s="146">
        <v>63003</v>
      </c>
      <c r="E60" s="175" t="s">
        <v>16</v>
      </c>
      <c r="F60" s="139" t="s">
        <v>38</v>
      </c>
      <c r="G60" s="165">
        <f>1204064</f>
        <v>1204064</v>
      </c>
      <c r="H60" s="165">
        <f>J60+K60+N60+M60+M61+M62</f>
        <v>1136810</v>
      </c>
      <c r="I60" s="95">
        <v>100666.79</v>
      </c>
      <c r="J60" s="165">
        <f>162358-18710</f>
        <v>143648</v>
      </c>
      <c r="K60" s="165"/>
      <c r="L60" s="15"/>
      <c r="M60" s="16"/>
      <c r="N60" s="165">
        <v>993162</v>
      </c>
      <c r="O60" s="139" t="s">
        <v>39</v>
      </c>
    </row>
    <row r="61" spans="2:15" ht="15.75">
      <c r="B61" s="146"/>
      <c r="C61" s="146"/>
      <c r="D61" s="146"/>
      <c r="E61" s="175"/>
      <c r="F61" s="139"/>
      <c r="G61" s="165"/>
      <c r="H61" s="165"/>
      <c r="I61" s="96"/>
      <c r="J61" s="165"/>
      <c r="K61" s="165"/>
      <c r="L61" s="17"/>
      <c r="M61" s="37"/>
      <c r="N61" s="165"/>
      <c r="O61" s="139"/>
    </row>
    <row r="62" spans="2:15" ht="15.75">
      <c r="B62" s="146"/>
      <c r="C62" s="146"/>
      <c r="D62" s="146"/>
      <c r="E62" s="175"/>
      <c r="F62" s="139"/>
      <c r="G62" s="165"/>
      <c r="H62" s="165"/>
      <c r="I62" s="90"/>
      <c r="J62" s="165"/>
      <c r="K62" s="165"/>
      <c r="L62" s="19"/>
      <c r="M62" s="38"/>
      <c r="N62" s="165"/>
      <c r="O62" s="139"/>
    </row>
    <row r="63" spans="2:15" ht="15.75" customHeight="1">
      <c r="B63" s="146">
        <v>17</v>
      </c>
      <c r="C63" s="146">
        <v>700</v>
      </c>
      <c r="D63" s="146">
        <v>70005</v>
      </c>
      <c r="E63" s="191" t="s">
        <v>28</v>
      </c>
      <c r="F63" s="139" t="s">
        <v>40</v>
      </c>
      <c r="G63" s="165">
        <v>456000</v>
      </c>
      <c r="H63" s="184">
        <v>456000</v>
      </c>
      <c r="I63" s="106">
        <v>0</v>
      </c>
      <c r="J63" s="165"/>
      <c r="K63" s="165">
        <v>456000</v>
      </c>
      <c r="L63" s="15"/>
      <c r="M63" s="16"/>
      <c r="N63" s="165"/>
      <c r="O63" s="139" t="s">
        <v>39</v>
      </c>
    </row>
    <row r="64" spans="2:15" ht="15.75">
      <c r="B64" s="146"/>
      <c r="C64" s="146"/>
      <c r="D64" s="146"/>
      <c r="E64" s="191"/>
      <c r="F64" s="139"/>
      <c r="G64" s="165"/>
      <c r="H64" s="184"/>
      <c r="I64" s="107"/>
      <c r="J64" s="165"/>
      <c r="K64" s="165"/>
      <c r="L64" s="17"/>
      <c r="M64" s="37"/>
      <c r="N64" s="165"/>
      <c r="O64" s="139"/>
    </row>
    <row r="65" spans="2:15" ht="15.75">
      <c r="B65" s="146"/>
      <c r="C65" s="146"/>
      <c r="D65" s="146"/>
      <c r="E65" s="191"/>
      <c r="F65" s="139"/>
      <c r="G65" s="165"/>
      <c r="H65" s="184"/>
      <c r="I65" s="108"/>
      <c r="J65" s="165"/>
      <c r="K65" s="165"/>
      <c r="L65" s="19"/>
      <c r="M65" s="38"/>
      <c r="N65" s="165"/>
      <c r="O65" s="139"/>
    </row>
    <row r="66" spans="2:15" ht="15.75" customHeight="1">
      <c r="B66" s="146">
        <v>18</v>
      </c>
      <c r="C66" s="146">
        <v>750</v>
      </c>
      <c r="D66" s="146">
        <v>75020</v>
      </c>
      <c r="E66" s="191" t="s">
        <v>28</v>
      </c>
      <c r="F66" s="139" t="s">
        <v>62</v>
      </c>
      <c r="G66" s="165">
        <v>130000</v>
      </c>
      <c r="H66" s="184">
        <f>J66+K66+N66</f>
        <v>130000</v>
      </c>
      <c r="I66" s="106">
        <v>0</v>
      </c>
      <c r="J66" s="165">
        <v>130000</v>
      </c>
      <c r="K66" s="165"/>
      <c r="L66" s="15"/>
      <c r="M66" s="16"/>
      <c r="N66" s="192"/>
      <c r="O66" s="139" t="s">
        <v>39</v>
      </c>
    </row>
    <row r="67" spans="2:15" ht="15.75">
      <c r="B67" s="146"/>
      <c r="C67" s="146"/>
      <c r="D67" s="146"/>
      <c r="E67" s="191"/>
      <c r="F67" s="139"/>
      <c r="G67" s="165"/>
      <c r="H67" s="184"/>
      <c r="I67" s="107"/>
      <c r="J67" s="165"/>
      <c r="K67" s="165"/>
      <c r="L67" s="17"/>
      <c r="M67" s="37"/>
      <c r="N67" s="193"/>
      <c r="O67" s="139"/>
    </row>
    <row r="68" spans="2:15" ht="15.75">
      <c r="B68" s="146"/>
      <c r="C68" s="146"/>
      <c r="D68" s="146"/>
      <c r="E68" s="191"/>
      <c r="F68" s="139"/>
      <c r="G68" s="165"/>
      <c r="H68" s="184"/>
      <c r="I68" s="108"/>
      <c r="J68" s="165"/>
      <c r="K68" s="165"/>
      <c r="L68" s="19"/>
      <c r="M68" s="38"/>
      <c r="N68" s="194"/>
      <c r="O68" s="139"/>
    </row>
    <row r="69" spans="2:15" s="49" customFormat="1" ht="15" customHeight="1">
      <c r="B69" s="146">
        <v>19</v>
      </c>
      <c r="C69" s="146">
        <v>750</v>
      </c>
      <c r="D69" s="146">
        <v>75020</v>
      </c>
      <c r="E69" s="191" t="s">
        <v>16</v>
      </c>
      <c r="F69" s="139" t="s">
        <v>75</v>
      </c>
      <c r="G69" s="165">
        <v>955992</v>
      </c>
      <c r="H69" s="126">
        <f>M70+N69</f>
        <v>480032</v>
      </c>
      <c r="I69" s="103">
        <v>3294</v>
      </c>
      <c r="J69" s="166"/>
      <c r="K69" s="189"/>
      <c r="L69" s="15" t="s">
        <v>17</v>
      </c>
      <c r="M69" s="16"/>
      <c r="N69" s="165">
        <v>392032</v>
      </c>
      <c r="O69" s="139" t="s">
        <v>39</v>
      </c>
    </row>
    <row r="70" spans="2:15" s="49" customFormat="1" ht="15.75">
      <c r="B70" s="146"/>
      <c r="C70" s="146"/>
      <c r="D70" s="146"/>
      <c r="E70" s="191"/>
      <c r="F70" s="139"/>
      <c r="G70" s="165"/>
      <c r="H70" s="126"/>
      <c r="I70" s="104"/>
      <c r="J70" s="167"/>
      <c r="K70" s="189"/>
      <c r="L70" s="17" t="s">
        <v>19</v>
      </c>
      <c r="M70" s="37">
        <v>88000</v>
      </c>
      <c r="N70" s="165"/>
      <c r="O70" s="139"/>
    </row>
    <row r="71" spans="2:15" s="49" customFormat="1" ht="15.75">
      <c r="B71" s="146"/>
      <c r="C71" s="146"/>
      <c r="D71" s="146"/>
      <c r="E71" s="191"/>
      <c r="F71" s="139"/>
      <c r="G71" s="165"/>
      <c r="H71" s="126"/>
      <c r="I71" s="105"/>
      <c r="J71" s="168"/>
      <c r="K71" s="189"/>
      <c r="L71" s="19" t="s">
        <v>20</v>
      </c>
      <c r="M71" s="38"/>
      <c r="N71" s="165"/>
      <c r="O71" s="139"/>
    </row>
    <row r="72" spans="2:15" s="49" customFormat="1" ht="15.75">
      <c r="B72" s="143">
        <v>20</v>
      </c>
      <c r="C72" s="143">
        <v>750</v>
      </c>
      <c r="D72" s="143">
        <v>75020</v>
      </c>
      <c r="E72" s="159" t="s">
        <v>22</v>
      </c>
      <c r="F72" s="139" t="s">
        <v>41</v>
      </c>
      <c r="G72" s="154">
        <v>18217</v>
      </c>
      <c r="H72" s="184">
        <v>18217</v>
      </c>
      <c r="I72" s="106">
        <v>0</v>
      </c>
      <c r="J72" s="165">
        <v>18217</v>
      </c>
      <c r="K72" s="140"/>
      <c r="L72" s="50"/>
      <c r="M72" s="43"/>
      <c r="N72" s="140"/>
      <c r="O72" s="139" t="s">
        <v>39</v>
      </c>
    </row>
    <row r="73" spans="2:15" s="49" customFormat="1" ht="15.75">
      <c r="B73" s="144"/>
      <c r="C73" s="144"/>
      <c r="D73" s="144"/>
      <c r="E73" s="160"/>
      <c r="F73" s="139"/>
      <c r="G73" s="155"/>
      <c r="H73" s="184"/>
      <c r="I73" s="107"/>
      <c r="J73" s="165"/>
      <c r="K73" s="141"/>
      <c r="L73" s="50"/>
      <c r="M73" s="43"/>
      <c r="N73" s="141"/>
      <c r="O73" s="139"/>
    </row>
    <row r="74" spans="2:15" s="49" customFormat="1" ht="15.75">
      <c r="B74" s="145"/>
      <c r="C74" s="145"/>
      <c r="D74" s="145"/>
      <c r="E74" s="161"/>
      <c r="F74" s="139"/>
      <c r="G74" s="156"/>
      <c r="H74" s="184"/>
      <c r="I74" s="108"/>
      <c r="J74" s="165"/>
      <c r="K74" s="142"/>
      <c r="L74" s="50"/>
      <c r="M74" s="43"/>
      <c r="N74" s="142"/>
      <c r="O74" s="139"/>
    </row>
    <row r="75" spans="2:15" ht="9.75" customHeight="1">
      <c r="B75" s="146">
        <v>21</v>
      </c>
      <c r="C75" s="146">
        <v>801</v>
      </c>
      <c r="D75" s="146">
        <v>80120</v>
      </c>
      <c r="E75" s="175" t="s">
        <v>28</v>
      </c>
      <c r="F75" s="139" t="s">
        <v>85</v>
      </c>
      <c r="G75" s="154">
        <f>8952089+36320</f>
        <v>8988409</v>
      </c>
      <c r="H75" s="195">
        <f>J75+K75+M75+M76+M77+N75</f>
        <v>1406320</v>
      </c>
      <c r="I75" s="115">
        <v>19962</v>
      </c>
      <c r="J75" s="198">
        <v>36320</v>
      </c>
      <c r="K75" s="184">
        <f>1000000+370000</f>
        <v>1370000</v>
      </c>
      <c r="L75" s="15"/>
      <c r="M75" s="39"/>
      <c r="N75" s="165"/>
      <c r="O75" s="139" t="s">
        <v>39</v>
      </c>
    </row>
    <row r="76" spans="2:15" ht="12.75" customHeight="1">
      <c r="B76" s="146"/>
      <c r="C76" s="146"/>
      <c r="D76" s="146"/>
      <c r="E76" s="175"/>
      <c r="F76" s="139"/>
      <c r="G76" s="155"/>
      <c r="H76" s="196"/>
      <c r="I76" s="116"/>
      <c r="J76" s="199"/>
      <c r="K76" s="184"/>
      <c r="L76" s="17"/>
      <c r="M76" s="37"/>
      <c r="N76" s="165"/>
      <c r="O76" s="139"/>
    </row>
    <row r="77" spans="2:15" ht="51.75" customHeight="1">
      <c r="B77" s="146"/>
      <c r="C77" s="146"/>
      <c r="D77" s="146"/>
      <c r="E77" s="175"/>
      <c r="F77" s="139"/>
      <c r="G77" s="156"/>
      <c r="H77" s="197"/>
      <c r="I77" s="117"/>
      <c r="J77" s="200"/>
      <c r="K77" s="184"/>
      <c r="L77" s="19"/>
      <c r="M77" s="38"/>
      <c r="N77" s="165"/>
      <c r="O77" s="139"/>
    </row>
    <row r="78" spans="2:15" ht="15.75" customHeight="1">
      <c r="B78" s="146">
        <v>22</v>
      </c>
      <c r="C78" s="146">
        <v>801</v>
      </c>
      <c r="D78" s="146">
        <v>80130</v>
      </c>
      <c r="E78" s="175" t="s">
        <v>28</v>
      </c>
      <c r="F78" s="139" t="s">
        <v>42</v>
      </c>
      <c r="G78" s="165">
        <v>2897656</v>
      </c>
      <c r="H78" s="201">
        <f>J78+K78+M78+M79+M80+N78</f>
        <v>136108</v>
      </c>
      <c r="I78" s="115">
        <v>85400</v>
      </c>
      <c r="J78" s="184">
        <v>136108</v>
      </c>
      <c r="K78" s="184"/>
      <c r="L78" s="15"/>
      <c r="M78" s="16"/>
      <c r="N78" s="165"/>
      <c r="O78" s="139" t="s">
        <v>39</v>
      </c>
    </row>
    <row r="79" spans="2:15" ht="15.75" customHeight="1">
      <c r="B79" s="146"/>
      <c r="C79" s="146"/>
      <c r="D79" s="146"/>
      <c r="E79" s="175"/>
      <c r="F79" s="139"/>
      <c r="G79" s="165"/>
      <c r="H79" s="201"/>
      <c r="I79" s="118"/>
      <c r="J79" s="184"/>
      <c r="K79" s="184"/>
      <c r="L79" s="17"/>
      <c r="M79" s="37"/>
      <c r="N79" s="165"/>
      <c r="O79" s="139"/>
    </row>
    <row r="80" spans="2:15" ht="16.5" customHeight="1">
      <c r="B80" s="146"/>
      <c r="C80" s="146"/>
      <c r="D80" s="146"/>
      <c r="E80" s="175"/>
      <c r="F80" s="139"/>
      <c r="G80" s="165"/>
      <c r="H80" s="201"/>
      <c r="I80" s="119"/>
      <c r="J80" s="184"/>
      <c r="K80" s="184"/>
      <c r="L80" s="19"/>
      <c r="M80" s="38"/>
      <c r="N80" s="165"/>
      <c r="O80" s="139"/>
    </row>
    <row r="81" spans="2:15" ht="15.75" customHeight="1">
      <c r="B81" s="146">
        <v>23</v>
      </c>
      <c r="C81" s="146">
        <v>801</v>
      </c>
      <c r="D81" s="146">
        <v>80130</v>
      </c>
      <c r="E81" s="175" t="s">
        <v>28</v>
      </c>
      <c r="F81" s="139" t="s">
        <v>43</v>
      </c>
      <c r="G81" s="165">
        <v>271188</v>
      </c>
      <c r="H81" s="201">
        <f>J81+K81+M81+M82+M83+N81</f>
        <v>271188</v>
      </c>
      <c r="I81" s="115">
        <v>105830.3</v>
      </c>
      <c r="J81" s="184">
        <v>271188</v>
      </c>
      <c r="K81" s="184"/>
      <c r="L81" s="15"/>
      <c r="M81" s="39"/>
      <c r="N81" s="165"/>
      <c r="O81" s="139" t="s">
        <v>39</v>
      </c>
    </row>
    <row r="82" spans="2:15" ht="15.75" customHeight="1">
      <c r="B82" s="146"/>
      <c r="C82" s="146"/>
      <c r="D82" s="146"/>
      <c r="E82" s="175"/>
      <c r="F82" s="139"/>
      <c r="G82" s="165"/>
      <c r="H82" s="201"/>
      <c r="I82" s="118"/>
      <c r="J82" s="184"/>
      <c r="K82" s="184"/>
      <c r="L82" s="17"/>
      <c r="M82" s="37"/>
      <c r="N82" s="165"/>
      <c r="O82" s="139"/>
    </row>
    <row r="83" spans="2:15" ht="15.75">
      <c r="B83" s="146"/>
      <c r="C83" s="146"/>
      <c r="D83" s="146"/>
      <c r="E83" s="175"/>
      <c r="F83" s="139"/>
      <c r="G83" s="165"/>
      <c r="H83" s="201"/>
      <c r="I83" s="119"/>
      <c r="J83" s="184"/>
      <c r="K83" s="184"/>
      <c r="L83" s="17"/>
      <c r="M83" s="37"/>
      <c r="N83" s="165"/>
      <c r="O83" s="139"/>
    </row>
    <row r="84" spans="2:15" s="51" customFormat="1" ht="15" customHeight="1">
      <c r="B84" s="146">
        <v>24</v>
      </c>
      <c r="C84" s="146">
        <v>801</v>
      </c>
      <c r="D84" s="146">
        <v>80130</v>
      </c>
      <c r="E84" s="175" t="s">
        <v>28</v>
      </c>
      <c r="F84" s="139" t="s">
        <v>44</v>
      </c>
      <c r="G84" s="165">
        <v>200000</v>
      </c>
      <c r="H84" s="201">
        <v>200000</v>
      </c>
      <c r="I84" s="115">
        <v>200000</v>
      </c>
      <c r="J84" s="184"/>
      <c r="K84" s="202"/>
      <c r="L84" s="55" t="s">
        <v>17</v>
      </c>
      <c r="M84" s="56">
        <v>200000</v>
      </c>
      <c r="N84" s="203"/>
      <c r="O84" s="139" t="s">
        <v>39</v>
      </c>
    </row>
    <row r="85" spans="2:15" s="51" customFormat="1" ht="15.75">
      <c r="B85" s="146"/>
      <c r="C85" s="146"/>
      <c r="D85" s="146"/>
      <c r="E85" s="175"/>
      <c r="F85" s="139"/>
      <c r="G85" s="165"/>
      <c r="H85" s="201"/>
      <c r="I85" s="118"/>
      <c r="J85" s="184"/>
      <c r="K85" s="202"/>
      <c r="L85" s="57" t="s">
        <v>19</v>
      </c>
      <c r="M85" s="58"/>
      <c r="N85" s="203"/>
      <c r="O85" s="139"/>
    </row>
    <row r="86" spans="2:15" s="51" customFormat="1" ht="15.75">
      <c r="B86" s="146"/>
      <c r="C86" s="146"/>
      <c r="D86" s="146"/>
      <c r="E86" s="175"/>
      <c r="F86" s="139"/>
      <c r="G86" s="165"/>
      <c r="H86" s="201"/>
      <c r="I86" s="119"/>
      <c r="J86" s="184"/>
      <c r="K86" s="202"/>
      <c r="L86" s="59" t="s">
        <v>20</v>
      </c>
      <c r="M86" s="60"/>
      <c r="N86" s="203"/>
      <c r="O86" s="139"/>
    </row>
    <row r="87" spans="2:15" s="51" customFormat="1" ht="15.75">
      <c r="B87" s="143">
        <v>25</v>
      </c>
      <c r="C87" s="143">
        <v>801</v>
      </c>
      <c r="D87" s="143">
        <v>80130</v>
      </c>
      <c r="E87" s="162" t="s">
        <v>28</v>
      </c>
      <c r="F87" s="151" t="s">
        <v>65</v>
      </c>
      <c r="G87" s="154">
        <v>210000</v>
      </c>
      <c r="H87" s="195">
        <f>J87+K87+M87+M88+M89+N87</f>
        <v>210000</v>
      </c>
      <c r="I87" s="115">
        <v>0</v>
      </c>
      <c r="J87" s="198">
        <v>210000</v>
      </c>
      <c r="K87" s="198"/>
      <c r="L87" s="17"/>
      <c r="M87" s="37"/>
      <c r="N87" s="154"/>
      <c r="O87" s="151" t="s">
        <v>66</v>
      </c>
    </row>
    <row r="88" spans="2:15" s="51" customFormat="1" ht="15.75">
      <c r="B88" s="144"/>
      <c r="C88" s="144"/>
      <c r="D88" s="144"/>
      <c r="E88" s="163"/>
      <c r="F88" s="152"/>
      <c r="G88" s="155"/>
      <c r="H88" s="196"/>
      <c r="I88" s="118"/>
      <c r="J88" s="199"/>
      <c r="K88" s="199"/>
      <c r="L88" s="17"/>
      <c r="M88" s="37"/>
      <c r="N88" s="155"/>
      <c r="O88" s="152"/>
    </row>
    <row r="89" spans="2:15" s="51" customFormat="1" ht="15.75">
      <c r="B89" s="145"/>
      <c r="C89" s="145"/>
      <c r="D89" s="145"/>
      <c r="E89" s="164"/>
      <c r="F89" s="153"/>
      <c r="G89" s="156"/>
      <c r="H89" s="197"/>
      <c r="I89" s="119"/>
      <c r="J89" s="200"/>
      <c r="K89" s="200"/>
      <c r="L89" s="19"/>
      <c r="M89" s="38"/>
      <c r="N89" s="156"/>
      <c r="O89" s="153"/>
    </row>
    <row r="90" spans="2:15" s="51" customFormat="1" ht="15.75">
      <c r="B90" s="143">
        <v>26</v>
      </c>
      <c r="C90" s="143">
        <v>801</v>
      </c>
      <c r="D90" s="143">
        <v>80130</v>
      </c>
      <c r="E90" s="162" t="s">
        <v>28</v>
      </c>
      <c r="F90" s="151" t="s">
        <v>69</v>
      </c>
      <c r="G90" s="154">
        <v>9500</v>
      </c>
      <c r="H90" s="195">
        <f>J90+K90+M90+M91+M92+N90</f>
        <v>9500</v>
      </c>
      <c r="I90" s="115">
        <v>9028</v>
      </c>
      <c r="J90" s="209">
        <v>9500</v>
      </c>
      <c r="K90" s="198"/>
      <c r="L90" s="17"/>
      <c r="M90" s="37"/>
      <c r="N90" s="154"/>
      <c r="O90" s="151" t="s">
        <v>23</v>
      </c>
    </row>
    <row r="91" spans="2:15" s="51" customFormat="1" ht="15.75">
      <c r="B91" s="144"/>
      <c r="C91" s="144"/>
      <c r="D91" s="144"/>
      <c r="E91" s="163"/>
      <c r="F91" s="152"/>
      <c r="G91" s="155"/>
      <c r="H91" s="196"/>
      <c r="I91" s="118"/>
      <c r="J91" s="210"/>
      <c r="K91" s="199"/>
      <c r="L91" s="17"/>
      <c r="M91" s="37"/>
      <c r="N91" s="155"/>
      <c r="O91" s="152"/>
    </row>
    <row r="92" spans="2:15" s="51" customFormat="1" ht="15.75">
      <c r="B92" s="144"/>
      <c r="C92" s="144"/>
      <c r="D92" s="144"/>
      <c r="E92" s="164"/>
      <c r="F92" s="153"/>
      <c r="G92" s="155"/>
      <c r="H92" s="196"/>
      <c r="I92" s="216"/>
      <c r="J92" s="210"/>
      <c r="K92" s="199"/>
      <c r="L92" s="17"/>
      <c r="M92" s="37"/>
      <c r="N92" s="155"/>
      <c r="O92" s="153"/>
    </row>
    <row r="93" spans="2:15" s="49" customFormat="1" ht="15" customHeight="1">
      <c r="B93" s="98">
        <v>27</v>
      </c>
      <c r="C93" s="98">
        <v>851</v>
      </c>
      <c r="D93" s="98">
        <v>85111</v>
      </c>
      <c r="E93" s="136" t="s">
        <v>60</v>
      </c>
      <c r="F93" s="204" t="s">
        <v>88</v>
      </c>
      <c r="G93" s="130">
        <v>112348980</v>
      </c>
      <c r="H93" s="130">
        <f>J93+K93+M93+M94+M95+N93</f>
        <v>12017080</v>
      </c>
      <c r="I93" s="109">
        <f>I97+I100+I103</f>
        <v>701498.48</v>
      </c>
      <c r="J93" s="130">
        <v>905080</v>
      </c>
      <c r="K93" s="130">
        <v>1880000</v>
      </c>
      <c r="L93" s="55"/>
      <c r="M93" s="65"/>
      <c r="N93" s="130">
        <v>9232000</v>
      </c>
      <c r="O93" s="133" t="s">
        <v>39</v>
      </c>
    </row>
    <row r="94" spans="2:15" s="49" customFormat="1" ht="15.75">
      <c r="B94" s="98"/>
      <c r="C94" s="98"/>
      <c r="D94" s="98"/>
      <c r="E94" s="137"/>
      <c r="F94" s="205"/>
      <c r="G94" s="131"/>
      <c r="H94" s="131"/>
      <c r="I94" s="110"/>
      <c r="J94" s="131"/>
      <c r="K94" s="131"/>
      <c r="L94" s="57"/>
      <c r="M94" s="58"/>
      <c r="N94" s="131"/>
      <c r="O94" s="134"/>
    </row>
    <row r="95" spans="2:15" s="49" customFormat="1" ht="15.75">
      <c r="B95" s="98"/>
      <c r="C95" s="98"/>
      <c r="D95" s="98"/>
      <c r="E95" s="137"/>
      <c r="F95" s="205"/>
      <c r="G95" s="131"/>
      <c r="H95" s="131"/>
      <c r="I95" s="110"/>
      <c r="J95" s="131"/>
      <c r="K95" s="131"/>
      <c r="L95" s="57"/>
      <c r="M95" s="58"/>
      <c r="N95" s="131"/>
      <c r="O95" s="134"/>
    </row>
    <row r="96" spans="2:15" s="49" customFormat="1" ht="15.75">
      <c r="B96" s="98"/>
      <c r="C96" s="98"/>
      <c r="D96" s="98"/>
      <c r="E96" s="138"/>
      <c r="F96" s="70" t="s">
        <v>90</v>
      </c>
      <c r="G96" s="132"/>
      <c r="H96" s="132"/>
      <c r="I96" s="111"/>
      <c r="J96" s="132"/>
      <c r="K96" s="132"/>
      <c r="L96" s="66"/>
      <c r="M96" s="67"/>
      <c r="N96" s="132"/>
      <c r="O96" s="135"/>
    </row>
    <row r="97" spans="2:15" s="49" customFormat="1" ht="15.75">
      <c r="B97" s="98"/>
      <c r="C97" s="98"/>
      <c r="D97" s="98"/>
      <c r="E97" s="228" t="s">
        <v>28</v>
      </c>
      <c r="F97" s="229" t="s">
        <v>89</v>
      </c>
      <c r="G97" s="219"/>
      <c r="H97" s="219">
        <v>1165080</v>
      </c>
      <c r="I97" s="112">
        <v>701498.48</v>
      </c>
      <c r="J97" s="219">
        <v>905080</v>
      </c>
      <c r="K97" s="219">
        <v>260000</v>
      </c>
      <c r="L97" s="68"/>
      <c r="M97" s="69"/>
      <c r="N97" s="219"/>
      <c r="O97" s="232" t="s">
        <v>39</v>
      </c>
    </row>
    <row r="98" spans="2:15" s="49" customFormat="1" ht="15.75">
      <c r="B98" s="98"/>
      <c r="C98" s="98"/>
      <c r="D98" s="98"/>
      <c r="E98" s="137"/>
      <c r="F98" s="205"/>
      <c r="G98" s="219"/>
      <c r="H98" s="219"/>
      <c r="I98" s="110"/>
      <c r="J98" s="219"/>
      <c r="K98" s="219"/>
      <c r="L98" s="57"/>
      <c r="M98" s="58"/>
      <c r="N98" s="219"/>
      <c r="O98" s="232"/>
    </row>
    <row r="99" spans="2:15" s="49" customFormat="1" ht="15.75">
      <c r="B99" s="98"/>
      <c r="C99" s="98"/>
      <c r="D99" s="98"/>
      <c r="E99" s="138"/>
      <c r="F99" s="230"/>
      <c r="G99" s="219"/>
      <c r="H99" s="219"/>
      <c r="I99" s="111"/>
      <c r="J99" s="219"/>
      <c r="K99" s="219"/>
      <c r="L99" s="66"/>
      <c r="M99" s="67"/>
      <c r="N99" s="219"/>
      <c r="O99" s="232"/>
    </row>
    <row r="100" spans="2:15" s="49" customFormat="1" ht="15.75">
      <c r="B100" s="98"/>
      <c r="C100" s="98"/>
      <c r="D100" s="98"/>
      <c r="E100" s="221" t="s">
        <v>16</v>
      </c>
      <c r="F100" s="223" t="s">
        <v>86</v>
      </c>
      <c r="G100" s="219"/>
      <c r="H100" s="219">
        <v>6944936</v>
      </c>
      <c r="I100" s="113">
        <v>0</v>
      </c>
      <c r="J100" s="219"/>
      <c r="K100" s="219">
        <v>1047500</v>
      </c>
      <c r="L100" s="68"/>
      <c r="M100" s="69"/>
      <c r="N100" s="219">
        <v>5897436</v>
      </c>
      <c r="O100" s="232" t="s">
        <v>39</v>
      </c>
    </row>
    <row r="101" spans="2:15" s="49" customFormat="1" ht="15.75">
      <c r="B101" s="98"/>
      <c r="C101" s="98"/>
      <c r="D101" s="98"/>
      <c r="E101" s="221"/>
      <c r="F101" s="223"/>
      <c r="G101" s="219"/>
      <c r="H101" s="219"/>
      <c r="I101" s="113"/>
      <c r="J101" s="219"/>
      <c r="K101" s="219"/>
      <c r="L101" s="57"/>
      <c r="M101" s="58"/>
      <c r="N101" s="219"/>
      <c r="O101" s="232"/>
    </row>
    <row r="102" spans="2:15" s="49" customFormat="1" ht="15.75">
      <c r="B102" s="98"/>
      <c r="C102" s="98"/>
      <c r="D102" s="98"/>
      <c r="E102" s="221"/>
      <c r="F102" s="223"/>
      <c r="G102" s="219"/>
      <c r="H102" s="219"/>
      <c r="I102" s="113"/>
      <c r="J102" s="219"/>
      <c r="K102" s="219"/>
      <c r="L102" s="66"/>
      <c r="M102" s="67"/>
      <c r="N102" s="219"/>
      <c r="O102" s="232"/>
    </row>
    <row r="103" spans="2:15" s="49" customFormat="1" ht="15.75">
      <c r="B103" s="98"/>
      <c r="C103" s="98"/>
      <c r="D103" s="98"/>
      <c r="E103" s="221" t="s">
        <v>16</v>
      </c>
      <c r="F103" s="224" t="s">
        <v>87</v>
      </c>
      <c r="G103" s="226"/>
      <c r="H103" s="219">
        <f>K103+N103</f>
        <v>3907064</v>
      </c>
      <c r="I103" s="113">
        <v>0</v>
      </c>
      <c r="J103" s="219"/>
      <c r="K103" s="219">
        <f>1620000-K100</f>
        <v>572500</v>
      </c>
      <c r="L103" s="68"/>
      <c r="M103" s="69"/>
      <c r="N103" s="219">
        <v>3334564</v>
      </c>
      <c r="O103" s="232" t="s">
        <v>39</v>
      </c>
    </row>
    <row r="104" spans="2:15" s="49" customFormat="1" ht="15.75">
      <c r="B104" s="98"/>
      <c r="C104" s="98"/>
      <c r="D104" s="98"/>
      <c r="E104" s="221"/>
      <c r="F104" s="224"/>
      <c r="G104" s="226"/>
      <c r="H104" s="219"/>
      <c r="I104" s="113"/>
      <c r="J104" s="219"/>
      <c r="K104" s="219"/>
      <c r="L104" s="57"/>
      <c r="M104" s="58"/>
      <c r="N104" s="219"/>
      <c r="O104" s="232"/>
    </row>
    <row r="105" spans="2:15" s="49" customFormat="1" ht="15.75">
      <c r="B105" s="98"/>
      <c r="C105" s="98"/>
      <c r="D105" s="98"/>
      <c r="E105" s="222"/>
      <c r="F105" s="225"/>
      <c r="G105" s="227"/>
      <c r="H105" s="220"/>
      <c r="I105" s="114"/>
      <c r="J105" s="220"/>
      <c r="K105" s="220"/>
      <c r="L105" s="59"/>
      <c r="M105" s="60"/>
      <c r="N105" s="220"/>
      <c r="O105" s="233"/>
    </row>
    <row r="106" spans="2:15" ht="15.75">
      <c r="B106" s="144">
        <v>28</v>
      </c>
      <c r="C106" s="144">
        <v>852</v>
      </c>
      <c r="D106" s="144">
        <v>85202</v>
      </c>
      <c r="E106" s="162" t="s">
        <v>28</v>
      </c>
      <c r="F106" s="151" t="s">
        <v>78</v>
      </c>
      <c r="G106" s="154">
        <v>20000</v>
      </c>
      <c r="H106" s="155">
        <f>J106+K106+M106+M107+M108+N106</f>
        <v>20000</v>
      </c>
      <c r="I106" s="121">
        <v>15500</v>
      </c>
      <c r="J106" s="157">
        <v>20000</v>
      </c>
      <c r="K106" s="131"/>
      <c r="L106" s="64"/>
      <c r="M106" s="64"/>
      <c r="N106" s="130"/>
      <c r="O106" s="148" t="s">
        <v>79</v>
      </c>
    </row>
    <row r="107" spans="2:15" ht="15.75">
      <c r="B107" s="144"/>
      <c r="C107" s="144"/>
      <c r="D107" s="144"/>
      <c r="E107" s="163"/>
      <c r="F107" s="152"/>
      <c r="G107" s="155"/>
      <c r="H107" s="155"/>
      <c r="I107" s="121"/>
      <c r="J107" s="157"/>
      <c r="K107" s="131"/>
      <c r="L107" s="64"/>
      <c r="M107" s="64"/>
      <c r="N107" s="131"/>
      <c r="O107" s="149"/>
    </row>
    <row r="108" spans="2:15" ht="15.75">
      <c r="B108" s="145"/>
      <c r="C108" s="145"/>
      <c r="D108" s="145"/>
      <c r="E108" s="164"/>
      <c r="F108" s="153"/>
      <c r="G108" s="156"/>
      <c r="H108" s="156"/>
      <c r="I108" s="122"/>
      <c r="J108" s="158"/>
      <c r="K108" s="147"/>
      <c r="L108" s="64"/>
      <c r="M108" s="64"/>
      <c r="N108" s="147"/>
      <c r="O108" s="150"/>
    </row>
    <row r="109" spans="2:15" ht="15" customHeight="1">
      <c r="B109" s="146">
        <v>29</v>
      </c>
      <c r="C109" s="146">
        <v>853</v>
      </c>
      <c r="D109" s="146">
        <v>85333</v>
      </c>
      <c r="E109" s="175" t="s">
        <v>28</v>
      </c>
      <c r="F109" s="139" t="s">
        <v>45</v>
      </c>
      <c r="G109" s="165">
        <v>370000</v>
      </c>
      <c r="H109" s="126">
        <f>J109+K109+M109+M110+M111+N109</f>
        <v>370000</v>
      </c>
      <c r="I109" s="103">
        <v>122000</v>
      </c>
      <c r="J109" s="165">
        <v>370000</v>
      </c>
      <c r="K109" s="188"/>
      <c r="L109" s="61"/>
      <c r="M109" s="56"/>
      <c r="N109" s="203"/>
      <c r="O109" s="139" t="s">
        <v>39</v>
      </c>
    </row>
    <row r="110" spans="2:15" ht="15.75">
      <c r="B110" s="146"/>
      <c r="C110" s="146"/>
      <c r="D110" s="146"/>
      <c r="E110" s="175"/>
      <c r="F110" s="139"/>
      <c r="G110" s="165"/>
      <c r="H110" s="126"/>
      <c r="I110" s="104"/>
      <c r="J110" s="165"/>
      <c r="K110" s="188"/>
      <c r="L110" s="57"/>
      <c r="M110" s="58"/>
      <c r="N110" s="203"/>
      <c r="O110" s="139"/>
    </row>
    <row r="111" spans="2:15" ht="15.75">
      <c r="B111" s="146"/>
      <c r="C111" s="146"/>
      <c r="D111" s="146"/>
      <c r="E111" s="175"/>
      <c r="F111" s="139"/>
      <c r="G111" s="165"/>
      <c r="H111" s="126"/>
      <c r="I111" s="105"/>
      <c r="J111" s="165"/>
      <c r="K111" s="188"/>
      <c r="L111" s="59"/>
      <c r="M111" s="60"/>
      <c r="N111" s="203"/>
      <c r="O111" s="139"/>
    </row>
    <row r="112" spans="2:15" ht="15.75">
      <c r="B112" s="143">
        <v>30</v>
      </c>
      <c r="C112" s="143">
        <v>854</v>
      </c>
      <c r="D112" s="143">
        <v>85417</v>
      </c>
      <c r="E112" s="162" t="s">
        <v>28</v>
      </c>
      <c r="F112" s="151" t="s">
        <v>70</v>
      </c>
      <c r="G112" s="154">
        <f>H112</f>
        <v>21015</v>
      </c>
      <c r="H112" s="154">
        <f>J112+K112+M112+M113+M114+N112</f>
        <v>21015</v>
      </c>
      <c r="I112" s="95">
        <v>9014.49</v>
      </c>
      <c r="J112" s="154">
        <f>9015+12000</f>
        <v>21015</v>
      </c>
      <c r="K112" s="157"/>
      <c r="L112" s="61"/>
      <c r="M112" s="56"/>
      <c r="N112" s="217"/>
      <c r="O112" s="151" t="s">
        <v>23</v>
      </c>
    </row>
    <row r="113" spans="2:15" ht="15.75">
      <c r="B113" s="144"/>
      <c r="C113" s="144"/>
      <c r="D113" s="144"/>
      <c r="E113" s="163"/>
      <c r="F113" s="152"/>
      <c r="G113" s="155"/>
      <c r="H113" s="155"/>
      <c r="I113" s="96"/>
      <c r="J113" s="155"/>
      <c r="K113" s="157"/>
      <c r="L113" s="57"/>
      <c r="M113" s="58"/>
      <c r="N113" s="217"/>
      <c r="O113" s="152"/>
    </row>
    <row r="114" spans="2:15" ht="15.75">
      <c r="B114" s="145"/>
      <c r="C114" s="145"/>
      <c r="D114" s="145"/>
      <c r="E114" s="164"/>
      <c r="F114" s="153"/>
      <c r="G114" s="156"/>
      <c r="H114" s="156"/>
      <c r="I114" s="90"/>
      <c r="J114" s="156"/>
      <c r="K114" s="158"/>
      <c r="L114" s="59"/>
      <c r="M114" s="60"/>
      <c r="N114" s="218"/>
      <c r="O114" s="153"/>
    </row>
    <row r="115" spans="2:15" ht="15.75">
      <c r="B115" s="143">
        <v>31</v>
      </c>
      <c r="C115" s="143">
        <v>900</v>
      </c>
      <c r="D115" s="143">
        <v>90095</v>
      </c>
      <c r="E115" s="206" t="s">
        <v>28</v>
      </c>
      <c r="F115" s="139" t="s">
        <v>82</v>
      </c>
      <c r="G115" s="154">
        <v>69600</v>
      </c>
      <c r="H115" s="126">
        <f>J115+K115+M115+M116+M117+N115</f>
        <v>69600</v>
      </c>
      <c r="I115" s="106">
        <v>0</v>
      </c>
      <c r="J115" s="154">
        <v>69600</v>
      </c>
      <c r="K115" s="154"/>
      <c r="L115" s="17"/>
      <c r="M115" s="37"/>
      <c r="N115" s="154"/>
      <c r="O115" s="151" t="s">
        <v>81</v>
      </c>
    </row>
    <row r="116" spans="2:15" ht="15.75">
      <c r="B116" s="144"/>
      <c r="C116" s="144"/>
      <c r="D116" s="144"/>
      <c r="E116" s="207"/>
      <c r="F116" s="139"/>
      <c r="G116" s="155"/>
      <c r="H116" s="126"/>
      <c r="I116" s="107"/>
      <c r="J116" s="155"/>
      <c r="K116" s="155"/>
      <c r="L116" s="17"/>
      <c r="M116" s="37"/>
      <c r="N116" s="155"/>
      <c r="O116" s="152"/>
    </row>
    <row r="117" spans="2:15" ht="15.75">
      <c r="B117" s="145"/>
      <c r="C117" s="145"/>
      <c r="D117" s="145"/>
      <c r="E117" s="208"/>
      <c r="F117" s="139"/>
      <c r="G117" s="156"/>
      <c r="H117" s="126"/>
      <c r="I117" s="108"/>
      <c r="J117" s="156"/>
      <c r="K117" s="156"/>
      <c r="L117" s="17"/>
      <c r="M117" s="37"/>
      <c r="N117" s="156"/>
      <c r="O117" s="153"/>
    </row>
    <row r="118" spans="2:15" ht="15" customHeight="1">
      <c r="B118" s="143">
        <v>32</v>
      </c>
      <c r="C118" s="143">
        <v>900</v>
      </c>
      <c r="D118" s="143">
        <v>90095</v>
      </c>
      <c r="E118" s="206" t="s">
        <v>83</v>
      </c>
      <c r="F118" s="139" t="s">
        <v>98</v>
      </c>
      <c r="G118" s="165">
        <f>H118</f>
        <v>152000</v>
      </c>
      <c r="H118" s="209">
        <f>J118+K118+M118+M119+M120+N118</f>
        <v>152000</v>
      </c>
      <c r="I118" s="106">
        <v>0</v>
      </c>
      <c r="J118" s="165">
        <f>242000+4600-69600-25000</f>
        <v>152000</v>
      </c>
      <c r="K118" s="165"/>
      <c r="L118" s="15"/>
      <c r="M118" s="39"/>
      <c r="N118" s="165"/>
      <c r="O118" s="139" t="s">
        <v>23</v>
      </c>
    </row>
    <row r="119" spans="2:15" ht="15.75">
      <c r="B119" s="144"/>
      <c r="C119" s="144"/>
      <c r="D119" s="144"/>
      <c r="E119" s="207"/>
      <c r="F119" s="139"/>
      <c r="G119" s="165"/>
      <c r="H119" s="210"/>
      <c r="I119" s="107"/>
      <c r="J119" s="165"/>
      <c r="K119" s="165"/>
      <c r="L119" s="17"/>
      <c r="M119" s="37"/>
      <c r="N119" s="165"/>
      <c r="O119" s="139"/>
    </row>
    <row r="120" spans="2:15" ht="21.75" customHeight="1">
      <c r="B120" s="145"/>
      <c r="C120" s="145"/>
      <c r="D120" s="145"/>
      <c r="E120" s="208"/>
      <c r="F120" s="139"/>
      <c r="G120" s="165"/>
      <c r="H120" s="211"/>
      <c r="I120" s="108"/>
      <c r="J120" s="165"/>
      <c r="K120" s="165"/>
      <c r="L120" s="19"/>
      <c r="M120" s="38"/>
      <c r="N120" s="165"/>
      <c r="O120" s="139"/>
    </row>
    <row r="121" spans="2:15" ht="15" customHeight="1">
      <c r="B121" s="146">
        <v>33</v>
      </c>
      <c r="C121" s="146">
        <v>926</v>
      </c>
      <c r="D121" s="146">
        <v>92601</v>
      </c>
      <c r="E121" s="175" t="s">
        <v>22</v>
      </c>
      <c r="F121" s="139" t="s">
        <v>72</v>
      </c>
      <c r="G121" s="165">
        <v>1300000</v>
      </c>
      <c r="H121" s="165">
        <f>J121+K121+M121+M122+M123+N121</f>
        <v>317000</v>
      </c>
      <c r="I121" s="91">
        <v>0</v>
      </c>
      <c r="J121" s="165"/>
      <c r="K121" s="165">
        <v>317000</v>
      </c>
      <c r="L121" s="15"/>
      <c r="M121" s="39"/>
      <c r="N121" s="189"/>
      <c r="O121" s="139" t="s">
        <v>23</v>
      </c>
    </row>
    <row r="122" spans="2:15" ht="15.75">
      <c r="B122" s="146"/>
      <c r="C122" s="146"/>
      <c r="D122" s="146"/>
      <c r="E122" s="175"/>
      <c r="F122" s="139"/>
      <c r="G122" s="165"/>
      <c r="H122" s="165"/>
      <c r="I122" s="92"/>
      <c r="J122" s="165"/>
      <c r="K122" s="165"/>
      <c r="L122" s="17"/>
      <c r="M122" s="37"/>
      <c r="N122" s="189"/>
      <c r="O122" s="139"/>
    </row>
    <row r="123" spans="2:15" ht="15.75">
      <c r="B123" s="146"/>
      <c r="C123" s="146"/>
      <c r="D123" s="146"/>
      <c r="E123" s="175"/>
      <c r="F123" s="139"/>
      <c r="G123" s="165"/>
      <c r="H123" s="165"/>
      <c r="I123" s="93"/>
      <c r="J123" s="165"/>
      <c r="K123" s="165"/>
      <c r="L123" s="19"/>
      <c r="M123" s="38"/>
      <c r="N123" s="189"/>
      <c r="O123" s="139"/>
    </row>
    <row r="124" spans="2:15" ht="28.5" customHeight="1">
      <c r="B124" s="212" t="s">
        <v>47</v>
      </c>
      <c r="C124" s="212"/>
      <c r="D124" s="212"/>
      <c r="E124" s="212"/>
      <c r="F124" s="212"/>
      <c r="G124" s="45">
        <f>SUM(G59:G123)-G100-G103-G97</f>
        <v>201467177.53</v>
      </c>
      <c r="H124" s="45">
        <f>SUM(H59:H123)-H100-H103-H97</f>
        <v>75308715</v>
      </c>
      <c r="I124" s="79">
        <f>SUM(I59:I123)-I100-I103-I97</f>
        <v>7085822.42</v>
      </c>
      <c r="J124" s="45">
        <f>SUM(J59:J123)-J97</f>
        <v>3501176</v>
      </c>
      <c r="K124" s="45">
        <f>SUM(K59:K123)-K100-K103-K97</f>
        <v>19336180</v>
      </c>
      <c r="L124" s="52"/>
      <c r="M124" s="47">
        <f>SUM(M59:M123)</f>
        <v>8843162</v>
      </c>
      <c r="N124" s="45">
        <f>SUM(N59:N123)-N100-N103</f>
        <v>43628197</v>
      </c>
      <c r="O124" s="14" t="s">
        <v>48</v>
      </c>
    </row>
    <row r="125" spans="2:15" ht="28.5" customHeight="1">
      <c r="B125" s="212" t="s">
        <v>49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</row>
    <row r="126" spans="2:15" ht="16.5" customHeight="1">
      <c r="B126" s="146">
        <v>1</v>
      </c>
      <c r="C126" s="146">
        <v>750</v>
      </c>
      <c r="D126" s="146">
        <v>75020</v>
      </c>
      <c r="E126" s="146">
        <v>6060</v>
      </c>
      <c r="F126" s="139" t="s">
        <v>50</v>
      </c>
      <c r="G126" s="165">
        <v>50000</v>
      </c>
      <c r="H126" s="165">
        <f>J126+K126+M126+M127+M128+N126</f>
        <v>50000</v>
      </c>
      <c r="I126" s="95">
        <v>49971</v>
      </c>
      <c r="J126" s="165">
        <v>50000</v>
      </c>
      <c r="K126" s="146"/>
      <c r="L126" s="15"/>
      <c r="M126" s="39"/>
      <c r="N126" s="146"/>
      <c r="O126" s="146" t="s">
        <v>39</v>
      </c>
    </row>
    <row r="127" spans="2:15" ht="15.75" customHeight="1">
      <c r="B127" s="146"/>
      <c r="C127" s="146"/>
      <c r="D127" s="146"/>
      <c r="E127" s="146"/>
      <c r="F127" s="139"/>
      <c r="G127" s="165"/>
      <c r="H127" s="165"/>
      <c r="I127" s="96"/>
      <c r="J127" s="165"/>
      <c r="K127" s="146"/>
      <c r="L127" s="17"/>
      <c r="M127" s="37"/>
      <c r="N127" s="146"/>
      <c r="O127" s="146"/>
    </row>
    <row r="128" spans="2:15" ht="15.75" customHeight="1">
      <c r="B128" s="146"/>
      <c r="C128" s="146"/>
      <c r="D128" s="146"/>
      <c r="E128" s="146"/>
      <c r="F128" s="139"/>
      <c r="G128" s="165"/>
      <c r="H128" s="165"/>
      <c r="I128" s="90"/>
      <c r="J128" s="165"/>
      <c r="K128" s="146"/>
      <c r="L128" s="19"/>
      <c r="M128" s="38"/>
      <c r="N128" s="146"/>
      <c r="O128" s="146"/>
    </row>
    <row r="129" spans="2:15" ht="15.75" customHeight="1">
      <c r="B129" s="143">
        <v>2</v>
      </c>
      <c r="C129" s="143">
        <v>754</v>
      </c>
      <c r="D129" s="143">
        <v>75404</v>
      </c>
      <c r="E129" s="143">
        <v>6170</v>
      </c>
      <c r="F129" s="151" t="s">
        <v>67</v>
      </c>
      <c r="G129" s="154">
        <v>25000</v>
      </c>
      <c r="H129" s="154">
        <v>25000</v>
      </c>
      <c r="I129" s="95">
        <v>25000</v>
      </c>
      <c r="J129" s="154">
        <v>25000</v>
      </c>
      <c r="K129" s="143"/>
      <c r="L129" s="17"/>
      <c r="M129" s="37"/>
      <c r="N129" s="143"/>
      <c r="O129" s="143" t="s">
        <v>39</v>
      </c>
    </row>
    <row r="130" spans="2:15" ht="15.75" customHeight="1">
      <c r="B130" s="144"/>
      <c r="C130" s="144"/>
      <c r="D130" s="144"/>
      <c r="E130" s="144"/>
      <c r="F130" s="152"/>
      <c r="G130" s="155"/>
      <c r="H130" s="155"/>
      <c r="I130" s="96"/>
      <c r="J130" s="155"/>
      <c r="K130" s="144"/>
      <c r="L130" s="17"/>
      <c r="M130" s="37"/>
      <c r="N130" s="144"/>
      <c r="O130" s="144"/>
    </row>
    <row r="131" spans="2:15" ht="15.75" customHeight="1">
      <c r="B131" s="145"/>
      <c r="C131" s="145"/>
      <c r="D131" s="145"/>
      <c r="E131" s="145"/>
      <c r="F131" s="153"/>
      <c r="G131" s="156"/>
      <c r="H131" s="156"/>
      <c r="I131" s="90"/>
      <c r="J131" s="156"/>
      <c r="K131" s="145"/>
      <c r="L131" s="17"/>
      <c r="M131" s="37"/>
      <c r="N131" s="145"/>
      <c r="O131" s="145"/>
    </row>
    <row r="132" spans="2:15" ht="15.75" customHeight="1">
      <c r="B132" s="143">
        <v>3</v>
      </c>
      <c r="C132" s="143">
        <v>851</v>
      </c>
      <c r="D132" s="143">
        <v>85111</v>
      </c>
      <c r="E132" s="143">
        <v>6220</v>
      </c>
      <c r="F132" s="151" t="s">
        <v>68</v>
      </c>
      <c r="G132" s="154">
        <v>15333</v>
      </c>
      <c r="H132" s="154">
        <f>J132+K132+M132+M133+M134+N132</f>
        <v>15333</v>
      </c>
      <c r="I132" s="91">
        <v>0</v>
      </c>
      <c r="J132" s="154">
        <v>15333</v>
      </c>
      <c r="K132" s="169"/>
      <c r="L132" s="61"/>
      <c r="M132" s="56"/>
      <c r="N132" s="172"/>
      <c r="O132" s="143" t="s">
        <v>39</v>
      </c>
    </row>
    <row r="133" spans="2:15" ht="15.75" customHeight="1">
      <c r="B133" s="144"/>
      <c r="C133" s="144"/>
      <c r="D133" s="144"/>
      <c r="E133" s="144"/>
      <c r="F133" s="152"/>
      <c r="G133" s="155"/>
      <c r="H133" s="155"/>
      <c r="I133" s="92"/>
      <c r="J133" s="155"/>
      <c r="K133" s="170"/>
      <c r="L133" s="57"/>
      <c r="M133" s="58"/>
      <c r="N133" s="173"/>
      <c r="O133" s="144"/>
    </row>
    <row r="134" spans="2:15" ht="15.75" customHeight="1">
      <c r="B134" s="145"/>
      <c r="C134" s="145"/>
      <c r="D134" s="145"/>
      <c r="E134" s="145"/>
      <c r="F134" s="153"/>
      <c r="G134" s="156"/>
      <c r="H134" s="156"/>
      <c r="I134" s="93"/>
      <c r="J134" s="156"/>
      <c r="K134" s="171"/>
      <c r="L134" s="59"/>
      <c r="M134" s="60"/>
      <c r="N134" s="174"/>
      <c r="O134" s="145"/>
    </row>
    <row r="135" spans="2:15" ht="15.75" customHeight="1">
      <c r="B135" s="146">
        <v>4</v>
      </c>
      <c r="C135" s="146">
        <v>852</v>
      </c>
      <c r="D135" s="146">
        <v>85218</v>
      </c>
      <c r="E135" s="146">
        <v>6060</v>
      </c>
      <c r="F135" s="139" t="s">
        <v>51</v>
      </c>
      <c r="G135" s="165">
        <f>H135</f>
        <v>23138</v>
      </c>
      <c r="H135" s="165">
        <f>J135+K135+M135+M136+M137+N135</f>
        <v>23138</v>
      </c>
      <c r="I135" s="95">
        <v>23138</v>
      </c>
      <c r="J135" s="165">
        <f>25000-1862</f>
        <v>23138</v>
      </c>
      <c r="K135" s="146"/>
      <c r="L135" s="17"/>
      <c r="M135" s="37"/>
      <c r="N135" s="146"/>
      <c r="O135" s="146" t="s">
        <v>52</v>
      </c>
    </row>
    <row r="136" spans="2:15" ht="15.75" customHeight="1">
      <c r="B136" s="146"/>
      <c r="C136" s="146"/>
      <c r="D136" s="146"/>
      <c r="E136" s="146"/>
      <c r="F136" s="139"/>
      <c r="G136" s="165"/>
      <c r="H136" s="165"/>
      <c r="I136" s="96"/>
      <c r="J136" s="165"/>
      <c r="K136" s="146"/>
      <c r="L136" s="17"/>
      <c r="M136" s="37"/>
      <c r="N136" s="146"/>
      <c r="O136" s="146"/>
    </row>
    <row r="137" spans="2:15" ht="15.75" customHeight="1">
      <c r="B137" s="146"/>
      <c r="C137" s="146"/>
      <c r="D137" s="146"/>
      <c r="E137" s="146"/>
      <c r="F137" s="139"/>
      <c r="G137" s="165"/>
      <c r="H137" s="165"/>
      <c r="I137" s="90"/>
      <c r="J137" s="165"/>
      <c r="K137" s="146"/>
      <c r="L137" s="19"/>
      <c r="M137" s="38"/>
      <c r="N137" s="146"/>
      <c r="O137" s="146"/>
    </row>
    <row r="138" spans="2:15" ht="15.75" customHeight="1">
      <c r="B138" s="143">
        <v>5</v>
      </c>
      <c r="C138" s="143">
        <v>852</v>
      </c>
      <c r="D138" s="143">
        <v>85295</v>
      </c>
      <c r="E138" s="213" t="s">
        <v>73</v>
      </c>
      <c r="F138" s="151" t="s">
        <v>61</v>
      </c>
      <c r="G138" s="154">
        <v>6500</v>
      </c>
      <c r="H138" s="154">
        <f>J138+K138+M138+M139+M140+N138</f>
        <v>6500</v>
      </c>
      <c r="I138" s="95">
        <v>4977.6</v>
      </c>
      <c r="J138" s="154"/>
      <c r="K138" s="169"/>
      <c r="L138" s="55" t="s">
        <v>17</v>
      </c>
      <c r="M138" s="39">
        <v>327</v>
      </c>
      <c r="N138" s="172">
        <v>6173</v>
      </c>
      <c r="O138" s="146" t="s">
        <v>52</v>
      </c>
    </row>
    <row r="139" spans="2:15" ht="15.75" customHeight="1">
      <c r="B139" s="144"/>
      <c r="C139" s="144"/>
      <c r="D139" s="144"/>
      <c r="E139" s="214"/>
      <c r="F139" s="152"/>
      <c r="G139" s="155"/>
      <c r="H139" s="155"/>
      <c r="I139" s="96"/>
      <c r="J139" s="155"/>
      <c r="K139" s="170"/>
      <c r="L139" s="57" t="s">
        <v>19</v>
      </c>
      <c r="M139" s="37"/>
      <c r="N139" s="173"/>
      <c r="O139" s="146"/>
    </row>
    <row r="140" spans="2:15" ht="15.75" customHeight="1">
      <c r="B140" s="145"/>
      <c r="C140" s="145"/>
      <c r="D140" s="145"/>
      <c r="E140" s="215"/>
      <c r="F140" s="153"/>
      <c r="G140" s="156"/>
      <c r="H140" s="156"/>
      <c r="I140" s="90"/>
      <c r="J140" s="156"/>
      <c r="K140" s="171"/>
      <c r="L140" s="59" t="s">
        <v>20</v>
      </c>
      <c r="M140" s="38"/>
      <c r="N140" s="174"/>
      <c r="O140" s="146"/>
    </row>
    <row r="141" spans="2:15" ht="15" customHeight="1">
      <c r="B141" s="146">
        <v>6</v>
      </c>
      <c r="C141" s="146">
        <v>900</v>
      </c>
      <c r="D141" s="146">
        <v>90095</v>
      </c>
      <c r="E141" s="206" t="s">
        <v>63</v>
      </c>
      <c r="F141" s="139" t="s">
        <v>46</v>
      </c>
      <c r="G141" s="165">
        <v>12000</v>
      </c>
      <c r="H141" s="165">
        <v>12000</v>
      </c>
      <c r="I141" s="91">
        <v>0</v>
      </c>
      <c r="J141" s="165">
        <v>12000</v>
      </c>
      <c r="K141" s="165"/>
      <c r="L141" s="23"/>
      <c r="M141" s="37"/>
      <c r="N141" s="165"/>
      <c r="O141" s="139" t="s">
        <v>80</v>
      </c>
    </row>
    <row r="142" spans="2:15" ht="15.75">
      <c r="B142" s="146"/>
      <c r="C142" s="146"/>
      <c r="D142" s="146"/>
      <c r="E142" s="207"/>
      <c r="F142" s="139"/>
      <c r="G142" s="165"/>
      <c r="H142" s="165"/>
      <c r="I142" s="92"/>
      <c r="J142" s="165"/>
      <c r="K142" s="165"/>
      <c r="L142" s="17"/>
      <c r="M142" s="37"/>
      <c r="N142" s="165"/>
      <c r="O142" s="139"/>
    </row>
    <row r="143" spans="2:15" ht="15.75">
      <c r="B143" s="146"/>
      <c r="C143" s="146"/>
      <c r="D143" s="146"/>
      <c r="E143" s="208"/>
      <c r="F143" s="139"/>
      <c r="G143" s="165"/>
      <c r="H143" s="165"/>
      <c r="I143" s="93"/>
      <c r="J143" s="165"/>
      <c r="K143" s="165"/>
      <c r="L143" s="19"/>
      <c r="M143" s="38"/>
      <c r="N143" s="165"/>
      <c r="O143" s="139"/>
    </row>
    <row r="144" spans="2:15" ht="28.5" customHeight="1">
      <c r="B144" s="212" t="s">
        <v>53</v>
      </c>
      <c r="C144" s="212"/>
      <c r="D144" s="212"/>
      <c r="E144" s="212"/>
      <c r="F144" s="212"/>
      <c r="G144" s="45">
        <f>SUM(G126:G143)</f>
        <v>131971</v>
      </c>
      <c r="H144" s="45">
        <f>SUM(H126:H143)</f>
        <v>131971</v>
      </c>
      <c r="I144" s="79">
        <f>SUM(I126:I143)</f>
        <v>103086.6</v>
      </c>
      <c r="J144" s="45">
        <f>SUM(J126:J143)</f>
        <v>125471</v>
      </c>
      <c r="K144" s="45">
        <f>SUM(K126:K137)</f>
        <v>0</v>
      </c>
      <c r="L144" s="46"/>
      <c r="M144" s="45">
        <f>SUM(M126:M143)</f>
        <v>327</v>
      </c>
      <c r="N144" s="45">
        <f>SUM(N126:N143)</f>
        <v>6173</v>
      </c>
      <c r="O144" s="41" t="s">
        <v>48</v>
      </c>
    </row>
    <row r="145" spans="2:15" ht="23.25" customHeight="1">
      <c r="B145" s="212" t="s">
        <v>54</v>
      </c>
      <c r="C145" s="212"/>
      <c r="D145" s="212"/>
      <c r="E145" s="212"/>
      <c r="F145" s="212"/>
      <c r="G145" s="45">
        <v>164409</v>
      </c>
      <c r="H145" s="45">
        <f>145894-12000</f>
        <v>133894</v>
      </c>
      <c r="I145" s="45"/>
      <c r="J145" s="45">
        <f>H145</f>
        <v>133894</v>
      </c>
      <c r="K145" s="46"/>
      <c r="L145" s="53"/>
      <c r="M145" s="53"/>
      <c r="N145" s="47"/>
      <c r="O145" s="48" t="s">
        <v>39</v>
      </c>
    </row>
    <row r="146" spans="2:15" ht="30" customHeight="1">
      <c r="B146" s="212" t="s">
        <v>55</v>
      </c>
      <c r="C146" s="212"/>
      <c r="D146" s="212"/>
      <c r="E146" s="212"/>
      <c r="F146" s="212"/>
      <c r="G146" s="45">
        <f>G124+G145+G144</f>
        <v>201763557.53</v>
      </c>
      <c r="H146" s="45">
        <f>H124+H145+H144</f>
        <v>75574580</v>
      </c>
      <c r="I146" s="79">
        <f>I144+I124</f>
        <v>7188909.02</v>
      </c>
      <c r="J146" s="45">
        <f>J124+J145+J144</f>
        <v>3760541</v>
      </c>
      <c r="K146" s="45">
        <f>K124+K145+K144</f>
        <v>19336180</v>
      </c>
      <c r="L146" s="46"/>
      <c r="M146" s="47">
        <f>M124+M145+M144</f>
        <v>8843489</v>
      </c>
      <c r="N146" s="45">
        <f>N124+N145+N144</f>
        <v>43634370</v>
      </c>
      <c r="O146" s="8" t="s">
        <v>48</v>
      </c>
    </row>
    <row r="147" spans="2:15" ht="15.75">
      <c r="B147" s="54" t="s">
        <v>56</v>
      </c>
      <c r="C147" s="54"/>
      <c r="D147" s="54"/>
      <c r="E147" s="54"/>
      <c r="F147" s="54"/>
      <c r="G147" s="54"/>
      <c r="H147" s="54"/>
      <c r="I147" s="87"/>
      <c r="J147" s="54"/>
      <c r="K147" s="54"/>
      <c r="L147" s="54"/>
      <c r="M147" s="54"/>
      <c r="N147" s="54"/>
      <c r="O147" s="54"/>
    </row>
    <row r="148" spans="2:15" ht="15.75">
      <c r="B148" s="54" t="s">
        <v>57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 t="s">
        <v>58</v>
      </c>
    </row>
    <row r="149" spans="2:15" ht="15.75">
      <c r="B149" s="129" t="s">
        <v>59</v>
      </c>
      <c r="C149" s="129"/>
      <c r="D149" s="129"/>
      <c r="E149" s="129"/>
      <c r="F149" s="129"/>
      <c r="G149" s="129"/>
      <c r="H149" s="129"/>
      <c r="I149" s="129"/>
      <c r="J149" s="129"/>
      <c r="K149" s="54"/>
      <c r="L149" s="54"/>
      <c r="M149" s="54"/>
      <c r="N149" s="54"/>
      <c r="O149" s="54"/>
    </row>
    <row r="150" spans="2:15" ht="16.5">
      <c r="B150" s="63" t="s">
        <v>96</v>
      </c>
      <c r="C150" s="62"/>
      <c r="D150" s="62"/>
      <c r="E150" s="62"/>
      <c r="F150" s="62"/>
      <c r="G150" s="62"/>
      <c r="H150" s="62"/>
      <c r="I150" s="62"/>
      <c r="J150" s="62"/>
      <c r="K150" s="54"/>
      <c r="L150" s="54"/>
      <c r="M150" s="54"/>
      <c r="N150" s="54"/>
      <c r="O150" s="54"/>
    </row>
    <row r="151" spans="2:15" ht="16.5">
      <c r="B151" s="231"/>
      <c r="C151" s="231"/>
      <c r="D151" s="231"/>
      <c r="E151" s="231"/>
      <c r="F151" s="231"/>
      <c r="G151" s="62"/>
      <c r="H151" s="62"/>
      <c r="I151" s="62"/>
      <c r="J151" s="62"/>
      <c r="K151" s="54"/>
      <c r="L151" s="54"/>
      <c r="M151" s="54"/>
      <c r="N151" s="54"/>
      <c r="O151" s="54"/>
    </row>
  </sheetData>
  <mergeCells count="514">
    <mergeCell ref="B151:F151"/>
    <mergeCell ref="H97:H99"/>
    <mergeCell ref="O97:O99"/>
    <mergeCell ref="N97:N99"/>
    <mergeCell ref="J97:J99"/>
    <mergeCell ref="K97:K99"/>
    <mergeCell ref="J103:J105"/>
    <mergeCell ref="J100:J102"/>
    <mergeCell ref="O100:O102"/>
    <mergeCell ref="O103:O105"/>
    <mergeCell ref="K100:K102"/>
    <mergeCell ref="K103:K105"/>
    <mergeCell ref="N100:N102"/>
    <mergeCell ref="N103:N105"/>
    <mergeCell ref="B93:B105"/>
    <mergeCell ref="D93:D105"/>
    <mergeCell ref="G100:G102"/>
    <mergeCell ref="G103:G105"/>
    <mergeCell ref="E97:E99"/>
    <mergeCell ref="F97:F99"/>
    <mergeCell ref="G97:G99"/>
    <mergeCell ref="G93:G96"/>
    <mergeCell ref="C93:C105"/>
    <mergeCell ref="K50:K52"/>
    <mergeCell ref="N50:N52"/>
    <mergeCell ref="O50:O52"/>
    <mergeCell ref="F50:F52"/>
    <mergeCell ref="G50:G52"/>
    <mergeCell ref="H50:H52"/>
    <mergeCell ref="J50:J52"/>
    <mergeCell ref="I50:I52"/>
    <mergeCell ref="H100:H102"/>
    <mergeCell ref="H103:H105"/>
    <mergeCell ref="E100:E102"/>
    <mergeCell ref="E103:E105"/>
    <mergeCell ref="F100:F102"/>
    <mergeCell ref="F103:F105"/>
    <mergeCell ref="B50:B52"/>
    <mergeCell ref="C50:C52"/>
    <mergeCell ref="D50:D52"/>
    <mergeCell ref="E50:E52"/>
    <mergeCell ref="K90:K92"/>
    <mergeCell ref="N90:N92"/>
    <mergeCell ref="O90:O92"/>
    <mergeCell ref="C112:C114"/>
    <mergeCell ref="D112:D114"/>
    <mergeCell ref="H112:H114"/>
    <mergeCell ref="J112:J114"/>
    <mergeCell ref="K112:K114"/>
    <mergeCell ref="N112:N114"/>
    <mergeCell ref="O112:O114"/>
    <mergeCell ref="B90:B92"/>
    <mergeCell ref="F90:F92"/>
    <mergeCell ref="G90:G92"/>
    <mergeCell ref="H90:H92"/>
    <mergeCell ref="J87:J89"/>
    <mergeCell ref="C90:C92"/>
    <mergeCell ref="D90:D92"/>
    <mergeCell ref="E90:E92"/>
    <mergeCell ref="J90:J92"/>
    <mergeCell ref="I87:I89"/>
    <mergeCell ref="I90:I92"/>
    <mergeCell ref="B87:B89"/>
    <mergeCell ref="C87:C89"/>
    <mergeCell ref="D87:D89"/>
    <mergeCell ref="E87:E89"/>
    <mergeCell ref="K129:K131"/>
    <mergeCell ref="N129:N131"/>
    <mergeCell ref="O129:O131"/>
    <mergeCell ref="F129:F131"/>
    <mergeCell ref="G129:G131"/>
    <mergeCell ref="H129:H131"/>
    <mergeCell ref="J129:J131"/>
    <mergeCell ref="B129:B131"/>
    <mergeCell ref="C129:C131"/>
    <mergeCell ref="D129:D131"/>
    <mergeCell ref="E129:E131"/>
    <mergeCell ref="B146:F146"/>
    <mergeCell ref="B149:J149"/>
    <mergeCell ref="B144:F144"/>
    <mergeCell ref="B138:B140"/>
    <mergeCell ref="C138:C140"/>
    <mergeCell ref="D138:D140"/>
    <mergeCell ref="E138:E140"/>
    <mergeCell ref="F138:F140"/>
    <mergeCell ref="H141:H143"/>
    <mergeCell ref="H138:H140"/>
    <mergeCell ref="O138:O140"/>
    <mergeCell ref="N138:N140"/>
    <mergeCell ref="B145:F145"/>
    <mergeCell ref="B141:B143"/>
    <mergeCell ref="C141:C143"/>
    <mergeCell ref="D141:D143"/>
    <mergeCell ref="E141:E143"/>
    <mergeCell ref="F141:F143"/>
    <mergeCell ref="G141:G143"/>
    <mergeCell ref="G138:G140"/>
    <mergeCell ref="N126:N128"/>
    <mergeCell ref="O126:O128"/>
    <mergeCell ref="B135:B137"/>
    <mergeCell ref="C135:C137"/>
    <mergeCell ref="D135:D137"/>
    <mergeCell ref="E135:E137"/>
    <mergeCell ref="F135:F137"/>
    <mergeCell ref="G135:G137"/>
    <mergeCell ref="H135:H137"/>
    <mergeCell ref="J135:J137"/>
    <mergeCell ref="B125:O125"/>
    <mergeCell ref="B126:B128"/>
    <mergeCell ref="C126:C128"/>
    <mergeCell ref="D126:D128"/>
    <mergeCell ref="E126:E128"/>
    <mergeCell ref="F126:F128"/>
    <mergeCell ref="G126:G128"/>
    <mergeCell ref="H126:H128"/>
    <mergeCell ref="J126:J128"/>
    <mergeCell ref="K126:K128"/>
    <mergeCell ref="N121:N123"/>
    <mergeCell ref="O121:O123"/>
    <mergeCell ref="B124:F124"/>
    <mergeCell ref="F121:F123"/>
    <mergeCell ref="G121:G123"/>
    <mergeCell ref="H121:H123"/>
    <mergeCell ref="B121:B123"/>
    <mergeCell ref="J121:J123"/>
    <mergeCell ref="C121:C123"/>
    <mergeCell ref="D121:D123"/>
    <mergeCell ref="N118:N120"/>
    <mergeCell ref="O118:O120"/>
    <mergeCell ref="K109:K111"/>
    <mergeCell ref="N109:N111"/>
    <mergeCell ref="O109:O111"/>
    <mergeCell ref="K115:K117"/>
    <mergeCell ref="K118:K120"/>
    <mergeCell ref="O115:O117"/>
    <mergeCell ref="N115:N117"/>
    <mergeCell ref="G118:G120"/>
    <mergeCell ref="H118:H120"/>
    <mergeCell ref="E115:E117"/>
    <mergeCell ref="K121:K123"/>
    <mergeCell ref="E121:E123"/>
    <mergeCell ref="J118:J120"/>
    <mergeCell ref="F118:F120"/>
    <mergeCell ref="J115:J117"/>
    <mergeCell ref="F115:F117"/>
    <mergeCell ref="G115:G117"/>
    <mergeCell ref="B118:B120"/>
    <mergeCell ref="C118:C120"/>
    <mergeCell ref="D118:D120"/>
    <mergeCell ref="E118:E120"/>
    <mergeCell ref="H109:H111"/>
    <mergeCell ref="J109:J111"/>
    <mergeCell ref="B112:B114"/>
    <mergeCell ref="E112:E114"/>
    <mergeCell ref="F112:F114"/>
    <mergeCell ref="G112:G114"/>
    <mergeCell ref="F109:F111"/>
    <mergeCell ref="G109:G111"/>
    <mergeCell ref="E109:E111"/>
    <mergeCell ref="I112:I114"/>
    <mergeCell ref="K84:K86"/>
    <mergeCell ref="N84:N86"/>
    <mergeCell ref="O84:O86"/>
    <mergeCell ref="F93:F95"/>
    <mergeCell ref="K87:K89"/>
    <mergeCell ref="N87:N89"/>
    <mergeCell ref="O87:O89"/>
    <mergeCell ref="F87:F89"/>
    <mergeCell ref="G87:G89"/>
    <mergeCell ref="H87:H89"/>
    <mergeCell ref="F84:F86"/>
    <mergeCell ref="G84:G86"/>
    <mergeCell ref="H84:H86"/>
    <mergeCell ref="J84:J86"/>
    <mergeCell ref="B84:B86"/>
    <mergeCell ref="C84:C86"/>
    <mergeCell ref="D84:D86"/>
    <mergeCell ref="E84:E86"/>
    <mergeCell ref="J81:J83"/>
    <mergeCell ref="K81:K83"/>
    <mergeCell ref="N81:N83"/>
    <mergeCell ref="O81:O83"/>
    <mergeCell ref="K78:K80"/>
    <mergeCell ref="N78:N80"/>
    <mergeCell ref="O78:O80"/>
    <mergeCell ref="B81:B83"/>
    <mergeCell ref="C81:C83"/>
    <mergeCell ref="D81:D83"/>
    <mergeCell ref="E81:E83"/>
    <mergeCell ref="F81:F83"/>
    <mergeCell ref="G81:G83"/>
    <mergeCell ref="H81:H83"/>
    <mergeCell ref="F78:F80"/>
    <mergeCell ref="G78:G80"/>
    <mergeCell ref="H78:H80"/>
    <mergeCell ref="J78:J80"/>
    <mergeCell ref="J75:J77"/>
    <mergeCell ref="K75:K77"/>
    <mergeCell ref="N75:N77"/>
    <mergeCell ref="O75:O77"/>
    <mergeCell ref="G72:G74"/>
    <mergeCell ref="H72:H74"/>
    <mergeCell ref="D75:D77"/>
    <mergeCell ref="E75:E77"/>
    <mergeCell ref="G75:G77"/>
    <mergeCell ref="H75:H77"/>
    <mergeCell ref="F75:F77"/>
    <mergeCell ref="B69:B71"/>
    <mergeCell ref="C69:C71"/>
    <mergeCell ref="D69:D71"/>
    <mergeCell ref="E69:E71"/>
    <mergeCell ref="N69:N71"/>
    <mergeCell ref="O66:O68"/>
    <mergeCell ref="K69:K71"/>
    <mergeCell ref="O69:O71"/>
    <mergeCell ref="N66:N68"/>
    <mergeCell ref="K66:K68"/>
    <mergeCell ref="K63:K65"/>
    <mergeCell ref="N63:N65"/>
    <mergeCell ref="O63:O65"/>
    <mergeCell ref="B66:B68"/>
    <mergeCell ref="C66:C68"/>
    <mergeCell ref="D66:D68"/>
    <mergeCell ref="E66:E68"/>
    <mergeCell ref="F66:F68"/>
    <mergeCell ref="G66:G68"/>
    <mergeCell ref="H66:H68"/>
    <mergeCell ref="N60:N62"/>
    <mergeCell ref="O60:O62"/>
    <mergeCell ref="B63:B65"/>
    <mergeCell ref="C63:C65"/>
    <mergeCell ref="D63:D65"/>
    <mergeCell ref="E63:E65"/>
    <mergeCell ref="F63:F65"/>
    <mergeCell ref="G63:G65"/>
    <mergeCell ref="H63:H65"/>
    <mergeCell ref="J63:J65"/>
    <mergeCell ref="G60:G62"/>
    <mergeCell ref="H60:H62"/>
    <mergeCell ref="J60:J62"/>
    <mergeCell ref="K60:K62"/>
    <mergeCell ref="I60:I62"/>
    <mergeCell ref="B59:F59"/>
    <mergeCell ref="B60:B62"/>
    <mergeCell ref="C60:C62"/>
    <mergeCell ref="D60:D62"/>
    <mergeCell ref="E60:E62"/>
    <mergeCell ref="F60:F62"/>
    <mergeCell ref="J47:J49"/>
    <mergeCell ref="K47:K49"/>
    <mergeCell ref="N47:N49"/>
    <mergeCell ref="O47:O49"/>
    <mergeCell ref="K44:K46"/>
    <mergeCell ref="N44:N46"/>
    <mergeCell ref="O44:O46"/>
    <mergeCell ref="B47:B49"/>
    <mergeCell ref="C47:C49"/>
    <mergeCell ref="D47:D49"/>
    <mergeCell ref="E47:E49"/>
    <mergeCell ref="F47:F49"/>
    <mergeCell ref="G47:G49"/>
    <mergeCell ref="H47:H49"/>
    <mergeCell ref="F44:F46"/>
    <mergeCell ref="G44:G46"/>
    <mergeCell ref="H44:H46"/>
    <mergeCell ref="J44:J46"/>
    <mergeCell ref="B44:B46"/>
    <mergeCell ref="C44:C46"/>
    <mergeCell ref="D44:D46"/>
    <mergeCell ref="E44:E46"/>
    <mergeCell ref="J41:J43"/>
    <mergeCell ref="K41:K43"/>
    <mergeCell ref="N41:N43"/>
    <mergeCell ref="O41:O43"/>
    <mergeCell ref="K38:K40"/>
    <mergeCell ref="N38:N40"/>
    <mergeCell ref="O38:O40"/>
    <mergeCell ref="B41:B43"/>
    <mergeCell ref="C41:C43"/>
    <mergeCell ref="D41:D43"/>
    <mergeCell ref="E41:E43"/>
    <mergeCell ref="F41:F43"/>
    <mergeCell ref="G41:G43"/>
    <mergeCell ref="H41:H43"/>
    <mergeCell ref="F38:F40"/>
    <mergeCell ref="G38:G40"/>
    <mergeCell ref="H38:H40"/>
    <mergeCell ref="J38:J40"/>
    <mergeCell ref="I38:I40"/>
    <mergeCell ref="B38:B40"/>
    <mergeCell ref="C38:C40"/>
    <mergeCell ref="D38:D40"/>
    <mergeCell ref="E38:E40"/>
    <mergeCell ref="J35:J37"/>
    <mergeCell ref="K35:K37"/>
    <mergeCell ref="N35:N37"/>
    <mergeCell ref="O35:O37"/>
    <mergeCell ref="K32:K34"/>
    <mergeCell ref="N32:N34"/>
    <mergeCell ref="O32:O34"/>
    <mergeCell ref="B35:B37"/>
    <mergeCell ref="C35:C37"/>
    <mergeCell ref="D35:D37"/>
    <mergeCell ref="E35:E37"/>
    <mergeCell ref="F35:F37"/>
    <mergeCell ref="G35:G37"/>
    <mergeCell ref="H35:H37"/>
    <mergeCell ref="F32:F34"/>
    <mergeCell ref="G32:G34"/>
    <mergeCell ref="H32:H34"/>
    <mergeCell ref="J32:J34"/>
    <mergeCell ref="I32:I34"/>
    <mergeCell ref="B32:B34"/>
    <mergeCell ref="C32:C34"/>
    <mergeCell ref="D32:D34"/>
    <mergeCell ref="E32:E34"/>
    <mergeCell ref="K28:K30"/>
    <mergeCell ref="N28:N30"/>
    <mergeCell ref="O28:O30"/>
    <mergeCell ref="C31:F31"/>
    <mergeCell ref="F28:F30"/>
    <mergeCell ref="G28:G30"/>
    <mergeCell ref="H28:H30"/>
    <mergeCell ref="J28:J30"/>
    <mergeCell ref="I28:I30"/>
    <mergeCell ref="B28:B30"/>
    <mergeCell ref="C28:C30"/>
    <mergeCell ref="D28:D30"/>
    <mergeCell ref="E28:E30"/>
    <mergeCell ref="J25:J27"/>
    <mergeCell ref="K25:K27"/>
    <mergeCell ref="N25:N27"/>
    <mergeCell ref="O25:O27"/>
    <mergeCell ref="K22:K24"/>
    <mergeCell ref="N22:N24"/>
    <mergeCell ref="O22:O24"/>
    <mergeCell ref="B25:B27"/>
    <mergeCell ref="C25:C27"/>
    <mergeCell ref="D25:D27"/>
    <mergeCell ref="E25:E27"/>
    <mergeCell ref="F25:F27"/>
    <mergeCell ref="G25:G27"/>
    <mergeCell ref="H25:H27"/>
    <mergeCell ref="F22:F24"/>
    <mergeCell ref="G22:G24"/>
    <mergeCell ref="H22:H24"/>
    <mergeCell ref="J22:J24"/>
    <mergeCell ref="B22:B24"/>
    <mergeCell ref="C22:C24"/>
    <mergeCell ref="D22:D24"/>
    <mergeCell ref="E22:E24"/>
    <mergeCell ref="C21:F21"/>
    <mergeCell ref="F18:F20"/>
    <mergeCell ref="G18:G20"/>
    <mergeCell ref="H18:H20"/>
    <mergeCell ref="K18:K20"/>
    <mergeCell ref="N18:N20"/>
    <mergeCell ref="O18:O20"/>
    <mergeCell ref="J18:J20"/>
    <mergeCell ref="B18:B20"/>
    <mergeCell ref="C18:C20"/>
    <mergeCell ref="D18:D20"/>
    <mergeCell ref="E18:E20"/>
    <mergeCell ref="B15:B17"/>
    <mergeCell ref="C15:C17"/>
    <mergeCell ref="D15:D17"/>
    <mergeCell ref="E15:E17"/>
    <mergeCell ref="K12:K14"/>
    <mergeCell ref="N12:N14"/>
    <mergeCell ref="O12:O14"/>
    <mergeCell ref="F15:F17"/>
    <mergeCell ref="G15:G17"/>
    <mergeCell ref="H15:H17"/>
    <mergeCell ref="J15:J17"/>
    <mergeCell ref="K15:K17"/>
    <mergeCell ref="N15:N17"/>
    <mergeCell ref="O15:O17"/>
    <mergeCell ref="F12:F14"/>
    <mergeCell ref="G12:G14"/>
    <mergeCell ref="H12:H14"/>
    <mergeCell ref="J12:J14"/>
    <mergeCell ref="I12:I14"/>
    <mergeCell ref="B12:B14"/>
    <mergeCell ref="C12:C14"/>
    <mergeCell ref="D12:D14"/>
    <mergeCell ref="E12:E14"/>
    <mergeCell ref="I6:I9"/>
    <mergeCell ref="L10:M10"/>
    <mergeCell ref="C11:F11"/>
    <mergeCell ref="L11:M11"/>
    <mergeCell ref="J6:N6"/>
    <mergeCell ref="J7:J9"/>
    <mergeCell ref="K7:K9"/>
    <mergeCell ref="L7:M9"/>
    <mergeCell ref="N7:N9"/>
    <mergeCell ref="B3:O3"/>
    <mergeCell ref="B5:B9"/>
    <mergeCell ref="C5:C9"/>
    <mergeCell ref="D5:D9"/>
    <mergeCell ref="E5:E9"/>
    <mergeCell ref="F5:F9"/>
    <mergeCell ref="G5:G9"/>
    <mergeCell ref="H5:N5"/>
    <mergeCell ref="O5:O9"/>
    <mergeCell ref="H6:H9"/>
    <mergeCell ref="B78:B80"/>
    <mergeCell ref="C78:C80"/>
    <mergeCell ref="D78:D80"/>
    <mergeCell ref="E78:E80"/>
    <mergeCell ref="N132:N134"/>
    <mergeCell ref="O132:O134"/>
    <mergeCell ref="J141:J143"/>
    <mergeCell ref="K141:K143"/>
    <mergeCell ref="N141:N143"/>
    <mergeCell ref="O141:O143"/>
    <mergeCell ref="K135:K137"/>
    <mergeCell ref="N135:N137"/>
    <mergeCell ref="O135:O137"/>
    <mergeCell ref="J138:J140"/>
    <mergeCell ref="H132:H134"/>
    <mergeCell ref="J132:J134"/>
    <mergeCell ref="K132:K134"/>
    <mergeCell ref="K138:K140"/>
    <mergeCell ref="I138:I140"/>
    <mergeCell ref="E132:E134"/>
    <mergeCell ref="C132:C134"/>
    <mergeCell ref="D132:D134"/>
    <mergeCell ref="F132:F134"/>
    <mergeCell ref="G132:G134"/>
    <mergeCell ref="D106:D108"/>
    <mergeCell ref="E106:E108"/>
    <mergeCell ref="J66:J68"/>
    <mergeCell ref="F69:F71"/>
    <mergeCell ref="G69:G71"/>
    <mergeCell ref="H69:H71"/>
    <mergeCell ref="J72:J74"/>
    <mergeCell ref="J69:J71"/>
    <mergeCell ref="F72:F74"/>
    <mergeCell ref="B106:B108"/>
    <mergeCell ref="C106:C108"/>
    <mergeCell ref="B132:B134"/>
    <mergeCell ref="N72:N74"/>
    <mergeCell ref="B72:B74"/>
    <mergeCell ref="C72:C74"/>
    <mergeCell ref="D72:D74"/>
    <mergeCell ref="E72:E74"/>
    <mergeCell ref="B75:B77"/>
    <mergeCell ref="C75:C77"/>
    <mergeCell ref="K106:K108"/>
    <mergeCell ref="N106:N108"/>
    <mergeCell ref="O106:O108"/>
    <mergeCell ref="F106:F108"/>
    <mergeCell ref="G106:G108"/>
    <mergeCell ref="H106:H108"/>
    <mergeCell ref="J106:J108"/>
    <mergeCell ref="I106:I108"/>
    <mergeCell ref="B115:B117"/>
    <mergeCell ref="C115:C117"/>
    <mergeCell ref="D115:D117"/>
    <mergeCell ref="B109:B111"/>
    <mergeCell ref="C109:C111"/>
    <mergeCell ref="D109:D111"/>
    <mergeCell ref="H115:H117"/>
    <mergeCell ref="B57:O57"/>
    <mergeCell ref="N93:N96"/>
    <mergeCell ref="O93:O96"/>
    <mergeCell ref="H93:H96"/>
    <mergeCell ref="E93:E96"/>
    <mergeCell ref="J93:J96"/>
    <mergeCell ref="K93:K96"/>
    <mergeCell ref="O72:O74"/>
    <mergeCell ref="K72:K74"/>
    <mergeCell ref="I15:I17"/>
    <mergeCell ref="I18:I20"/>
    <mergeCell ref="I22:I24"/>
    <mergeCell ref="I25:I27"/>
    <mergeCell ref="I35:I37"/>
    <mergeCell ref="I41:I43"/>
    <mergeCell ref="I44:I46"/>
    <mergeCell ref="I47:I49"/>
    <mergeCell ref="I63:I65"/>
    <mergeCell ref="I66:I68"/>
    <mergeCell ref="I69:I71"/>
    <mergeCell ref="I72:I74"/>
    <mergeCell ref="I75:I77"/>
    <mergeCell ref="I78:I80"/>
    <mergeCell ref="I81:I83"/>
    <mergeCell ref="I84:I86"/>
    <mergeCell ref="I93:I96"/>
    <mergeCell ref="I97:I99"/>
    <mergeCell ref="I100:I102"/>
    <mergeCell ref="I103:I105"/>
    <mergeCell ref="I141:I143"/>
    <mergeCell ref="N1:O1"/>
    <mergeCell ref="I126:I128"/>
    <mergeCell ref="I129:I131"/>
    <mergeCell ref="I132:I134"/>
    <mergeCell ref="I135:I137"/>
    <mergeCell ref="I109:I111"/>
    <mergeCell ref="I115:I117"/>
    <mergeCell ref="I118:I120"/>
    <mergeCell ref="I121:I123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N54:N56"/>
    <mergeCell ref="O54:O56"/>
    <mergeCell ref="K54:K56"/>
  </mergeCells>
  <printOptions/>
  <pageMargins left="0.7298611111111112" right="0.20972222222222223" top="0.51" bottom="0.51" header="0.5118055555555556" footer="0.5118055555555556"/>
  <pageSetup horizontalDpi="600" verticalDpi="600" orientation="landscape" paperSize="9" scale="47" r:id="rId1"/>
  <rowBreaks count="2" manualBreakCount="2">
    <brk id="58" max="14" man="1"/>
    <brk id="10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bwalica</cp:lastModifiedBy>
  <cp:lastPrinted>2010-08-09T06:55:19Z</cp:lastPrinted>
  <dcterms:created xsi:type="dcterms:W3CDTF">2010-05-27T10:44:54Z</dcterms:created>
  <dcterms:modified xsi:type="dcterms:W3CDTF">2010-08-09T06:56:04Z</dcterms:modified>
  <cp:category/>
  <cp:version/>
  <cp:contentType/>
  <cp:contentStatus/>
</cp:coreProperties>
</file>