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690" windowWidth="19245" windowHeight="4020" activeTab="0"/>
  </bookViews>
  <sheets>
    <sheet name="WYKONANIE WYD UNUJNYCH" sheetId="1" r:id="rId1"/>
  </sheets>
  <definedNames>
    <definedName name="_xlnm._FilterDatabase" localSheetId="0" hidden="1">'WYKONANIE WYD UNUJNYCH'!$B$5:$I$29</definedName>
    <definedName name="_xlnm.Print_Area" localSheetId="0">'WYKONANIE WYD UNUJNYCH'!$A$1:$I$143</definedName>
    <definedName name="_xlnm.Print_Titles" localSheetId="0">'WYKONANIE WYD UNUJNYCH'!$4:$5</definedName>
  </definedNames>
  <calcPr fullCalcOnLoad="1"/>
</workbook>
</file>

<file path=xl/comments1.xml><?xml version="1.0" encoding="utf-8"?>
<comments xmlns="http://schemas.openxmlformats.org/spreadsheetml/2006/main">
  <authors>
    <author>bwalica</author>
  </authors>
  <commentList>
    <comment ref="I107" authorId="0">
      <text>
        <r>
          <rPr>
            <b/>
            <sz val="8"/>
            <rFont val="Tahoma"/>
            <family val="2"/>
          </rPr>
          <t>bwalica:</t>
        </r>
        <r>
          <rPr>
            <sz val="8"/>
            <rFont val="Tahoma"/>
            <family val="2"/>
          </rPr>
          <t xml:space="preserve">
dodano środki pozostałe na rachunku w dn 31.12.2010 r.
</t>
        </r>
      </text>
    </comment>
  </commentList>
</comments>
</file>

<file path=xl/sharedStrings.xml><?xml version="1.0" encoding="utf-8"?>
<sst xmlns="http://schemas.openxmlformats.org/spreadsheetml/2006/main" count="106" uniqueCount="64">
  <si>
    <t>L.p.</t>
  </si>
  <si>
    <t>Dział</t>
  </si>
  <si>
    <t>Rozdz</t>
  </si>
  <si>
    <t>1.</t>
  </si>
  <si>
    <t>2.</t>
  </si>
  <si>
    <t>3.</t>
  </si>
  <si>
    <t>4.</t>
  </si>
  <si>
    <t>6.</t>
  </si>
  <si>
    <t>9.</t>
  </si>
  <si>
    <t>600</t>
  </si>
  <si>
    <t>60014</t>
  </si>
  <si>
    <t>750</t>
  </si>
  <si>
    <t>75020</t>
  </si>
  <si>
    <t>801</t>
  </si>
  <si>
    <t>80195</t>
  </si>
  <si>
    <t>851</t>
  </si>
  <si>
    <t>85111</t>
  </si>
  <si>
    <t>Ogółem :</t>
  </si>
  <si>
    <t>Nazwa zadania: "Szkoła sukcesu"</t>
  </si>
  <si>
    <t xml:space="preserve">Nazwa zadania: Stworzenie kompleksowego systemu informacji przestrzennej na terenie powiatu cieszyńskiego </t>
  </si>
  <si>
    <t xml:space="preserve">Nazwa zadania :Modernizacja Szpitala Śląskiego w Cieszynie –etap II- utworzenie nowoczesnego bloku operacyjnego wraz z zapleczem diagnostycznym </t>
  </si>
  <si>
    <t>Nazwa zadania : Modernizacja i rozbudowa Szpitala Śląskiego w Cieszynie - etap II- wyposażenie Szpitalnego Oddziału Ratunkowego</t>
  </si>
  <si>
    <t>Nazwa zadania: Przebudowa  drogi powiatowej Goleszów-Hermanice-Ustroń</t>
  </si>
  <si>
    <t>Nazwa zadania:Poprawa spójności układu komunikacyjnego Cieszyna etap I, część 2 - budowa drogi łączącej ul.Frysztacką z  Graniczną ( ul. Ładna - Boczna)</t>
  </si>
  <si>
    <t>Nazwa zadania: Poprawa spójności układu komunikacyjnego Cieszyna etap 2-Przebudowa ul. Bielskiej 2619 S w Cieszynie- (część I )/droga powiatowa 2619S</t>
  </si>
  <si>
    <t>80130</t>
  </si>
  <si>
    <t xml:space="preserve">Nazwa zadania: Kompleksowa termomodernizacja budynków szkolnych ZSR w Międzyświeciu </t>
  </si>
  <si>
    <t>854</t>
  </si>
  <si>
    <t>75075</t>
  </si>
  <si>
    <t>Nazwa zadania: Via Ducalis- przewodnik GPS</t>
  </si>
  <si>
    <t>Nazwa zadania: Cieszyńskie na weekend- przewodnik turystyczny</t>
  </si>
  <si>
    <t>921</t>
  </si>
  <si>
    <t>92195</t>
  </si>
  <si>
    <t>85415</t>
  </si>
  <si>
    <t>Nazwa zadania: Kulinarne tajemnice hiszpańskich wysp</t>
  </si>
  <si>
    <t xml:space="preserve">Nazwa zadania: Twoją przyszłością kwalifikacje </t>
  </si>
  <si>
    <t>Nazwa zadania: "Fascynacja budownictwem w nowej odsłonie"</t>
  </si>
  <si>
    <t>853</t>
  </si>
  <si>
    <t>85395</t>
  </si>
  <si>
    <t>Nazwa zadania: Centrum Partnerstwa Lokalnego</t>
  </si>
  <si>
    <t>Nazwa zadania: "Nowa jakość-nowe możliwości II"</t>
  </si>
  <si>
    <t xml:space="preserve">Nazwa zadania: Via Ducalis </t>
  </si>
  <si>
    <t>852</t>
  </si>
  <si>
    <t>85295</t>
  </si>
  <si>
    <t>Nazwa zadania: "Przeciwdziałanie marginalizacji oraz kompleksowe rozwiązywanie problemów w obszarze pomocy społecznej w powiecie cieszyńskim"</t>
  </si>
  <si>
    <t xml:space="preserve">Nazwa zadania: Lato spotkań z kulturą i tradycją Górali Śląskich-organizacja w Muzeum Beskidzkim w Wiśle cyklu wydarzeń kulturalnych </t>
  </si>
  <si>
    <t>Nazwa zadania: Śladami pomników dziedzictwa kulturowego UNESCO"</t>
  </si>
  <si>
    <t>Nazwa zadania: "Professional skills and employment"</t>
  </si>
  <si>
    <t>Nazwa zadania: Przegląd , badanie i testowamoe zasobów e-learningowych"</t>
  </si>
  <si>
    <t xml:space="preserve">Nazwa zadania: Nauka drogą do sukcesu na Śląsku </t>
  </si>
  <si>
    <t>Zestawienie planowanych i wykonanych wydatków na programy i projekty realizowane ze środków pochodzących z budżetu Unii Europejskiej i ze źródeł zagranicznych niepodlegających zwrotowi w I półroczu 2011 r.</t>
  </si>
  <si>
    <t>Program Operacyjny Kapitał Ludzki</t>
  </si>
  <si>
    <t>Planowane nakłady finansowe</t>
  </si>
  <si>
    <t>Wykonanie z I półrocze</t>
  </si>
  <si>
    <t>Nazwa programu</t>
  </si>
  <si>
    <t>Regionalnego Programu Operacyjnego Województwa Śląskiego na lata 2007-2013</t>
  </si>
  <si>
    <t>Programu Rozwoju Subregionu Południowego Regionalnego Programu Operacyjnego Województwa Śląskiego na lata 2007-2013</t>
  </si>
  <si>
    <t>Programu Operacyjnego Współpracy Transgranicznej Republika Czeska – Rzeczpospolita Polska 2007–2013</t>
  </si>
  <si>
    <t>Programu Operacyjnego Infrastruktura i Środowisko 2007-2013</t>
  </si>
  <si>
    <t>Leonardo da Vinci</t>
  </si>
  <si>
    <t>Comenius</t>
  </si>
  <si>
    <t xml:space="preserve">Nazwa i cel zadania             </t>
  </si>
  <si>
    <t>Plan na 2011 r.</t>
  </si>
  <si>
    <t>Tabela nr 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</si>
</sst>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55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Arial CE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15"/>
      <name val="Arial CE"/>
      <family val="2"/>
    </font>
    <font>
      <sz val="15"/>
      <name val="Times New Roman CE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5"/>
      <color indexed="10"/>
      <name val="Times New Roman"/>
      <family val="1"/>
    </font>
    <font>
      <b/>
      <sz val="18"/>
      <name val="Times New Roman CE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center"/>
    </xf>
    <xf numFmtId="0" fontId="7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right" vertical="top" wrapText="1"/>
    </xf>
    <xf numFmtId="3" fontId="6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 vertical="top" wrapText="1"/>
    </xf>
    <xf numFmtId="3" fontId="5" fillId="0" borderId="13" xfId="0" applyNumberFormat="1" applyFont="1" applyFill="1" applyBorder="1" applyAlignment="1">
      <alignment horizontal="right" vertical="top" wrapText="1"/>
    </xf>
    <xf numFmtId="0" fontId="3" fillId="0" borderId="14" xfId="0" applyFont="1" applyBorder="1" applyAlignment="1">
      <alignment wrapText="1"/>
    </xf>
    <xf numFmtId="0" fontId="7" fillId="34" borderId="0" xfId="0" applyFont="1" applyFill="1" applyAlignment="1">
      <alignment/>
    </xf>
    <xf numFmtId="0" fontId="12" fillId="0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3" fontId="13" fillId="0" borderId="15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 horizontal="right" wrapText="1"/>
    </xf>
    <xf numFmtId="3" fontId="13" fillId="0" borderId="18" xfId="0" applyNumberFormat="1" applyFont="1" applyFill="1" applyBorder="1" applyAlignment="1">
      <alignment horizontal="right"/>
    </xf>
    <xf numFmtId="3" fontId="13" fillId="0" borderId="18" xfId="0" applyNumberFormat="1" applyFont="1" applyFill="1" applyBorder="1" applyAlignment="1">
      <alignment horizontal="right" wrapText="1"/>
    </xf>
    <xf numFmtId="3" fontId="14" fillId="0" borderId="19" xfId="0" applyNumberFormat="1" applyFont="1" applyFill="1" applyBorder="1" applyAlignment="1">
      <alignment horizontal="right" wrapText="1"/>
    </xf>
    <xf numFmtId="3" fontId="13" fillId="0" borderId="15" xfId="0" applyNumberFormat="1" applyFont="1" applyBorder="1" applyAlignment="1">
      <alignment horizontal="right" wrapText="1"/>
    </xf>
    <xf numFmtId="0" fontId="14" fillId="0" borderId="0" xfId="0" applyFont="1" applyBorder="1" applyAlignment="1">
      <alignment/>
    </xf>
    <xf numFmtId="3" fontId="14" fillId="0" borderId="18" xfId="0" applyNumberFormat="1" applyFont="1" applyBorder="1" applyAlignment="1">
      <alignment horizontal="right" wrapText="1"/>
    </xf>
    <xf numFmtId="3" fontId="13" fillId="0" borderId="20" xfId="0" applyNumberFormat="1" applyFont="1" applyBorder="1" applyAlignment="1">
      <alignment horizontal="right"/>
    </xf>
    <xf numFmtId="3" fontId="14" fillId="0" borderId="19" xfId="0" applyNumberFormat="1" applyFont="1" applyBorder="1" applyAlignment="1">
      <alignment horizontal="right" wrapText="1"/>
    </xf>
    <xf numFmtId="3" fontId="14" fillId="0" borderId="21" xfId="0" applyNumberFormat="1" applyFont="1" applyBorder="1" applyAlignment="1">
      <alignment horizontal="right"/>
    </xf>
    <xf numFmtId="3" fontId="15" fillId="0" borderId="18" xfId="0" applyNumberFormat="1" applyFont="1" applyBorder="1" applyAlignment="1">
      <alignment horizontal="right" wrapText="1"/>
    </xf>
    <xf numFmtId="3" fontId="13" fillId="0" borderId="18" xfId="0" applyNumberFormat="1" applyFont="1" applyBorder="1" applyAlignment="1">
      <alignment horizontal="right" wrapText="1"/>
    </xf>
    <xf numFmtId="3" fontId="14" fillId="0" borderId="21" xfId="0" applyNumberFormat="1" applyFont="1" applyFill="1" applyBorder="1" applyAlignment="1">
      <alignment horizontal="right"/>
    </xf>
    <xf numFmtId="3" fontId="14" fillId="0" borderId="18" xfId="0" applyNumberFormat="1" applyFont="1" applyFill="1" applyBorder="1" applyAlignment="1">
      <alignment horizontal="right" wrapText="1"/>
    </xf>
    <xf numFmtId="3" fontId="14" fillId="0" borderId="21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 applyAlignment="1">
      <alignment horizontal="right" vertical="top" wrapText="1"/>
    </xf>
    <xf numFmtId="3" fontId="13" fillId="34" borderId="15" xfId="0" applyNumberFormat="1" applyFont="1" applyFill="1" applyBorder="1" applyAlignment="1">
      <alignment horizontal="right" wrapText="1"/>
    </xf>
    <xf numFmtId="3" fontId="14" fillId="34" borderId="21" xfId="0" applyNumberFormat="1" applyFont="1" applyFill="1" applyBorder="1" applyAlignment="1">
      <alignment horizontal="right"/>
    </xf>
    <xf numFmtId="3" fontId="14" fillId="34" borderId="18" xfId="0" applyNumberFormat="1" applyFont="1" applyFill="1" applyBorder="1" applyAlignment="1">
      <alignment horizontal="right" wrapText="1"/>
    </xf>
    <xf numFmtId="3" fontId="14" fillId="34" borderId="19" xfId="0" applyNumberFormat="1" applyFont="1" applyFill="1" applyBorder="1" applyAlignment="1">
      <alignment horizontal="right" wrapText="1"/>
    </xf>
    <xf numFmtId="3" fontId="13" fillId="0" borderId="21" xfId="0" applyNumberFormat="1" applyFont="1" applyBorder="1" applyAlignment="1">
      <alignment horizontal="right"/>
    </xf>
    <xf numFmtId="3" fontId="13" fillId="0" borderId="19" xfId="0" applyNumberFormat="1" applyFont="1" applyBorder="1" applyAlignment="1">
      <alignment horizontal="right" wrapText="1"/>
    </xf>
    <xf numFmtId="3" fontId="14" fillId="0" borderId="12" xfId="0" applyNumberFormat="1" applyFont="1" applyFill="1" applyBorder="1" applyAlignment="1">
      <alignment horizontal="right" wrapText="1"/>
    </xf>
    <xf numFmtId="3" fontId="14" fillId="35" borderId="15" xfId="0" applyNumberFormat="1" applyFont="1" applyFill="1" applyBorder="1" applyAlignment="1">
      <alignment horizontal="right"/>
    </xf>
    <xf numFmtId="3" fontId="14" fillId="35" borderId="15" xfId="0" applyNumberFormat="1" applyFont="1" applyFill="1" applyBorder="1" applyAlignment="1">
      <alignment horizontal="right" wrapText="1"/>
    </xf>
    <xf numFmtId="3" fontId="14" fillId="0" borderId="15" xfId="0" applyNumberFormat="1" applyFont="1" applyFill="1" applyBorder="1" applyAlignment="1">
      <alignment horizontal="right"/>
    </xf>
    <xf numFmtId="3" fontId="14" fillId="0" borderId="15" xfId="0" applyNumberFormat="1" applyFont="1" applyFill="1" applyBorder="1" applyAlignment="1">
      <alignment horizontal="right" wrapText="1"/>
    </xf>
    <xf numFmtId="0" fontId="12" fillId="0" borderId="22" xfId="0" applyFont="1" applyFill="1" applyBorder="1" applyAlignment="1">
      <alignment horizontal="center" vertical="top"/>
    </xf>
    <xf numFmtId="0" fontId="12" fillId="0" borderId="22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164" fontId="16" fillId="0" borderId="16" xfId="0" applyNumberFormat="1" applyFont="1" applyBorder="1" applyAlignment="1">
      <alignment horizontal="center" vertical="center" wrapText="1"/>
    </xf>
    <xf numFmtId="164" fontId="16" fillId="0" borderId="15" xfId="0" applyNumberFormat="1" applyFont="1" applyBorder="1" applyAlignment="1">
      <alignment horizontal="center" vertical="center" wrapText="1"/>
    </xf>
    <xf numFmtId="3" fontId="17" fillId="0" borderId="15" xfId="0" applyNumberFormat="1" applyFont="1" applyFill="1" applyBorder="1" applyAlignment="1">
      <alignment horizontal="right" wrapText="1"/>
    </xf>
    <xf numFmtId="3" fontId="18" fillId="0" borderId="15" xfId="0" applyNumberFormat="1" applyFont="1" applyFill="1" applyBorder="1" applyAlignment="1">
      <alignment horizontal="right" wrapText="1"/>
    </xf>
    <xf numFmtId="0" fontId="0" fillId="35" borderId="0" xfId="0" applyFill="1" applyBorder="1" applyAlignment="1">
      <alignment horizontal="center" wrapText="1"/>
    </xf>
    <xf numFmtId="0" fontId="2" fillId="0" borderId="0" xfId="0" applyFont="1" applyBorder="1" applyAlignment="1">
      <alignment horizontal="right" vertical="center"/>
    </xf>
    <xf numFmtId="3" fontId="16" fillId="0" borderId="24" xfId="0" applyNumberFormat="1" applyFont="1" applyBorder="1" applyAlignment="1">
      <alignment horizontal="center" vertical="center" wrapText="1"/>
    </xf>
    <xf numFmtId="3" fontId="16" fillId="0" borderId="25" xfId="0" applyNumberFormat="1" applyFont="1" applyBorder="1" applyAlignment="1">
      <alignment horizontal="center" vertical="center" wrapText="1"/>
    </xf>
    <xf numFmtId="3" fontId="12" fillId="0" borderId="26" xfId="0" applyNumberFormat="1" applyFont="1" applyFill="1" applyBorder="1" applyAlignment="1">
      <alignment horizontal="center" vertical="center" wrapText="1"/>
    </xf>
    <xf numFmtId="3" fontId="12" fillId="0" borderId="27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12" fillId="0" borderId="29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Fill="1" applyBorder="1" applyAlignment="1">
      <alignment horizontal="center" vertical="center" wrapText="1"/>
    </xf>
    <xf numFmtId="3" fontId="12" fillId="0" borderId="25" xfId="0" applyNumberFormat="1" applyFont="1" applyFill="1" applyBorder="1" applyAlignment="1">
      <alignment horizontal="center" vertical="center" wrapText="1"/>
    </xf>
    <xf numFmtId="3" fontId="12" fillId="0" borderId="30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Border="1" applyAlignment="1">
      <alignment horizontal="center" vertical="center" wrapText="1"/>
    </xf>
    <xf numFmtId="3" fontId="12" fillId="0" borderId="25" xfId="0" applyNumberFormat="1" applyFont="1" applyBorder="1" applyAlignment="1">
      <alignment horizontal="center" vertical="center" wrapText="1"/>
    </xf>
    <xf numFmtId="3" fontId="12" fillId="0" borderId="30" xfId="0" applyNumberFormat="1" applyFont="1" applyBorder="1" applyAlignment="1">
      <alignment horizontal="center" vertical="center" wrapText="1"/>
    </xf>
    <xf numFmtId="3" fontId="12" fillId="0" borderId="31" xfId="0" applyNumberFormat="1" applyFont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center" vertical="center" wrapText="1"/>
    </xf>
    <xf numFmtId="3" fontId="12" fillId="0" borderId="23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3" fontId="12" fillId="34" borderId="15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 wrapText="1"/>
    </xf>
    <xf numFmtId="3" fontId="12" fillId="0" borderId="39" xfId="0" applyNumberFormat="1" applyFont="1" applyBorder="1" applyAlignment="1">
      <alignment horizontal="center" vertical="center" wrapText="1"/>
    </xf>
    <xf numFmtId="49" fontId="12" fillId="0" borderId="40" xfId="0" applyNumberFormat="1" applyFont="1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 wrapText="1"/>
    </xf>
    <xf numFmtId="49" fontId="12" fillId="0" borderId="44" xfId="0" applyNumberFormat="1" applyFont="1" applyBorder="1" applyAlignment="1">
      <alignment horizontal="center" vertical="center" wrapText="1"/>
    </xf>
    <xf numFmtId="49" fontId="12" fillId="0" borderId="45" xfId="0" applyNumberFormat="1" applyFont="1" applyBorder="1" applyAlignment="1">
      <alignment horizontal="center" vertical="center" wrapText="1"/>
    </xf>
    <xf numFmtId="3" fontId="12" fillId="0" borderId="39" xfId="0" applyNumberFormat="1" applyFont="1" applyFill="1" applyBorder="1" applyAlignment="1">
      <alignment horizontal="center" vertical="center" wrapText="1"/>
    </xf>
    <xf numFmtId="49" fontId="12" fillId="0" borderId="46" xfId="0" applyNumberFormat="1" applyFont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/>
    </xf>
    <xf numFmtId="49" fontId="12" fillId="0" borderId="48" xfId="0" applyNumberFormat="1" applyFont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center" vertical="center"/>
    </xf>
    <xf numFmtId="49" fontId="12" fillId="0" borderId="49" xfId="0" applyNumberFormat="1" applyFont="1" applyFill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50" xfId="0" applyNumberFormat="1" applyFont="1" applyBorder="1" applyAlignment="1">
      <alignment horizontal="center" vertical="center"/>
    </xf>
    <xf numFmtId="3" fontId="16" fillId="0" borderId="51" xfId="0" applyNumberFormat="1" applyFont="1" applyBorder="1" applyAlignment="1">
      <alignment horizontal="center" vertical="center" wrapText="1"/>
    </xf>
    <xf numFmtId="3" fontId="16" fillId="0" borderId="52" xfId="0" applyNumberFormat="1" applyFont="1" applyBorder="1" applyAlignment="1">
      <alignment horizontal="center" vertical="center" wrapText="1"/>
    </xf>
    <xf numFmtId="3" fontId="16" fillId="0" borderId="53" xfId="0" applyNumberFormat="1" applyFont="1" applyBorder="1" applyAlignment="1">
      <alignment horizontal="center" vertical="center" wrapText="1"/>
    </xf>
    <xf numFmtId="3" fontId="16" fillId="0" borderId="54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3" fontId="16" fillId="0" borderId="15" xfId="0" applyNumberFormat="1" applyFont="1" applyBorder="1" applyAlignment="1">
      <alignment horizontal="center" vertical="center" wrapText="1"/>
    </xf>
    <xf numFmtId="3" fontId="16" fillId="0" borderId="34" xfId="0" applyNumberFormat="1" applyFont="1" applyBorder="1" applyAlignment="1">
      <alignment horizontal="center" vertical="center" wrapText="1"/>
    </xf>
    <xf numFmtId="3" fontId="16" fillId="0" borderId="55" xfId="0" applyNumberFormat="1" applyFont="1" applyBorder="1" applyAlignment="1">
      <alignment horizontal="center" vertical="center" wrapText="1"/>
    </xf>
    <xf numFmtId="3" fontId="16" fillId="0" borderId="56" xfId="0" applyNumberFormat="1" applyFont="1" applyBorder="1" applyAlignment="1">
      <alignment horizontal="center" vertical="center" wrapText="1"/>
    </xf>
    <xf numFmtId="49" fontId="12" fillId="0" borderId="3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3"/>
  <sheetViews>
    <sheetView tabSelected="1" view="pageBreakPreview" zoomScale="59" zoomScaleNormal="75" zoomScaleSheetLayoutView="59" zoomScalePageLayoutView="0" workbookViewId="0" topLeftCell="A1">
      <pane ySplit="4" topLeftCell="A122" activePane="bottomLeft" state="frozen"/>
      <selection pane="topLeft" activeCell="A1" sqref="A1"/>
      <selection pane="bottomLeft" activeCell="G1" sqref="G1:I1"/>
    </sheetView>
  </sheetViews>
  <sheetFormatPr defaultColWidth="9.00390625" defaultRowHeight="12.75"/>
  <cols>
    <col min="1" max="1" width="11.25390625" style="0" customWidth="1"/>
    <col min="2" max="2" width="6.875" style="6" customWidth="1"/>
    <col min="3" max="3" width="64.375" style="0" customWidth="1"/>
    <col min="4" max="4" width="65.375" style="0" customWidth="1"/>
    <col min="5" max="5" width="15.25390625" style="0" customWidth="1"/>
    <col min="6" max="6" width="16.125" style="0" customWidth="1"/>
    <col min="7" max="7" width="29.625" style="0" customWidth="1"/>
    <col min="8" max="8" width="22.125" style="0" customWidth="1"/>
    <col min="9" max="9" width="27.375" style="0" customWidth="1"/>
    <col min="10" max="10" width="19.375" style="0" customWidth="1"/>
  </cols>
  <sheetData>
    <row r="1" spans="2:9" ht="22.5">
      <c r="B1" s="2"/>
      <c r="E1" s="1"/>
      <c r="F1" s="1"/>
      <c r="G1" s="156" t="s">
        <v>63</v>
      </c>
      <c r="H1" s="156"/>
      <c r="I1" s="156"/>
    </row>
    <row r="2" spans="2:9" ht="9" customHeight="1">
      <c r="B2" s="2"/>
      <c r="C2" s="7"/>
      <c r="D2" s="7"/>
      <c r="E2" s="1"/>
      <c r="F2" s="1"/>
      <c r="G2" s="3"/>
      <c r="H2" s="67"/>
      <c r="I2" s="67"/>
    </row>
    <row r="3" spans="2:9" ht="78" customHeight="1">
      <c r="B3" s="155" t="s">
        <v>50</v>
      </c>
      <c r="C3" s="155"/>
      <c r="D3" s="155"/>
      <c r="E3" s="155"/>
      <c r="F3" s="155"/>
      <c r="G3" s="155"/>
      <c r="H3" s="155"/>
      <c r="I3" s="19"/>
    </row>
    <row r="4" spans="2:9" ht="45" customHeight="1">
      <c r="B4" s="59" t="s">
        <v>0</v>
      </c>
      <c r="C4" s="60" t="s">
        <v>61</v>
      </c>
      <c r="D4" s="60" t="s">
        <v>54</v>
      </c>
      <c r="E4" s="61" t="s">
        <v>1</v>
      </c>
      <c r="F4" s="61" t="s">
        <v>2</v>
      </c>
      <c r="G4" s="62" t="s">
        <v>52</v>
      </c>
      <c r="H4" s="62" t="s">
        <v>53</v>
      </c>
      <c r="I4" s="63" t="s">
        <v>62</v>
      </c>
    </row>
    <row r="5" spans="2:9" ht="13.5" customHeight="1">
      <c r="B5" s="21" t="s">
        <v>3</v>
      </c>
      <c r="C5" s="22" t="s">
        <v>6</v>
      </c>
      <c r="D5" s="22"/>
      <c r="E5" s="23" t="s">
        <v>4</v>
      </c>
      <c r="F5" s="23" t="s">
        <v>5</v>
      </c>
      <c r="G5" s="24" t="s">
        <v>7</v>
      </c>
      <c r="H5" s="24" t="s">
        <v>7</v>
      </c>
      <c r="I5" s="25" t="s">
        <v>8</v>
      </c>
    </row>
    <row r="6" spans="2:9" s="4" customFormat="1" ht="19.5">
      <c r="B6" s="84">
        <v>1</v>
      </c>
      <c r="C6" s="77" t="s">
        <v>22</v>
      </c>
      <c r="D6" s="77" t="s">
        <v>56</v>
      </c>
      <c r="E6" s="85" t="s">
        <v>9</v>
      </c>
      <c r="F6" s="141" t="s">
        <v>10</v>
      </c>
      <c r="G6" s="83">
        <f>I6</f>
        <v>1348095</v>
      </c>
      <c r="H6" s="83">
        <v>1286286</v>
      </c>
      <c r="I6" s="26">
        <f>I7+I8+I9+I10+I11</f>
        <v>1348095</v>
      </c>
    </row>
    <row r="7" spans="2:9" s="4" customFormat="1" ht="19.5">
      <c r="B7" s="84"/>
      <c r="C7" s="78"/>
      <c r="D7" s="78"/>
      <c r="E7" s="86"/>
      <c r="F7" s="142"/>
      <c r="G7" s="83"/>
      <c r="H7" s="83"/>
      <c r="I7" s="27">
        <f>186249+20850+85585</f>
        <v>292684</v>
      </c>
    </row>
    <row r="8" spans="2:9" s="4" customFormat="1" ht="15" customHeight="1">
      <c r="B8" s="84"/>
      <c r="C8" s="78"/>
      <c r="D8" s="78"/>
      <c r="E8" s="86"/>
      <c r="F8" s="142"/>
      <c r="G8" s="83"/>
      <c r="H8" s="83"/>
      <c r="I8" s="28"/>
    </row>
    <row r="9" spans="2:9" s="4" customFormat="1" ht="13.5" customHeight="1">
      <c r="B9" s="84"/>
      <c r="C9" s="78"/>
      <c r="D9" s="78"/>
      <c r="E9" s="86"/>
      <c r="F9" s="142"/>
      <c r="G9" s="83"/>
      <c r="H9" s="83"/>
      <c r="I9" s="29"/>
    </row>
    <row r="10" spans="2:9" s="4" customFormat="1" ht="15" customHeight="1">
      <c r="B10" s="84"/>
      <c r="C10" s="78"/>
      <c r="D10" s="78"/>
      <c r="E10" s="86"/>
      <c r="F10" s="142"/>
      <c r="G10" s="83"/>
      <c r="H10" s="83"/>
      <c r="I10" s="30"/>
    </row>
    <row r="11" spans="2:9" s="4" customFormat="1" ht="18" customHeight="1">
      <c r="B11" s="84"/>
      <c r="C11" s="79"/>
      <c r="D11" s="79"/>
      <c r="E11" s="87"/>
      <c r="F11" s="143"/>
      <c r="G11" s="83"/>
      <c r="H11" s="83"/>
      <c r="I11" s="31">
        <v>1055411</v>
      </c>
    </row>
    <row r="12" spans="2:9" ht="19.5">
      <c r="B12" s="84">
        <v>2</v>
      </c>
      <c r="C12" s="77" t="s">
        <v>24</v>
      </c>
      <c r="D12" s="77" t="s">
        <v>55</v>
      </c>
      <c r="E12" s="85" t="s">
        <v>9</v>
      </c>
      <c r="F12" s="141" t="s">
        <v>10</v>
      </c>
      <c r="G12" s="83">
        <f>I12</f>
        <v>7636786</v>
      </c>
      <c r="H12" s="83">
        <v>206631</v>
      </c>
      <c r="I12" s="32">
        <f>I15+I14+I16+I17</f>
        <v>7636786</v>
      </c>
    </row>
    <row r="13" spans="2:9" ht="19.5">
      <c r="B13" s="84"/>
      <c r="C13" s="78"/>
      <c r="D13" s="78"/>
      <c r="E13" s="86"/>
      <c r="F13" s="142"/>
      <c r="G13" s="83"/>
      <c r="H13" s="83"/>
      <c r="I13" s="33"/>
    </row>
    <row r="14" spans="2:9" ht="19.5" customHeight="1">
      <c r="B14" s="84"/>
      <c r="C14" s="78"/>
      <c r="D14" s="78"/>
      <c r="E14" s="86"/>
      <c r="F14" s="142"/>
      <c r="G14" s="83"/>
      <c r="H14" s="83"/>
      <c r="I14" s="34"/>
    </row>
    <row r="15" spans="2:9" ht="19.5">
      <c r="B15" s="84"/>
      <c r="C15" s="78"/>
      <c r="D15" s="78"/>
      <c r="E15" s="86"/>
      <c r="F15" s="142"/>
      <c r="G15" s="83"/>
      <c r="H15" s="83"/>
      <c r="I15" s="35">
        <f>1909443-268552</f>
        <v>1640891</v>
      </c>
    </row>
    <row r="16" spans="2:9" ht="18.75" customHeight="1">
      <c r="B16" s="84"/>
      <c r="C16" s="78"/>
      <c r="D16" s="78"/>
      <c r="E16" s="86"/>
      <c r="F16" s="142"/>
      <c r="G16" s="83"/>
      <c r="H16" s="83"/>
      <c r="I16" s="34">
        <v>1909443</v>
      </c>
    </row>
    <row r="17" spans="2:9" ht="16.5" customHeight="1">
      <c r="B17" s="84"/>
      <c r="C17" s="79"/>
      <c r="D17" s="79"/>
      <c r="E17" s="87"/>
      <c r="F17" s="143"/>
      <c r="G17" s="83"/>
      <c r="H17" s="83"/>
      <c r="I17" s="36">
        <v>4086452</v>
      </c>
    </row>
    <row r="18" spans="2:9" ht="19.5">
      <c r="B18" s="84">
        <v>3</v>
      </c>
      <c r="C18" s="77" t="s">
        <v>23</v>
      </c>
      <c r="D18" s="77" t="s">
        <v>57</v>
      </c>
      <c r="E18" s="85" t="s">
        <v>9</v>
      </c>
      <c r="F18" s="141" t="s">
        <v>10</v>
      </c>
      <c r="G18" s="83">
        <f>I18</f>
        <v>2180035</v>
      </c>
      <c r="H18" s="83">
        <v>286</v>
      </c>
      <c r="I18" s="32">
        <f>I19+I20+I21+I22+I23</f>
        <v>2180035</v>
      </c>
    </row>
    <row r="19" spans="2:9" ht="19.5">
      <c r="B19" s="84"/>
      <c r="C19" s="78"/>
      <c r="D19" s="78"/>
      <c r="E19" s="86"/>
      <c r="F19" s="142"/>
      <c r="G19" s="83"/>
      <c r="H19" s="83"/>
      <c r="I19" s="37">
        <f>733848-500000+26438</f>
        <v>260286</v>
      </c>
    </row>
    <row r="20" spans="2:9" ht="21" customHeight="1">
      <c r="B20" s="84"/>
      <c r="C20" s="78"/>
      <c r="D20" s="78"/>
      <c r="E20" s="86"/>
      <c r="F20" s="142"/>
      <c r="G20" s="83"/>
      <c r="H20" s="83"/>
      <c r="I20" s="38"/>
    </row>
    <row r="21" spans="2:9" ht="19.5">
      <c r="B21" s="84"/>
      <c r="C21" s="78"/>
      <c r="D21" s="78"/>
      <c r="E21" s="86"/>
      <c r="F21" s="142"/>
      <c r="G21" s="83"/>
      <c r="H21" s="83"/>
      <c r="I21" s="39">
        <v>268552</v>
      </c>
    </row>
    <row r="22" spans="2:9" ht="19.5">
      <c r="B22" s="84"/>
      <c r="C22" s="78"/>
      <c r="D22" s="78"/>
      <c r="E22" s="86"/>
      <c r="F22" s="142"/>
      <c r="G22" s="83"/>
      <c r="H22" s="83"/>
      <c r="I22" s="34">
        <v>26437</v>
      </c>
    </row>
    <row r="23" spans="2:9" ht="19.5">
      <c r="B23" s="84"/>
      <c r="C23" s="79"/>
      <c r="D23" s="79"/>
      <c r="E23" s="87"/>
      <c r="F23" s="143"/>
      <c r="G23" s="83"/>
      <c r="H23" s="83"/>
      <c r="I23" s="36">
        <f>1325136+299624</f>
        <v>1624760</v>
      </c>
    </row>
    <row r="24" spans="2:9" ht="19.5">
      <c r="B24" s="84">
        <v>4</v>
      </c>
      <c r="C24" s="77" t="s">
        <v>19</v>
      </c>
      <c r="D24" s="77" t="s">
        <v>56</v>
      </c>
      <c r="E24" s="85" t="s">
        <v>11</v>
      </c>
      <c r="F24" s="141" t="s">
        <v>12</v>
      </c>
      <c r="G24" s="83">
        <f>I24</f>
        <v>893823</v>
      </c>
      <c r="H24" s="83">
        <v>715082</v>
      </c>
      <c r="I24" s="32">
        <f>I25+I26+I27+I28+I29</f>
        <v>893823</v>
      </c>
    </row>
    <row r="25" spans="2:9" ht="19.5">
      <c r="B25" s="84"/>
      <c r="C25" s="78"/>
      <c r="D25" s="78"/>
      <c r="E25" s="86"/>
      <c r="F25" s="142"/>
      <c r="G25" s="83"/>
      <c r="H25" s="83"/>
      <c r="I25" s="37">
        <v>129823</v>
      </c>
    </row>
    <row r="26" spans="2:9" ht="19.5">
      <c r="B26" s="84"/>
      <c r="C26" s="78"/>
      <c r="D26" s="78"/>
      <c r="E26" s="86"/>
      <c r="F26" s="142"/>
      <c r="G26" s="83"/>
      <c r="H26" s="83"/>
      <c r="I26" s="34"/>
    </row>
    <row r="27" spans="2:9" ht="13.5" customHeight="1">
      <c r="B27" s="84"/>
      <c r="C27" s="78"/>
      <c r="D27" s="78"/>
      <c r="E27" s="86"/>
      <c r="F27" s="142"/>
      <c r="G27" s="83"/>
      <c r="H27" s="83"/>
      <c r="I27" s="34"/>
    </row>
    <row r="28" spans="2:9" ht="18" customHeight="1">
      <c r="B28" s="84"/>
      <c r="C28" s="78"/>
      <c r="D28" s="78"/>
      <c r="E28" s="86"/>
      <c r="F28" s="142"/>
      <c r="G28" s="83"/>
      <c r="H28" s="83"/>
      <c r="I28" s="34"/>
    </row>
    <row r="29" spans="2:9" ht="18" customHeight="1">
      <c r="B29" s="84"/>
      <c r="C29" s="79"/>
      <c r="D29" s="79"/>
      <c r="E29" s="87"/>
      <c r="F29" s="143"/>
      <c r="G29" s="83"/>
      <c r="H29" s="83"/>
      <c r="I29" s="36">
        <v>764000</v>
      </c>
    </row>
    <row r="30" spans="2:9" s="6" customFormat="1" ht="19.5">
      <c r="B30" s="88">
        <v>5</v>
      </c>
      <c r="C30" s="74" t="s">
        <v>29</v>
      </c>
      <c r="D30" s="74" t="s">
        <v>57</v>
      </c>
      <c r="E30" s="91" t="s">
        <v>11</v>
      </c>
      <c r="F30" s="123" t="s">
        <v>28</v>
      </c>
      <c r="G30" s="83">
        <f>I30</f>
        <v>127315</v>
      </c>
      <c r="H30" s="83">
        <v>10056</v>
      </c>
      <c r="I30" s="26">
        <f>I31+I32+I33+I34+I35</f>
        <v>127315</v>
      </c>
    </row>
    <row r="31" spans="2:9" s="6" customFormat="1" ht="19.5">
      <c r="B31" s="89"/>
      <c r="C31" s="75"/>
      <c r="D31" s="75"/>
      <c r="E31" s="92"/>
      <c r="F31" s="124"/>
      <c r="G31" s="83"/>
      <c r="H31" s="83"/>
      <c r="I31" s="40">
        <f>6366-1</f>
        <v>6365</v>
      </c>
    </row>
    <row r="32" spans="2:9" s="6" customFormat="1" ht="19.5">
      <c r="B32" s="89"/>
      <c r="C32" s="75"/>
      <c r="D32" s="75"/>
      <c r="E32" s="92"/>
      <c r="F32" s="124"/>
      <c r="G32" s="83"/>
      <c r="H32" s="83"/>
      <c r="I32" s="41">
        <v>12732</v>
      </c>
    </row>
    <row r="33" spans="2:9" s="6" customFormat="1" ht="13.5" customHeight="1">
      <c r="B33" s="89"/>
      <c r="C33" s="75"/>
      <c r="D33" s="75"/>
      <c r="E33" s="92"/>
      <c r="F33" s="124"/>
      <c r="G33" s="83"/>
      <c r="H33" s="83"/>
      <c r="I33" s="41"/>
    </row>
    <row r="34" spans="2:9" s="6" customFormat="1" ht="18" customHeight="1">
      <c r="B34" s="89"/>
      <c r="C34" s="75"/>
      <c r="D34" s="75"/>
      <c r="E34" s="92"/>
      <c r="F34" s="124"/>
      <c r="G34" s="83"/>
      <c r="H34" s="83"/>
      <c r="I34" s="41"/>
    </row>
    <row r="35" spans="2:9" s="6" customFormat="1" ht="18" customHeight="1">
      <c r="B35" s="90"/>
      <c r="C35" s="76"/>
      <c r="D35" s="76"/>
      <c r="E35" s="93"/>
      <c r="F35" s="125"/>
      <c r="G35" s="83"/>
      <c r="H35" s="83"/>
      <c r="I35" s="31">
        <v>108218</v>
      </c>
    </row>
    <row r="36" spans="2:9" s="6" customFormat="1" ht="19.5">
      <c r="B36" s="88">
        <v>6</v>
      </c>
      <c r="C36" s="74" t="s">
        <v>30</v>
      </c>
      <c r="D36" s="74" t="s">
        <v>57</v>
      </c>
      <c r="E36" s="91" t="s">
        <v>11</v>
      </c>
      <c r="F36" s="123" t="s">
        <v>28</v>
      </c>
      <c r="G36" s="83">
        <f>I36</f>
        <v>126793</v>
      </c>
      <c r="H36" s="83">
        <v>0</v>
      </c>
      <c r="I36" s="26">
        <f>I37+I38+I39+I40+I41</f>
        <v>126793</v>
      </c>
    </row>
    <row r="37" spans="2:9" s="6" customFormat="1" ht="19.5">
      <c r="B37" s="89"/>
      <c r="C37" s="75"/>
      <c r="D37" s="75"/>
      <c r="E37" s="92"/>
      <c r="F37" s="124"/>
      <c r="G37" s="83"/>
      <c r="H37" s="83"/>
      <c r="I37" s="42">
        <v>6340</v>
      </c>
    </row>
    <row r="38" spans="2:9" s="6" customFormat="1" ht="19.5">
      <c r="B38" s="89"/>
      <c r="C38" s="75"/>
      <c r="D38" s="75"/>
      <c r="E38" s="92"/>
      <c r="F38" s="124"/>
      <c r="G38" s="83"/>
      <c r="H38" s="83"/>
      <c r="I38" s="43">
        <v>12679</v>
      </c>
    </row>
    <row r="39" spans="2:9" s="6" customFormat="1" ht="13.5" customHeight="1">
      <c r="B39" s="89"/>
      <c r="C39" s="75"/>
      <c r="D39" s="75"/>
      <c r="E39" s="92"/>
      <c r="F39" s="124"/>
      <c r="G39" s="83"/>
      <c r="H39" s="83"/>
      <c r="I39" s="43"/>
    </row>
    <row r="40" spans="2:9" s="6" customFormat="1" ht="18" customHeight="1">
      <c r="B40" s="89"/>
      <c r="C40" s="75"/>
      <c r="D40" s="75"/>
      <c r="E40" s="92"/>
      <c r="F40" s="124"/>
      <c r="G40" s="83"/>
      <c r="H40" s="83"/>
      <c r="I40" s="43"/>
    </row>
    <row r="41" spans="2:9" s="6" customFormat="1" ht="18" customHeight="1">
      <c r="B41" s="90"/>
      <c r="C41" s="76"/>
      <c r="D41" s="76"/>
      <c r="E41" s="93"/>
      <c r="F41" s="125"/>
      <c r="G41" s="83"/>
      <c r="H41" s="83"/>
      <c r="I41" s="44">
        <v>107774</v>
      </c>
    </row>
    <row r="42" spans="2:9" s="5" customFormat="1" ht="19.5">
      <c r="B42" s="98">
        <v>7</v>
      </c>
      <c r="C42" s="77" t="s">
        <v>26</v>
      </c>
      <c r="D42" s="77" t="s">
        <v>55</v>
      </c>
      <c r="E42" s="101" t="s">
        <v>13</v>
      </c>
      <c r="F42" s="108" t="s">
        <v>25</v>
      </c>
      <c r="G42" s="83">
        <f>I42</f>
        <v>2947080</v>
      </c>
      <c r="H42" s="83">
        <v>7690</v>
      </c>
      <c r="I42" s="32">
        <f>I43+I44+I45+I46+I47</f>
        <v>2947080</v>
      </c>
    </row>
    <row r="43" spans="2:9" s="5" customFormat="1" ht="19.5">
      <c r="B43" s="99"/>
      <c r="C43" s="78"/>
      <c r="D43" s="78"/>
      <c r="E43" s="102"/>
      <c r="F43" s="109"/>
      <c r="G43" s="83"/>
      <c r="H43" s="83"/>
      <c r="I43" s="37">
        <v>18000</v>
      </c>
    </row>
    <row r="44" spans="2:9" s="5" customFormat="1" ht="16.5" customHeight="1">
      <c r="B44" s="99"/>
      <c r="C44" s="78"/>
      <c r="D44" s="78"/>
      <c r="E44" s="102"/>
      <c r="F44" s="109"/>
      <c r="G44" s="83"/>
      <c r="H44" s="83"/>
      <c r="I44" s="34"/>
    </row>
    <row r="45" spans="2:9" s="5" customFormat="1" ht="19.5" customHeight="1">
      <c r="B45" s="99"/>
      <c r="C45" s="78"/>
      <c r="D45" s="78"/>
      <c r="E45" s="102"/>
      <c r="F45" s="109"/>
      <c r="G45" s="83"/>
      <c r="H45" s="83"/>
      <c r="I45" s="34">
        <f>381913</f>
        <v>381913</v>
      </c>
    </row>
    <row r="46" spans="1:9" s="5" customFormat="1" ht="15.75" customHeight="1">
      <c r="A46" s="20"/>
      <c r="B46" s="99"/>
      <c r="C46" s="78"/>
      <c r="D46" s="78"/>
      <c r="E46" s="102"/>
      <c r="F46" s="109"/>
      <c r="G46" s="83"/>
      <c r="H46" s="83"/>
      <c r="I46" s="34"/>
    </row>
    <row r="47" spans="1:9" s="5" customFormat="1" ht="19.5">
      <c r="A47" s="20"/>
      <c r="B47" s="100"/>
      <c r="C47" s="79"/>
      <c r="D47" s="79"/>
      <c r="E47" s="103"/>
      <c r="F47" s="110"/>
      <c r="G47" s="83"/>
      <c r="H47" s="83"/>
      <c r="I47" s="36">
        <v>2547167</v>
      </c>
    </row>
    <row r="48" spans="1:23" s="8" customFormat="1" ht="19.5">
      <c r="A48" s="20"/>
      <c r="B48" s="94">
        <v>8</v>
      </c>
      <c r="C48" s="74" t="s">
        <v>34</v>
      </c>
      <c r="D48" s="74" t="s">
        <v>59</v>
      </c>
      <c r="E48" s="95" t="s">
        <v>13</v>
      </c>
      <c r="F48" s="105" t="s">
        <v>14</v>
      </c>
      <c r="G48" s="83">
        <f>I48</f>
        <v>288450</v>
      </c>
      <c r="H48" s="83">
        <v>167458</v>
      </c>
      <c r="I48" s="26">
        <f>I50+I51+I52+I53</f>
        <v>288450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s="8" customFormat="1" ht="12.75" customHeight="1">
      <c r="A49" s="20"/>
      <c r="B49" s="94"/>
      <c r="C49" s="75"/>
      <c r="D49" s="75"/>
      <c r="E49" s="96"/>
      <c r="F49" s="106"/>
      <c r="G49" s="83"/>
      <c r="H49" s="83"/>
      <c r="I49" s="40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s="8" customFormat="1" ht="19.5">
      <c r="A50" s="20"/>
      <c r="B50" s="94"/>
      <c r="C50" s="75"/>
      <c r="D50" s="75"/>
      <c r="E50" s="96"/>
      <c r="F50" s="106"/>
      <c r="G50" s="83"/>
      <c r="H50" s="83"/>
      <c r="I50" s="41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s="8" customFormat="1" ht="13.5" customHeight="1">
      <c r="A51" s="20"/>
      <c r="B51" s="94"/>
      <c r="C51" s="75"/>
      <c r="D51" s="75"/>
      <c r="E51" s="96"/>
      <c r="F51" s="106"/>
      <c r="G51" s="83"/>
      <c r="H51" s="83"/>
      <c r="I51" s="41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s="8" customFormat="1" ht="37.5" customHeight="1">
      <c r="A52" s="20"/>
      <c r="B52" s="94"/>
      <c r="C52" s="75"/>
      <c r="D52" s="75"/>
      <c r="E52" s="96"/>
      <c r="F52" s="106"/>
      <c r="G52" s="83"/>
      <c r="H52" s="83"/>
      <c r="I52" s="41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s="8" customFormat="1" ht="19.5">
      <c r="A53" s="20"/>
      <c r="B53" s="94"/>
      <c r="C53" s="76"/>
      <c r="D53" s="76"/>
      <c r="E53" s="97"/>
      <c r="F53" s="107"/>
      <c r="G53" s="83"/>
      <c r="H53" s="83"/>
      <c r="I53" s="31">
        <v>288450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s="8" customFormat="1" ht="19.5">
      <c r="A54" s="20"/>
      <c r="B54" s="94">
        <v>9</v>
      </c>
      <c r="C54" s="74" t="s">
        <v>46</v>
      </c>
      <c r="D54" s="74" t="s">
        <v>60</v>
      </c>
      <c r="E54" s="95" t="s">
        <v>13</v>
      </c>
      <c r="F54" s="105" t="s">
        <v>14</v>
      </c>
      <c r="G54" s="104">
        <f>I54</f>
        <v>25052</v>
      </c>
      <c r="H54" s="104">
        <v>16799</v>
      </c>
      <c r="I54" s="45">
        <f>I56+I57+I58+I59</f>
        <v>25052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s="8" customFormat="1" ht="12.75" customHeight="1">
      <c r="A55" s="20"/>
      <c r="B55" s="94"/>
      <c r="C55" s="75"/>
      <c r="D55" s="75"/>
      <c r="E55" s="96"/>
      <c r="F55" s="106"/>
      <c r="G55" s="104"/>
      <c r="H55" s="104"/>
      <c r="I55" s="46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s="8" customFormat="1" ht="19.5">
      <c r="A56" s="20"/>
      <c r="B56" s="94"/>
      <c r="C56" s="75"/>
      <c r="D56" s="75"/>
      <c r="E56" s="96"/>
      <c r="F56" s="106"/>
      <c r="G56" s="104"/>
      <c r="H56" s="104"/>
      <c r="I56" s="47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s="8" customFormat="1" ht="13.5" customHeight="1">
      <c r="A57" s="20"/>
      <c r="B57" s="94"/>
      <c r="C57" s="75"/>
      <c r="D57" s="75"/>
      <c r="E57" s="96"/>
      <c r="F57" s="106"/>
      <c r="G57" s="104"/>
      <c r="H57" s="104"/>
      <c r="I57" s="47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s="8" customFormat="1" ht="47.25" customHeight="1">
      <c r="A58" s="20"/>
      <c r="B58" s="94"/>
      <c r="C58" s="75"/>
      <c r="D58" s="75"/>
      <c r="E58" s="96"/>
      <c r="F58" s="106"/>
      <c r="G58" s="104"/>
      <c r="H58" s="104"/>
      <c r="I58" s="47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s="8" customFormat="1" ht="19.5">
      <c r="A59" s="20"/>
      <c r="B59" s="94"/>
      <c r="C59" s="76"/>
      <c r="D59" s="76"/>
      <c r="E59" s="97"/>
      <c r="F59" s="107"/>
      <c r="G59" s="104"/>
      <c r="H59" s="104"/>
      <c r="I59" s="48">
        <f>6572+18480</f>
        <v>25052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s="8" customFormat="1" ht="19.5">
      <c r="A60" s="20"/>
      <c r="B60" s="94">
        <v>10</v>
      </c>
      <c r="C60" s="74" t="s">
        <v>35</v>
      </c>
      <c r="D60" s="78" t="s">
        <v>51</v>
      </c>
      <c r="E60" s="95" t="s">
        <v>13</v>
      </c>
      <c r="F60" s="105" t="s">
        <v>14</v>
      </c>
      <c r="G60" s="83">
        <f>I60</f>
        <v>228962</v>
      </c>
      <c r="H60" s="83">
        <v>53200</v>
      </c>
      <c r="I60" s="26">
        <f>I61+I62+I63+I64+I65</f>
        <v>228962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s="8" customFormat="1" ht="19.5">
      <c r="A61" s="20"/>
      <c r="B61" s="94"/>
      <c r="C61" s="75"/>
      <c r="D61" s="78"/>
      <c r="E61" s="96"/>
      <c r="F61" s="106"/>
      <c r="G61" s="83"/>
      <c r="H61" s="83"/>
      <c r="I61" s="40">
        <v>29194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s="8" customFormat="1" ht="19.5">
      <c r="A62" s="20"/>
      <c r="B62" s="94"/>
      <c r="C62" s="75"/>
      <c r="D62" s="78"/>
      <c r="E62" s="96"/>
      <c r="F62" s="106"/>
      <c r="G62" s="83"/>
      <c r="H62" s="83"/>
      <c r="I62" s="41">
        <v>5152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s="8" customFormat="1" ht="13.5" customHeight="1">
      <c r="A63" s="20"/>
      <c r="B63" s="94"/>
      <c r="C63" s="75"/>
      <c r="D63" s="78"/>
      <c r="E63" s="96"/>
      <c r="F63" s="106"/>
      <c r="G63" s="83"/>
      <c r="H63" s="83"/>
      <c r="I63" s="41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s="8" customFormat="1" ht="26.25" customHeight="1">
      <c r="A64" s="20"/>
      <c r="B64" s="94"/>
      <c r="C64" s="75"/>
      <c r="D64" s="78"/>
      <c r="E64" s="96"/>
      <c r="F64" s="106"/>
      <c r="G64" s="83"/>
      <c r="H64" s="83"/>
      <c r="I64" s="41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s="8" customFormat="1" ht="19.5">
      <c r="A65" s="20"/>
      <c r="B65" s="94"/>
      <c r="C65" s="76"/>
      <c r="D65" s="79"/>
      <c r="E65" s="97"/>
      <c r="F65" s="107"/>
      <c r="G65" s="83"/>
      <c r="H65" s="83"/>
      <c r="I65" s="31">
        <f>9524+1546+132533+14190+8950+2494+24492+887</f>
        <v>194616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9" s="5" customFormat="1" ht="19.5">
      <c r="A66" s="20"/>
      <c r="B66" s="94">
        <v>11</v>
      </c>
      <c r="C66" s="77" t="s">
        <v>36</v>
      </c>
      <c r="D66" s="78" t="s">
        <v>51</v>
      </c>
      <c r="E66" s="101" t="s">
        <v>13</v>
      </c>
      <c r="F66" s="108" t="s">
        <v>14</v>
      </c>
      <c r="G66" s="83">
        <f>I66</f>
        <v>107985</v>
      </c>
      <c r="H66" s="83">
        <v>63962</v>
      </c>
      <c r="I66" s="32">
        <f>I68+I69+I70+I71</f>
        <v>107985</v>
      </c>
    </row>
    <row r="67" spans="1:9" s="5" customFormat="1" ht="12.75" customHeight="1">
      <c r="A67" s="20"/>
      <c r="B67" s="94"/>
      <c r="C67" s="78"/>
      <c r="D67" s="78"/>
      <c r="E67" s="102"/>
      <c r="F67" s="109"/>
      <c r="G67" s="83"/>
      <c r="H67" s="83"/>
      <c r="I67" s="37"/>
    </row>
    <row r="68" spans="1:9" s="5" customFormat="1" ht="19.5">
      <c r="A68" s="20"/>
      <c r="B68" s="94"/>
      <c r="C68" s="78"/>
      <c r="D68" s="78"/>
      <c r="E68" s="102"/>
      <c r="F68" s="109"/>
      <c r="G68" s="83"/>
      <c r="H68" s="83"/>
      <c r="I68" s="34">
        <v>2786</v>
      </c>
    </row>
    <row r="69" spans="1:9" s="5" customFormat="1" ht="13.5" customHeight="1">
      <c r="A69" s="20"/>
      <c r="B69" s="94"/>
      <c r="C69" s="78"/>
      <c r="D69" s="78"/>
      <c r="E69" s="102"/>
      <c r="F69" s="109"/>
      <c r="G69" s="83"/>
      <c r="H69" s="83"/>
      <c r="I69" s="34"/>
    </row>
    <row r="70" spans="2:9" s="5" customFormat="1" ht="26.25" customHeight="1">
      <c r="B70" s="94"/>
      <c r="C70" s="78"/>
      <c r="D70" s="78"/>
      <c r="E70" s="102"/>
      <c r="F70" s="109"/>
      <c r="G70" s="83"/>
      <c r="H70" s="83"/>
      <c r="I70" s="34"/>
    </row>
    <row r="71" spans="2:9" s="5" customFormat="1" ht="19.5">
      <c r="B71" s="94"/>
      <c r="C71" s="79"/>
      <c r="D71" s="79"/>
      <c r="E71" s="103"/>
      <c r="F71" s="110"/>
      <c r="G71" s="83"/>
      <c r="H71" s="83"/>
      <c r="I71" s="36">
        <v>105199</v>
      </c>
    </row>
    <row r="72" spans="2:9" s="5" customFormat="1" ht="19.5" customHeight="1">
      <c r="B72" s="94">
        <v>12</v>
      </c>
      <c r="C72" s="77" t="s">
        <v>18</v>
      </c>
      <c r="D72" s="78" t="s">
        <v>51</v>
      </c>
      <c r="E72" s="101" t="s">
        <v>13</v>
      </c>
      <c r="F72" s="108" t="s">
        <v>14</v>
      </c>
      <c r="G72" s="83">
        <f>I72</f>
        <v>264368</v>
      </c>
      <c r="H72" s="83">
        <v>105141</v>
      </c>
      <c r="I72" s="32">
        <f>I74+I75+I76+I77+I73</f>
        <v>264368</v>
      </c>
    </row>
    <row r="73" spans="2:9" s="5" customFormat="1" ht="19.5">
      <c r="B73" s="94"/>
      <c r="C73" s="78"/>
      <c r="D73" s="78"/>
      <c r="E73" s="102"/>
      <c r="F73" s="109"/>
      <c r="G73" s="83"/>
      <c r="H73" s="83"/>
      <c r="I73" s="49"/>
    </row>
    <row r="74" spans="2:9" s="5" customFormat="1" ht="19.5">
      <c r="B74" s="94"/>
      <c r="C74" s="78"/>
      <c r="D74" s="78"/>
      <c r="E74" s="102"/>
      <c r="F74" s="109"/>
      <c r="G74" s="83"/>
      <c r="H74" s="83"/>
      <c r="I74" s="39">
        <f>25380+14274</f>
        <v>39654</v>
      </c>
    </row>
    <row r="75" spans="2:9" s="5" customFormat="1" ht="13.5" customHeight="1">
      <c r="B75" s="94"/>
      <c r="C75" s="78"/>
      <c r="D75" s="78"/>
      <c r="E75" s="102"/>
      <c r="F75" s="109"/>
      <c r="G75" s="83"/>
      <c r="H75" s="83"/>
      <c r="I75" s="39"/>
    </row>
    <row r="76" spans="2:10" s="5" customFormat="1" ht="34.5" customHeight="1">
      <c r="B76" s="94"/>
      <c r="C76" s="78"/>
      <c r="D76" s="78"/>
      <c r="E76" s="102"/>
      <c r="F76" s="109"/>
      <c r="G76" s="83"/>
      <c r="H76" s="83"/>
      <c r="I76" s="39"/>
      <c r="J76" s="11"/>
    </row>
    <row r="77" spans="2:10" s="5" customFormat="1" ht="15" customHeight="1">
      <c r="B77" s="94"/>
      <c r="C77" s="79"/>
      <c r="D77" s="79"/>
      <c r="E77" s="103"/>
      <c r="F77" s="110"/>
      <c r="G77" s="83"/>
      <c r="H77" s="83"/>
      <c r="I77" s="50">
        <f>143820+80894</f>
        <v>224714</v>
      </c>
      <c r="J77" s="11"/>
    </row>
    <row r="78" spans="2:10" s="5" customFormat="1" ht="19.5">
      <c r="B78" s="94">
        <v>13</v>
      </c>
      <c r="C78" s="77" t="s">
        <v>48</v>
      </c>
      <c r="D78" s="74" t="s">
        <v>59</v>
      </c>
      <c r="E78" s="101" t="s">
        <v>13</v>
      </c>
      <c r="F78" s="108" t="s">
        <v>14</v>
      </c>
      <c r="G78" s="104">
        <f>I78</f>
        <v>43616</v>
      </c>
      <c r="H78" s="83">
        <v>28466</v>
      </c>
      <c r="I78" s="45">
        <f>I79+I80+I81+I82+I83</f>
        <v>43616</v>
      </c>
      <c r="J78" s="12"/>
    </row>
    <row r="79" spans="2:10" s="5" customFormat="1" ht="12.75" customHeight="1">
      <c r="B79" s="94"/>
      <c r="C79" s="78"/>
      <c r="D79" s="75"/>
      <c r="E79" s="102"/>
      <c r="F79" s="109"/>
      <c r="G79" s="104"/>
      <c r="H79" s="83"/>
      <c r="I79" s="46"/>
      <c r="J79" s="13"/>
    </row>
    <row r="80" spans="2:10" s="5" customFormat="1" ht="19.5">
      <c r="B80" s="94"/>
      <c r="C80" s="78"/>
      <c r="D80" s="75"/>
      <c r="E80" s="102"/>
      <c r="F80" s="109"/>
      <c r="G80" s="104"/>
      <c r="H80" s="83"/>
      <c r="I80" s="47"/>
      <c r="J80" s="12"/>
    </row>
    <row r="81" spans="2:10" s="5" customFormat="1" ht="19.5" customHeight="1">
      <c r="B81" s="94"/>
      <c r="C81" s="78"/>
      <c r="D81" s="75"/>
      <c r="E81" s="102"/>
      <c r="F81" s="109"/>
      <c r="G81" s="104"/>
      <c r="H81" s="83"/>
      <c r="I81" s="47"/>
      <c r="J81" s="12"/>
    </row>
    <row r="82" spans="2:10" s="5" customFormat="1" ht="30" customHeight="1">
      <c r="B82" s="94"/>
      <c r="C82" s="78"/>
      <c r="D82" s="75"/>
      <c r="E82" s="102"/>
      <c r="F82" s="109"/>
      <c r="G82" s="104"/>
      <c r="H82" s="83"/>
      <c r="I82" s="47"/>
      <c r="J82" s="12"/>
    </row>
    <row r="83" spans="2:10" s="5" customFormat="1" ht="19.5">
      <c r="B83" s="94"/>
      <c r="C83" s="79"/>
      <c r="D83" s="76"/>
      <c r="E83" s="103"/>
      <c r="F83" s="110"/>
      <c r="G83" s="104"/>
      <c r="H83" s="83"/>
      <c r="I83" s="48">
        <f>29756+13860</f>
        <v>43616</v>
      </c>
      <c r="J83" s="12"/>
    </row>
    <row r="84" spans="2:10" s="5" customFormat="1" ht="19.5">
      <c r="B84" s="94">
        <v>14</v>
      </c>
      <c r="C84" s="77" t="s">
        <v>47</v>
      </c>
      <c r="D84" s="74" t="s">
        <v>59</v>
      </c>
      <c r="E84" s="101" t="s">
        <v>13</v>
      </c>
      <c r="F84" s="108" t="s">
        <v>14</v>
      </c>
      <c r="G84" s="83">
        <f>I84</f>
        <v>46131</v>
      </c>
      <c r="H84" s="83">
        <v>15951</v>
      </c>
      <c r="I84" s="26">
        <f>I85+I86+I87+I88+I89</f>
        <v>46131</v>
      </c>
      <c r="J84" s="12"/>
    </row>
    <row r="85" spans="2:10" s="5" customFormat="1" ht="12.75" customHeight="1">
      <c r="B85" s="94"/>
      <c r="C85" s="78"/>
      <c r="D85" s="75"/>
      <c r="E85" s="102"/>
      <c r="F85" s="109"/>
      <c r="G85" s="83"/>
      <c r="H85" s="83"/>
      <c r="I85" s="40"/>
      <c r="J85" s="13"/>
    </row>
    <row r="86" spans="2:10" s="5" customFormat="1" ht="19.5">
      <c r="B86" s="94"/>
      <c r="C86" s="78"/>
      <c r="D86" s="75"/>
      <c r="E86" s="102"/>
      <c r="F86" s="109"/>
      <c r="G86" s="83"/>
      <c r="H86" s="83"/>
      <c r="I86" s="41"/>
      <c r="J86" s="12"/>
    </row>
    <row r="87" spans="2:10" s="5" customFormat="1" ht="13.5" customHeight="1">
      <c r="B87" s="94"/>
      <c r="C87" s="78"/>
      <c r="D87" s="75"/>
      <c r="E87" s="102"/>
      <c r="F87" s="109"/>
      <c r="G87" s="83"/>
      <c r="H87" s="83"/>
      <c r="I87" s="41"/>
      <c r="J87" s="12"/>
    </row>
    <row r="88" spans="2:10" s="5" customFormat="1" ht="47.25" customHeight="1">
      <c r="B88" s="94"/>
      <c r="C88" s="78"/>
      <c r="D88" s="75"/>
      <c r="E88" s="102"/>
      <c r="F88" s="109"/>
      <c r="G88" s="83"/>
      <c r="H88" s="83"/>
      <c r="I88" s="51"/>
      <c r="J88" s="12"/>
    </row>
    <row r="89" spans="2:10" s="5" customFormat="1" ht="19.5">
      <c r="B89" s="98"/>
      <c r="C89" s="79"/>
      <c r="D89" s="76"/>
      <c r="E89" s="121"/>
      <c r="F89" s="122"/>
      <c r="G89" s="83"/>
      <c r="H89" s="83"/>
      <c r="I89" s="31">
        <v>46131</v>
      </c>
      <c r="J89" s="12"/>
    </row>
    <row r="90" spans="2:10" ht="19.5">
      <c r="B90" s="111">
        <v>15</v>
      </c>
      <c r="C90" s="80" t="s">
        <v>20</v>
      </c>
      <c r="D90" s="120" t="s">
        <v>55</v>
      </c>
      <c r="E90" s="114" t="s">
        <v>15</v>
      </c>
      <c r="F90" s="117" t="s">
        <v>16</v>
      </c>
      <c r="G90" s="83">
        <f>I90</f>
        <v>6933834</v>
      </c>
      <c r="H90" s="83">
        <v>0</v>
      </c>
      <c r="I90" s="32">
        <f>I92+I93+I94+I95+I91</f>
        <v>6933834</v>
      </c>
      <c r="J90" s="10"/>
    </row>
    <row r="91" spans="2:9" ht="12.75" customHeight="1">
      <c r="B91" s="112"/>
      <c r="C91" s="81"/>
      <c r="D91" s="120"/>
      <c r="E91" s="115"/>
      <c r="F91" s="118"/>
      <c r="G91" s="83"/>
      <c r="H91" s="83"/>
      <c r="I91" s="37"/>
    </row>
    <row r="92" spans="2:9" ht="19.5">
      <c r="B92" s="112"/>
      <c r="C92" s="81"/>
      <c r="D92" s="120"/>
      <c r="E92" s="115"/>
      <c r="F92" s="118"/>
      <c r="G92" s="83"/>
      <c r="H92" s="83"/>
      <c r="I92" s="34"/>
    </row>
    <row r="93" spans="2:9" ht="19.5">
      <c r="B93" s="112"/>
      <c r="C93" s="81"/>
      <c r="D93" s="120"/>
      <c r="E93" s="115"/>
      <c r="F93" s="118"/>
      <c r="G93" s="83"/>
      <c r="H93" s="83"/>
      <c r="I93" s="34">
        <v>1036398</v>
      </c>
    </row>
    <row r="94" spans="2:9" ht="19.5">
      <c r="B94" s="112"/>
      <c r="C94" s="81"/>
      <c r="D94" s="120"/>
      <c r="E94" s="115"/>
      <c r="F94" s="118"/>
      <c r="G94" s="83"/>
      <c r="H94" s="83"/>
      <c r="I94" s="34"/>
    </row>
    <row r="95" spans="2:9" ht="21" customHeight="1">
      <c r="B95" s="113"/>
      <c r="C95" s="82"/>
      <c r="D95" s="120"/>
      <c r="E95" s="116"/>
      <c r="F95" s="119"/>
      <c r="G95" s="83"/>
      <c r="H95" s="83"/>
      <c r="I95" s="36">
        <v>5897436</v>
      </c>
    </row>
    <row r="96" spans="2:9" ht="19.5">
      <c r="B96" s="126">
        <v>16</v>
      </c>
      <c r="C96" s="80" t="s">
        <v>21</v>
      </c>
      <c r="D96" s="120" t="s">
        <v>58</v>
      </c>
      <c r="E96" s="128" t="s">
        <v>15</v>
      </c>
      <c r="F96" s="131" t="s">
        <v>16</v>
      </c>
      <c r="G96" s="83">
        <f>I96</f>
        <v>3916161</v>
      </c>
      <c r="H96" s="83">
        <v>0</v>
      </c>
      <c r="I96" s="32">
        <f>I97+I98+I99+I100+I101</f>
        <v>3916161</v>
      </c>
    </row>
    <row r="97" spans="2:9" ht="12.75" customHeight="1">
      <c r="B97" s="127"/>
      <c r="C97" s="81"/>
      <c r="D97" s="120"/>
      <c r="E97" s="129"/>
      <c r="F97" s="132"/>
      <c r="G97" s="83"/>
      <c r="H97" s="83"/>
      <c r="I97" s="37"/>
    </row>
    <row r="98" spans="2:9" ht="20.25" customHeight="1">
      <c r="B98" s="127"/>
      <c r="C98" s="81"/>
      <c r="D98" s="120"/>
      <c r="E98" s="129"/>
      <c r="F98" s="132"/>
      <c r="G98" s="83"/>
      <c r="H98" s="83"/>
      <c r="I98" s="34"/>
    </row>
    <row r="99" spans="2:9" ht="19.5">
      <c r="B99" s="127"/>
      <c r="C99" s="81"/>
      <c r="D99" s="120"/>
      <c r="E99" s="129"/>
      <c r="F99" s="132"/>
      <c r="G99" s="83"/>
      <c r="H99" s="83"/>
      <c r="I99" s="34">
        <v>578534</v>
      </c>
    </row>
    <row r="100" spans="2:9" ht="19.5">
      <c r="B100" s="127"/>
      <c r="C100" s="81"/>
      <c r="D100" s="120"/>
      <c r="E100" s="129"/>
      <c r="F100" s="132"/>
      <c r="G100" s="83"/>
      <c r="H100" s="83"/>
      <c r="I100" s="34"/>
    </row>
    <row r="101" spans="2:9" ht="21" customHeight="1">
      <c r="B101" s="127"/>
      <c r="C101" s="82"/>
      <c r="D101" s="120"/>
      <c r="E101" s="130"/>
      <c r="F101" s="133"/>
      <c r="G101" s="83"/>
      <c r="H101" s="83"/>
      <c r="I101" s="36">
        <v>3337627</v>
      </c>
    </row>
    <row r="102" spans="2:10" s="14" customFormat="1" ht="19.5">
      <c r="B102" s="94">
        <v>17</v>
      </c>
      <c r="C102" s="70" t="s">
        <v>44</v>
      </c>
      <c r="D102" s="134" t="s">
        <v>51</v>
      </c>
      <c r="E102" s="138" t="s">
        <v>42</v>
      </c>
      <c r="F102" s="123" t="s">
        <v>43</v>
      </c>
      <c r="G102" s="83">
        <f>I102</f>
        <v>700806</v>
      </c>
      <c r="H102" s="83">
        <v>272358</v>
      </c>
      <c r="I102" s="26">
        <f>I103+I104+I105+I106+I107</f>
        <v>700806</v>
      </c>
      <c r="J102" s="15">
        <f>J104+J105+J106+J107</f>
        <v>0</v>
      </c>
    </row>
    <row r="103" spans="2:10" s="14" customFormat="1" ht="19.5">
      <c r="B103" s="94"/>
      <c r="C103" s="71"/>
      <c r="D103" s="134"/>
      <c r="E103" s="139"/>
      <c r="F103" s="124"/>
      <c r="G103" s="83"/>
      <c r="H103" s="83"/>
      <c r="I103" s="40">
        <v>63594</v>
      </c>
      <c r="J103" s="16"/>
    </row>
    <row r="104" spans="2:10" s="14" customFormat="1" ht="18.75" customHeight="1">
      <c r="B104" s="94"/>
      <c r="C104" s="71"/>
      <c r="D104" s="134"/>
      <c r="E104" s="139"/>
      <c r="F104" s="124"/>
      <c r="G104" s="83"/>
      <c r="H104" s="83"/>
      <c r="I104" s="41">
        <f>27469+2633+523+83+822+101+30+15+25+275+12+50</f>
        <v>32038</v>
      </c>
      <c r="J104" s="17"/>
    </row>
    <row r="105" spans="2:10" s="14" customFormat="1" ht="13.5" customHeight="1">
      <c r="B105" s="94"/>
      <c r="C105" s="71"/>
      <c r="D105" s="134"/>
      <c r="E105" s="139"/>
      <c r="F105" s="124"/>
      <c r="G105" s="83"/>
      <c r="H105" s="83"/>
      <c r="I105" s="41"/>
      <c r="J105" s="17"/>
    </row>
    <row r="106" spans="2:10" s="14" customFormat="1" ht="19.5">
      <c r="B106" s="94"/>
      <c r="C106" s="71"/>
      <c r="D106" s="134"/>
      <c r="E106" s="139"/>
      <c r="F106" s="124"/>
      <c r="G106" s="83"/>
      <c r="H106" s="83"/>
      <c r="I106" s="41"/>
      <c r="J106" s="17"/>
    </row>
    <row r="107" spans="2:10" s="14" customFormat="1" ht="21" customHeight="1">
      <c r="B107" s="94"/>
      <c r="C107" s="73"/>
      <c r="D107" s="134"/>
      <c r="E107" s="140"/>
      <c r="F107" s="125"/>
      <c r="G107" s="83"/>
      <c r="H107" s="83"/>
      <c r="I107" s="31">
        <f>518857+49735+9877+1577+15517+1899+570+285+475+5196+236+950</f>
        <v>605174</v>
      </c>
      <c r="J107" s="18"/>
    </row>
    <row r="108" spans="2:9" ht="19.5">
      <c r="B108" s="88">
        <v>18</v>
      </c>
      <c r="C108" s="77" t="s">
        <v>40</v>
      </c>
      <c r="D108" s="78" t="s">
        <v>51</v>
      </c>
      <c r="E108" s="101" t="s">
        <v>37</v>
      </c>
      <c r="F108" s="108" t="s">
        <v>38</v>
      </c>
      <c r="G108" s="83">
        <f>I108</f>
        <v>156737.55</v>
      </c>
      <c r="H108" s="83">
        <v>76706</v>
      </c>
      <c r="I108" s="32">
        <f>I109+I110+I111+I112+I113</f>
        <v>156737.55</v>
      </c>
    </row>
    <row r="109" spans="2:9" ht="12.75" customHeight="1">
      <c r="B109" s="88"/>
      <c r="C109" s="78"/>
      <c r="D109" s="78"/>
      <c r="E109" s="102"/>
      <c r="F109" s="109"/>
      <c r="G109" s="83"/>
      <c r="H109" s="83"/>
      <c r="I109" s="37"/>
    </row>
    <row r="110" spans="2:9" ht="21.75" customHeight="1">
      <c r="B110" s="88"/>
      <c r="C110" s="78"/>
      <c r="D110" s="78"/>
      <c r="E110" s="102"/>
      <c r="F110" s="109"/>
      <c r="G110" s="83"/>
      <c r="H110" s="83"/>
      <c r="I110" s="34"/>
    </row>
    <row r="111" spans="2:9" ht="13.5" customHeight="1">
      <c r="B111" s="88"/>
      <c r="C111" s="78"/>
      <c r="D111" s="78"/>
      <c r="E111" s="102"/>
      <c r="F111" s="109"/>
      <c r="G111" s="83"/>
      <c r="H111" s="83"/>
      <c r="I111" s="34"/>
    </row>
    <row r="112" spans="2:9" ht="19.5">
      <c r="B112" s="88"/>
      <c r="C112" s="78"/>
      <c r="D112" s="78"/>
      <c r="E112" s="102"/>
      <c r="F112" s="109"/>
      <c r="G112" s="83"/>
      <c r="H112" s="83"/>
      <c r="I112" s="34"/>
    </row>
    <row r="113" spans="2:9" ht="21" customHeight="1">
      <c r="B113" s="88"/>
      <c r="C113" s="79"/>
      <c r="D113" s="79"/>
      <c r="E113" s="103"/>
      <c r="F113" s="110"/>
      <c r="G113" s="83"/>
      <c r="H113" s="83"/>
      <c r="I113" s="36">
        <f>145616+11121.55</f>
        <v>156737.55</v>
      </c>
    </row>
    <row r="114" spans="2:10" ht="19.5">
      <c r="B114" s="84">
        <v>19</v>
      </c>
      <c r="C114" s="77" t="s">
        <v>39</v>
      </c>
      <c r="D114" s="77" t="s">
        <v>51</v>
      </c>
      <c r="E114" s="101" t="s">
        <v>37</v>
      </c>
      <c r="F114" s="108" t="s">
        <v>38</v>
      </c>
      <c r="G114" s="83">
        <f>I114</f>
        <v>177699</v>
      </c>
      <c r="H114" s="83">
        <v>80673</v>
      </c>
      <c r="I114" s="45">
        <f>I115+I116+I117+I118+I119</f>
        <v>177699</v>
      </c>
      <c r="J114" s="66"/>
    </row>
    <row r="115" spans="2:10" ht="19.5">
      <c r="B115" s="84"/>
      <c r="C115" s="78"/>
      <c r="D115" s="78"/>
      <c r="E115" s="102"/>
      <c r="F115" s="109"/>
      <c r="G115" s="83"/>
      <c r="H115" s="83"/>
      <c r="I115" s="52">
        <f>2675+7959+1664+261+378+65+11458+55+55</f>
        <v>24570</v>
      </c>
      <c r="J115" s="66"/>
    </row>
    <row r="116" spans="2:10" ht="21.75" customHeight="1">
      <c r="B116" s="84"/>
      <c r="C116" s="78"/>
      <c r="D116" s="78"/>
      <c r="E116" s="102"/>
      <c r="F116" s="109"/>
      <c r="G116" s="83"/>
      <c r="H116" s="83"/>
      <c r="I116" s="53"/>
      <c r="J116" s="66"/>
    </row>
    <row r="117" spans="2:10" ht="13.5" customHeight="1">
      <c r="B117" s="84"/>
      <c r="C117" s="78"/>
      <c r="D117" s="78"/>
      <c r="E117" s="102"/>
      <c r="F117" s="109"/>
      <c r="G117" s="83"/>
      <c r="H117" s="83"/>
      <c r="I117" s="53"/>
      <c r="J117" s="66"/>
    </row>
    <row r="118" spans="2:10" ht="19.5">
      <c r="B118" s="84"/>
      <c r="C118" s="78"/>
      <c r="D118" s="78"/>
      <c r="E118" s="102"/>
      <c r="F118" s="109"/>
      <c r="G118" s="83"/>
      <c r="H118" s="83"/>
      <c r="I118" s="53"/>
      <c r="J118" s="66"/>
    </row>
    <row r="119" spans="2:10" ht="21" customHeight="1">
      <c r="B119" s="84"/>
      <c r="C119" s="79"/>
      <c r="D119" s="79"/>
      <c r="E119" s="103"/>
      <c r="F119" s="110"/>
      <c r="G119" s="83"/>
      <c r="H119" s="83"/>
      <c r="I119" s="53">
        <f>15156+45102+9428+1476+2145+369+64928+313+313+13899</f>
        <v>153129</v>
      </c>
      <c r="J119" s="66"/>
    </row>
    <row r="120" spans="2:9" s="4" customFormat="1" ht="19.5">
      <c r="B120" s="84">
        <v>20</v>
      </c>
      <c r="C120" s="77" t="s">
        <v>49</v>
      </c>
      <c r="D120" s="77" t="s">
        <v>51</v>
      </c>
      <c r="E120" s="85" t="s">
        <v>27</v>
      </c>
      <c r="F120" s="141" t="s">
        <v>33</v>
      </c>
      <c r="G120" s="83">
        <f>I120</f>
        <v>251762.4</v>
      </c>
      <c r="H120" s="83">
        <v>0</v>
      </c>
      <c r="I120" s="26">
        <f>I121+I122+I123+I124+I125</f>
        <v>251762.4</v>
      </c>
    </row>
    <row r="121" spans="2:9" s="4" customFormat="1" ht="12.75" customHeight="1">
      <c r="B121" s="84"/>
      <c r="C121" s="78"/>
      <c r="D121" s="78"/>
      <c r="E121" s="86"/>
      <c r="F121" s="142"/>
      <c r="G121" s="83"/>
      <c r="H121" s="83"/>
      <c r="I121" s="54"/>
    </row>
    <row r="122" spans="2:9" s="4" customFormat="1" ht="19.5">
      <c r="B122" s="84"/>
      <c r="C122" s="78"/>
      <c r="D122" s="78"/>
      <c r="E122" s="86"/>
      <c r="F122" s="142"/>
      <c r="G122" s="83"/>
      <c r="H122" s="83"/>
      <c r="I122" s="54">
        <f>(28876*0.135)/0.15+7999</f>
        <v>33987.4</v>
      </c>
    </row>
    <row r="123" spans="2:9" s="4" customFormat="1" ht="13.5" customHeight="1">
      <c r="B123" s="84"/>
      <c r="C123" s="78"/>
      <c r="D123" s="78"/>
      <c r="E123" s="86"/>
      <c r="F123" s="142"/>
      <c r="G123" s="83"/>
      <c r="H123" s="83"/>
      <c r="I123" s="55"/>
    </row>
    <row r="124" spans="2:9" s="4" customFormat="1" ht="19.5">
      <c r="B124" s="84"/>
      <c r="C124" s="78"/>
      <c r="D124" s="78"/>
      <c r="E124" s="86"/>
      <c r="F124" s="142"/>
      <c r="G124" s="83"/>
      <c r="H124" s="83"/>
      <c r="I124" s="55">
        <f>2888+889</f>
        <v>3777</v>
      </c>
    </row>
    <row r="125" spans="2:9" s="4" customFormat="1" ht="19.5" customHeight="1">
      <c r="B125" s="84"/>
      <c r="C125" s="79"/>
      <c r="D125" s="78"/>
      <c r="E125" s="87"/>
      <c r="F125" s="143"/>
      <c r="G125" s="83"/>
      <c r="H125" s="83"/>
      <c r="I125" s="55">
        <f>153000+2890+440+72+6375+850+50371</f>
        <v>213998</v>
      </c>
    </row>
    <row r="126" spans="2:9" s="5" customFormat="1" ht="19.5">
      <c r="B126" s="127">
        <v>21</v>
      </c>
      <c r="C126" s="70" t="s">
        <v>41</v>
      </c>
      <c r="D126" s="134" t="s">
        <v>57</v>
      </c>
      <c r="E126" s="135" t="s">
        <v>31</v>
      </c>
      <c r="F126" s="154" t="s">
        <v>32</v>
      </c>
      <c r="G126" s="83">
        <f>I126</f>
        <v>118900</v>
      </c>
      <c r="H126" s="83">
        <v>0</v>
      </c>
      <c r="I126" s="26">
        <f>I127+I128+I129+I130+I131</f>
        <v>118900</v>
      </c>
    </row>
    <row r="127" spans="2:9" s="5" customFormat="1" ht="19.5">
      <c r="B127" s="127"/>
      <c r="C127" s="71"/>
      <c r="D127" s="134"/>
      <c r="E127" s="136"/>
      <c r="F127" s="132"/>
      <c r="G127" s="83"/>
      <c r="H127" s="83"/>
      <c r="I127" s="40">
        <f>29927-10467</f>
        <v>19460</v>
      </c>
    </row>
    <row r="128" spans="2:9" s="5" customFormat="1" ht="20.25" customHeight="1">
      <c r="B128" s="127"/>
      <c r="C128" s="71"/>
      <c r="D128" s="134"/>
      <c r="E128" s="136"/>
      <c r="F128" s="132"/>
      <c r="G128" s="83"/>
      <c r="H128" s="83"/>
      <c r="I128" s="41">
        <v>10467</v>
      </c>
    </row>
    <row r="129" spans="2:9" s="5" customFormat="1" ht="13.5" customHeight="1">
      <c r="B129" s="127"/>
      <c r="C129" s="71"/>
      <c r="D129" s="134"/>
      <c r="E129" s="136"/>
      <c r="F129" s="132"/>
      <c r="G129" s="83"/>
      <c r="H129" s="83"/>
      <c r="I129" s="41"/>
    </row>
    <row r="130" spans="2:9" s="5" customFormat="1" ht="19.5">
      <c r="B130" s="127"/>
      <c r="C130" s="71"/>
      <c r="D130" s="134"/>
      <c r="E130" s="136"/>
      <c r="F130" s="132"/>
      <c r="G130" s="83"/>
      <c r="H130" s="83"/>
      <c r="I130" s="41"/>
    </row>
    <row r="131" spans="2:9" s="5" customFormat="1" ht="21" customHeight="1">
      <c r="B131" s="127"/>
      <c r="C131" s="73"/>
      <c r="D131" s="134"/>
      <c r="E131" s="137"/>
      <c r="F131" s="133"/>
      <c r="G131" s="83"/>
      <c r="H131" s="83"/>
      <c r="I131" s="31">
        <v>88973</v>
      </c>
    </row>
    <row r="132" spans="2:9" s="5" customFormat="1" ht="19.5">
      <c r="B132" s="127">
        <v>22</v>
      </c>
      <c r="C132" s="70" t="s">
        <v>45</v>
      </c>
      <c r="D132" s="134" t="s">
        <v>55</v>
      </c>
      <c r="E132" s="144" t="s">
        <v>31</v>
      </c>
      <c r="F132" s="154" t="s">
        <v>32</v>
      </c>
      <c r="G132" s="83">
        <f>I132</f>
        <v>126700</v>
      </c>
      <c r="H132" s="83">
        <v>0</v>
      </c>
      <c r="I132" s="26">
        <f>I133+I134+I135+I136+I137</f>
        <v>126700</v>
      </c>
    </row>
    <row r="133" spans="2:9" s="5" customFormat="1" ht="19.5">
      <c r="B133" s="127"/>
      <c r="C133" s="71"/>
      <c r="D133" s="134"/>
      <c r="E133" s="136"/>
      <c r="F133" s="132"/>
      <c r="G133" s="83"/>
      <c r="H133" s="83"/>
      <c r="I133" s="40">
        <v>19005</v>
      </c>
    </row>
    <row r="134" spans="2:9" s="5" customFormat="1" ht="20.25" customHeight="1">
      <c r="B134" s="127"/>
      <c r="C134" s="71"/>
      <c r="D134" s="134"/>
      <c r="E134" s="136"/>
      <c r="F134" s="132"/>
      <c r="G134" s="83"/>
      <c r="H134" s="83"/>
      <c r="I134" s="41"/>
    </row>
    <row r="135" spans="2:9" s="5" customFormat="1" ht="13.5" customHeight="1">
      <c r="B135" s="127"/>
      <c r="C135" s="71"/>
      <c r="D135" s="134"/>
      <c r="E135" s="136"/>
      <c r="F135" s="132"/>
      <c r="G135" s="83"/>
      <c r="H135" s="83"/>
      <c r="I135" s="41"/>
    </row>
    <row r="136" spans="2:9" s="5" customFormat="1" ht="19.5">
      <c r="B136" s="127"/>
      <c r="C136" s="71"/>
      <c r="D136" s="134"/>
      <c r="E136" s="136"/>
      <c r="F136" s="132"/>
      <c r="G136" s="83"/>
      <c r="H136" s="83"/>
      <c r="I136" s="41"/>
    </row>
    <row r="137" spans="2:9" s="5" customFormat="1" ht="21" customHeight="1">
      <c r="B137" s="127"/>
      <c r="C137" s="72"/>
      <c r="D137" s="134"/>
      <c r="E137" s="137"/>
      <c r="F137" s="133"/>
      <c r="G137" s="83"/>
      <c r="H137" s="83"/>
      <c r="I137" s="31">
        <v>107695</v>
      </c>
    </row>
    <row r="138" spans="2:9" ht="22.5">
      <c r="B138" s="56"/>
      <c r="C138" s="145" t="s">
        <v>17</v>
      </c>
      <c r="D138" s="146"/>
      <c r="E138" s="146"/>
      <c r="F138" s="146"/>
      <c r="G138" s="147"/>
      <c r="H138" s="68">
        <f>SUM(H6:H137)</f>
        <v>3106745</v>
      </c>
      <c r="I138" s="64">
        <f aca="true" t="shared" si="0" ref="I138:I143">I6+I12+I18+I24+I30+I36+I42+I48+I54+I60+I66+I72+I78+I84+I90+I96+I102+I108+I114+I120+I126+I132</f>
        <v>28647090.95</v>
      </c>
    </row>
    <row r="139" spans="2:9" ht="23.25">
      <c r="B139" s="57"/>
      <c r="C139" s="148"/>
      <c r="D139" s="149"/>
      <c r="E139" s="149"/>
      <c r="F139" s="149"/>
      <c r="G139" s="150"/>
      <c r="H139" s="69"/>
      <c r="I139" s="65">
        <f t="shared" si="0"/>
        <v>869321</v>
      </c>
    </row>
    <row r="140" spans="2:9" ht="23.25">
      <c r="B140" s="57"/>
      <c r="C140" s="148"/>
      <c r="D140" s="149"/>
      <c r="E140" s="149"/>
      <c r="F140" s="149"/>
      <c r="G140" s="150"/>
      <c r="H140" s="69"/>
      <c r="I140" s="65">
        <f t="shared" si="0"/>
        <v>149495.4</v>
      </c>
    </row>
    <row r="141" spans="2:9" ht="23.25">
      <c r="B141" s="57"/>
      <c r="C141" s="148"/>
      <c r="D141" s="149"/>
      <c r="E141" s="149"/>
      <c r="F141" s="149"/>
      <c r="G141" s="150"/>
      <c r="H141" s="69"/>
      <c r="I141" s="65">
        <f t="shared" si="0"/>
        <v>3906288</v>
      </c>
    </row>
    <row r="142" spans="2:9" ht="23.25">
      <c r="B142" s="57"/>
      <c r="C142" s="148"/>
      <c r="D142" s="149"/>
      <c r="E142" s="149"/>
      <c r="F142" s="149"/>
      <c r="G142" s="150"/>
      <c r="H142" s="69"/>
      <c r="I142" s="65">
        <f t="shared" si="0"/>
        <v>1939657</v>
      </c>
    </row>
    <row r="143" spans="2:9" ht="23.25">
      <c r="B143" s="58"/>
      <c r="C143" s="151"/>
      <c r="D143" s="152"/>
      <c r="E143" s="152"/>
      <c r="F143" s="152"/>
      <c r="G143" s="153"/>
      <c r="H143" s="69"/>
      <c r="I143" s="65">
        <f t="shared" si="0"/>
        <v>21782329.55</v>
      </c>
    </row>
  </sheetData>
  <sheetProtection/>
  <autoFilter ref="B5:I29"/>
  <mergeCells count="160">
    <mergeCell ref="G1:I1"/>
    <mergeCell ref="H126:H131"/>
    <mergeCell ref="H132:H137"/>
    <mergeCell ref="B3:H3"/>
    <mergeCell ref="D6:D11"/>
    <mergeCell ref="D12:D17"/>
    <mergeCell ref="D18:D23"/>
    <mergeCell ref="D24:D29"/>
    <mergeCell ref="D30:D35"/>
    <mergeCell ref="C48:C53"/>
    <mergeCell ref="H90:H95"/>
    <mergeCell ref="H96:H101"/>
    <mergeCell ref="H102:H107"/>
    <mergeCell ref="H108:H113"/>
    <mergeCell ref="H114:H119"/>
    <mergeCell ref="H120:H125"/>
    <mergeCell ref="H54:H59"/>
    <mergeCell ref="H60:H65"/>
    <mergeCell ref="H66:H71"/>
    <mergeCell ref="H72:H77"/>
    <mergeCell ref="H78:H83"/>
    <mergeCell ref="H84:H89"/>
    <mergeCell ref="F126:F131"/>
    <mergeCell ref="F132:F137"/>
    <mergeCell ref="H6:H11"/>
    <mergeCell ref="H12:H17"/>
    <mergeCell ref="H18:H23"/>
    <mergeCell ref="H24:H29"/>
    <mergeCell ref="H30:H35"/>
    <mergeCell ref="H36:H41"/>
    <mergeCell ref="H42:H47"/>
    <mergeCell ref="H48:H53"/>
    <mergeCell ref="C138:G143"/>
    <mergeCell ref="C6:C11"/>
    <mergeCell ref="F6:F11"/>
    <mergeCell ref="F12:F17"/>
    <mergeCell ref="F18:F23"/>
    <mergeCell ref="F24:F29"/>
    <mergeCell ref="F30:F35"/>
    <mergeCell ref="F36:F41"/>
    <mergeCell ref="F42:F47"/>
    <mergeCell ref="F48:F53"/>
    <mergeCell ref="G126:G131"/>
    <mergeCell ref="D126:D131"/>
    <mergeCell ref="B132:B137"/>
    <mergeCell ref="E132:E137"/>
    <mergeCell ref="G132:G137"/>
    <mergeCell ref="D36:D41"/>
    <mergeCell ref="D42:D47"/>
    <mergeCell ref="D108:D113"/>
    <mergeCell ref="D114:D119"/>
    <mergeCell ref="D120:D125"/>
    <mergeCell ref="J114:J119"/>
    <mergeCell ref="B120:B125"/>
    <mergeCell ref="E120:E125"/>
    <mergeCell ref="G120:G125"/>
    <mergeCell ref="F114:F119"/>
    <mergeCell ref="B114:B119"/>
    <mergeCell ref="F120:F125"/>
    <mergeCell ref="E114:E119"/>
    <mergeCell ref="G114:G119"/>
    <mergeCell ref="D132:D137"/>
    <mergeCell ref="D102:D107"/>
    <mergeCell ref="B108:B113"/>
    <mergeCell ref="E108:E113"/>
    <mergeCell ref="G108:G113"/>
    <mergeCell ref="F108:F113"/>
    <mergeCell ref="B126:B131"/>
    <mergeCell ref="E126:E131"/>
    <mergeCell ref="B102:B107"/>
    <mergeCell ref="E102:E107"/>
    <mergeCell ref="G102:G107"/>
    <mergeCell ref="F102:F107"/>
    <mergeCell ref="C102:C107"/>
    <mergeCell ref="B96:B101"/>
    <mergeCell ref="E96:E101"/>
    <mergeCell ref="G96:G101"/>
    <mergeCell ref="F96:F101"/>
    <mergeCell ref="D96:D101"/>
    <mergeCell ref="B90:B95"/>
    <mergeCell ref="E90:E95"/>
    <mergeCell ref="G90:G95"/>
    <mergeCell ref="F90:F95"/>
    <mergeCell ref="D90:D95"/>
    <mergeCell ref="B84:B89"/>
    <mergeCell ref="E84:E89"/>
    <mergeCell ref="G84:G89"/>
    <mergeCell ref="F84:F89"/>
    <mergeCell ref="D84:D89"/>
    <mergeCell ref="C84:C89"/>
    <mergeCell ref="B78:B83"/>
    <mergeCell ref="E78:E83"/>
    <mergeCell ref="G78:G83"/>
    <mergeCell ref="F78:F83"/>
    <mergeCell ref="D78:D83"/>
    <mergeCell ref="C78:C83"/>
    <mergeCell ref="B72:B77"/>
    <mergeCell ref="E72:E77"/>
    <mergeCell ref="G72:G77"/>
    <mergeCell ref="F72:F77"/>
    <mergeCell ref="D72:D77"/>
    <mergeCell ref="C72:C77"/>
    <mergeCell ref="B66:B71"/>
    <mergeCell ref="E66:E71"/>
    <mergeCell ref="G66:G71"/>
    <mergeCell ref="F66:F71"/>
    <mergeCell ref="D66:D71"/>
    <mergeCell ref="C66:C71"/>
    <mergeCell ref="B60:B65"/>
    <mergeCell ref="E60:E65"/>
    <mergeCell ref="G60:G65"/>
    <mergeCell ref="F60:F65"/>
    <mergeCell ref="D60:D65"/>
    <mergeCell ref="C60:C65"/>
    <mergeCell ref="B54:B59"/>
    <mergeCell ref="E54:E59"/>
    <mergeCell ref="G54:G59"/>
    <mergeCell ref="F54:F59"/>
    <mergeCell ref="D54:D59"/>
    <mergeCell ref="C54:C59"/>
    <mergeCell ref="G12:G17"/>
    <mergeCell ref="B30:B35"/>
    <mergeCell ref="E30:E35"/>
    <mergeCell ref="G30:G35"/>
    <mergeCell ref="B48:B53"/>
    <mergeCell ref="E48:E53"/>
    <mergeCell ref="G48:G53"/>
    <mergeCell ref="D48:D53"/>
    <mergeCell ref="B42:B47"/>
    <mergeCell ref="E42:E47"/>
    <mergeCell ref="H2:I2"/>
    <mergeCell ref="B6:B11"/>
    <mergeCell ref="E6:E11"/>
    <mergeCell ref="C18:C23"/>
    <mergeCell ref="C24:C29"/>
    <mergeCell ref="B36:B41"/>
    <mergeCell ref="E36:E41"/>
    <mergeCell ref="G36:G41"/>
    <mergeCell ref="B12:B17"/>
    <mergeCell ref="C12:C17"/>
    <mergeCell ref="C30:C35"/>
    <mergeCell ref="B18:B23"/>
    <mergeCell ref="E18:E23"/>
    <mergeCell ref="G18:G23"/>
    <mergeCell ref="G6:G11"/>
    <mergeCell ref="C120:C125"/>
    <mergeCell ref="B24:B29"/>
    <mergeCell ref="E24:E29"/>
    <mergeCell ref="G24:G29"/>
    <mergeCell ref="E12:E17"/>
    <mergeCell ref="H138:H143"/>
    <mergeCell ref="C132:C137"/>
    <mergeCell ref="C126:C131"/>
    <mergeCell ref="C36:C41"/>
    <mergeCell ref="C42:C47"/>
    <mergeCell ref="C90:C95"/>
    <mergeCell ref="C96:C101"/>
    <mergeCell ref="C108:C113"/>
    <mergeCell ref="C114:C119"/>
    <mergeCell ref="G42:G47"/>
  </mergeCells>
  <printOptions/>
  <pageMargins left="0.4330708661417323" right="0.35433070866141736" top="0.2362204724409449" bottom="0.1968503937007874" header="0.4330708661417323" footer="0.1968503937007874"/>
  <pageSetup horizontalDpi="300" verticalDpi="300" orientation="landscape" paperSize="9" scale="46" r:id="rId3"/>
  <rowBreaks count="2" manualBreakCount="2">
    <brk id="59" max="8" man="1"/>
    <brk id="113" max="8" man="1"/>
  </rowBreaks>
  <colBreaks count="1" manualBreakCount="1">
    <brk id="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Bogumiła Walica</cp:lastModifiedBy>
  <cp:lastPrinted>2011-08-08T11:20:26Z</cp:lastPrinted>
  <dcterms:created xsi:type="dcterms:W3CDTF">2010-05-17T09:00:38Z</dcterms:created>
  <dcterms:modified xsi:type="dcterms:W3CDTF">2011-08-08T11:20:34Z</dcterms:modified>
  <cp:category/>
  <cp:version/>
  <cp:contentType/>
  <cp:contentStatus/>
</cp:coreProperties>
</file>