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9320" windowHeight="6315" activeTab="0"/>
  </bookViews>
  <sheets>
    <sheet name="projekt Uchwały Budżetowej" sheetId="1" r:id="rId1"/>
  </sheets>
  <definedNames>
    <definedName name="Excel_BuiltIn__FilterDatabase_1">#REF!</definedName>
    <definedName name="_xlnm.Print_Area" localSheetId="0">'projekt Uchwały Budżetowej'!$A$1:$M$118</definedName>
    <definedName name="_xlnm.Print_Titles" localSheetId="0">'projekt Uchwały Budżetowej'!$4:$9</definedName>
  </definedNames>
  <calcPr fullCalcOnLoad="1"/>
</workbook>
</file>

<file path=xl/sharedStrings.xml><?xml version="1.0" encoding="utf-8"?>
<sst xmlns="http://schemas.openxmlformats.org/spreadsheetml/2006/main" count="176" uniqueCount="93">
  <si>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</si>
  <si>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</si>
  <si>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</si>
  <si>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</si>
  <si>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</si>
  <si>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</si>
  <si>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</si>
  <si>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</si>
  <si>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</si>
  <si>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środki pochodzące
z innych źródeł</t>
  </si>
  <si>
    <t>środki wymienione
w art. 5 ust. 1 pkt 2 i 3 u.f.p.</t>
  </si>
  <si>
    <t xml:space="preserve">A: </t>
  </si>
  <si>
    <t>PZDP</t>
  </si>
  <si>
    <t xml:space="preserve">B: </t>
  </si>
  <si>
    <t>C:</t>
  </si>
  <si>
    <t>6610</t>
  </si>
  <si>
    <t>II.</t>
  </si>
  <si>
    <t>Zadania realizowane w ramach Regionalnego Programu Operacyjnego</t>
  </si>
  <si>
    <t>6050</t>
  </si>
  <si>
    <t>III.</t>
  </si>
  <si>
    <t>Zadania realizowane w ramach Programów Transgranicznych, NPPDL i RSO Min. Infr.</t>
  </si>
  <si>
    <t>Ogółem zadania drogowe</t>
  </si>
  <si>
    <t xml:space="preserve">Starostwo Powiatowe </t>
  </si>
  <si>
    <t>Ogółem zadania inwestycyjne</t>
  </si>
  <si>
    <t>x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</si>
  <si>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</si>
  <si>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</si>
  <si>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</si>
  <si>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</si>
  <si>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</si>
  <si>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</si>
  <si>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</si>
  <si>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</si>
  <si>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</si>
  <si>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„Szpital Śląski w Cieszynie- Modernizacja i rozbudowa działu diagnostyczno-zabiegowego”</t>
  </si>
  <si>
    <t xml:space="preserve">w tym: </t>
  </si>
  <si>
    <t>6057/9</t>
  </si>
  <si>
    <t>IV</t>
  </si>
  <si>
    <t xml:space="preserve">     Pozostałe zadania drogowe </t>
  </si>
  <si>
    <t>rok budżetowy 2011 (8+9+10+11)</t>
  </si>
  <si>
    <t>Przebudowa drogi  2614S - ul. Mickiewicza w Skoczowie na odcinku od skrzyżowania z ul. Cieszyńską do mostu na rzece Bładnica ( zadanie prowadzone przez Miasto Skoczów)</t>
  </si>
  <si>
    <t>PCPR</t>
  </si>
  <si>
    <t>Wydatki majątkowe w zakresie ochrony środowiska</t>
  </si>
  <si>
    <t>Budowa boiska wielofunkcyjnego przy ZST w Cieszynie</t>
  </si>
  <si>
    <t>Zakup serwera</t>
  </si>
  <si>
    <t>Przebudowa przepustu w ciągu drogi 2619 S w Ochabach</t>
  </si>
  <si>
    <t>Przebudowa przepustu w ciągu drogi 2616 S w Dębowcu</t>
  </si>
  <si>
    <t>Budowa boiska wielofunkcyjnego przy ZSP w Ustroniu</t>
  </si>
  <si>
    <t>Przebudowa ul. Frysztackiej w Marklowicach- do granicy administracyjnej Cieszyna (PT)</t>
  </si>
  <si>
    <t>Przebudowa ul. Pikiety od ul. Katowickiej do granicy administracyjnej Cieszyna (PT)</t>
  </si>
  <si>
    <t>Przebudowa ul. Czarne w Wiśle (PT)</t>
  </si>
  <si>
    <t>Przebudowa ul. Długiej w Zabłociu (PT)</t>
  </si>
  <si>
    <t>Przebudowa przepustu okularowego w ciągu drogi powiatowej nr 2601 S  w Górkach Szpotawice (PT)</t>
  </si>
  <si>
    <t xml:space="preserve">Kompleksowa termomodernizacja budynków szkolnych ZSR w Międzyświeciu </t>
  </si>
  <si>
    <t>Roboty drogowe</t>
  </si>
  <si>
    <t xml:space="preserve">Projekty techniczne </t>
  </si>
  <si>
    <t>Stworzenie kompleksowego systemu informacji przestrzennej na terenie powiatu cieszyńskiego ( kontynuacja zadania z 2010 r.)</t>
  </si>
  <si>
    <t>Termomodernizacja budynku szkoły Zespołu Szkół Technicznych w Cieszynie (kontynuacja zadania z 2010 r.)</t>
  </si>
  <si>
    <t>Roboty budowlane</t>
  </si>
  <si>
    <t>Dokumentacja projektowa</t>
  </si>
  <si>
    <t xml:space="preserve">Kompleksowa modernizacja SSM "Zaolzianka" w Istebnej </t>
  </si>
  <si>
    <t>Zadania realizowane w ramach Regionalnego Programu Operacyjnego, Infrastruktura i Środowisko, itp.</t>
  </si>
  <si>
    <t>Pozostałe zadania inwestycyjne</t>
  </si>
  <si>
    <t>kredyty i pożyczki</t>
  </si>
  <si>
    <t xml:space="preserve">Zakup wyposażenia oraz sprzętu informatycznego </t>
  </si>
  <si>
    <t>Starostwo Powiatowe</t>
  </si>
  <si>
    <t>Zakupy inwestycyjne w 2011 r.</t>
  </si>
  <si>
    <t>Przebudowa skrzyżowania ulic:Daszyńskiego, Strażackiej i Kościelnej wraz z przyległą infrastrukturą drogową na rondo oraz przebudowa drogi dojazdowej do Szkoły Podstawowej nr 2 wraz z infrastrukturą techniczną i obsługą komunikacyjną Osiedla Cieszyńskie (zadanie prowadzone przez Miasto Ustroń)</t>
  </si>
  <si>
    <t>I.</t>
  </si>
  <si>
    <t>Zadania realizowane w ramach Programu Rozwoju Subregionu</t>
  </si>
  <si>
    <t>6050/7/9</t>
  </si>
  <si>
    <t>Przebudowa  drogi powiatowej Goleszów-Hermanice-Ustroń ( kontynuacja zadania z 2010 r.)</t>
  </si>
  <si>
    <t>Jednostka organizacyjna realizująca program lub koordynująca wykonanie programu</t>
  </si>
  <si>
    <t xml:space="preserve"> Starostwo Powiatowe</t>
  </si>
  <si>
    <t>Zakup 1 zestawu komputerowego z drukarką i pełnym oprogramowaniem</t>
  </si>
  <si>
    <t xml:space="preserve">Zakup klimatyzatora do serwerowni w budynku przy ul. Bobreckiej </t>
  </si>
  <si>
    <t>Przebudowa obiektu mostowego w ciągu Al. Łyska przy skrzyżowaniu z ul. Bolko-Kantora ( PT)</t>
  </si>
  <si>
    <t>Poprawa spójności układu komunikacyjnego Cieszyna etap 2, część I-Przebudowa ul. Bielskiej 2619 S w Cieszynie</t>
  </si>
  <si>
    <t>Poprawa spójności układu komunikacyjnego Cieszyna etap 1, część II- budowa drogi łączącej ul.Frysztacką z  Graniczną ( ul. Ładna - Boczna) ( kontynuacja zadania z 2010 r.)</t>
  </si>
  <si>
    <t>Poprawa spójności układu komunikacyjnego Cieszyna etap 2,część II-Przebudowa ul. Bielskiej 2619 S w Cieszynie na odc. od km2+635 do km3+648</t>
  </si>
  <si>
    <t>Termomodernizacja budynku szkoły II LO im. Kopernika w Cieszynie oraz Szkoły Podstawowej nr 4 ( PT)</t>
  </si>
  <si>
    <t>Modernizacja budynku Starostwa przy ul.Szerokiej</t>
  </si>
  <si>
    <t xml:space="preserve">Załącznik nr  9 do projektu Uchwały Budżetowej </t>
  </si>
  <si>
    <t>Wydatki majątkowe w 2011 r.</t>
  </si>
  <si>
    <r>
      <t xml:space="preserve"> 1 339 534 </t>
    </r>
    <r>
      <rPr>
        <vertAlign val="superscript"/>
        <sz val="13"/>
        <rFont val="Times New Roman"/>
        <family val="1"/>
      </rPr>
      <t>2</t>
    </r>
  </si>
  <si>
    <r>
      <t>2</t>
    </r>
    <r>
      <rPr>
        <sz val="12"/>
        <rFont val="Times New Roman"/>
        <family val="1"/>
      </rPr>
      <t>- w tym pożyczka z WFOŚiGW w kwocie 344.253 zł</t>
    </r>
  </si>
  <si>
    <t>Zakup gruntu w Wiśle Centrum</t>
  </si>
  <si>
    <r>
      <t xml:space="preserve"> 2 996 668</t>
    </r>
    <r>
      <rPr>
        <vertAlign val="superscript"/>
        <sz val="12"/>
        <rFont val="Times New Roman"/>
        <family val="1"/>
      </rPr>
      <t xml:space="preserve"> 1</t>
    </r>
  </si>
  <si>
    <r>
      <t>1-</t>
    </r>
    <r>
      <rPr>
        <sz val="12"/>
        <rFont val="Times New Roman"/>
        <family val="1"/>
      </rPr>
      <t xml:space="preserve"> w tym wydatki poniesione przez Powiat Cieszyński do 31.12.2010 r. - 67 588 zł ( dokumentacja techniczna, studium wykonalności)</t>
    </r>
  </si>
  <si>
    <t>6060</t>
  </si>
  <si>
    <t>Przebudowa mostu na rzece Wisła w Strumieniu ( PT)</t>
  </si>
  <si>
    <t>Zakup zmywarki</t>
  </si>
  <si>
    <t>ZSGH Wisła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</si>
</sst>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1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vertAlign val="superscript"/>
      <sz val="12"/>
      <name val="Times New Roman"/>
      <family val="1"/>
    </font>
    <font>
      <sz val="11"/>
      <name val="Arial CE"/>
      <family val="2"/>
    </font>
    <font>
      <b/>
      <i/>
      <sz val="14"/>
      <name val="Times New Roman"/>
      <family val="1"/>
    </font>
    <font>
      <sz val="8"/>
      <name val="Arial"/>
      <family val="2"/>
    </font>
    <font>
      <vertAlign val="superscript"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/>
      <right style="thin">
        <color indexed="8"/>
      </right>
      <top style="dotted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tted"/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left" vertical="center" wrapText="1"/>
    </xf>
    <xf numFmtId="164" fontId="2" fillId="0" borderId="26" xfId="0" applyNumberFormat="1" applyFont="1" applyFill="1" applyBorder="1" applyAlignment="1">
      <alignment horizontal="left" vertical="center" wrapText="1"/>
    </xf>
    <xf numFmtId="164" fontId="6" fillId="0" borderId="26" xfId="0" applyNumberFormat="1" applyFont="1" applyFill="1" applyBorder="1" applyAlignment="1">
      <alignment horizontal="left" vertical="center" wrapText="1"/>
    </xf>
    <xf numFmtId="164" fontId="2" fillId="0" borderId="26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164" fontId="6" fillId="0" borderId="27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vertical="center" wrapText="1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25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6" fillId="0" borderId="32" xfId="0" applyFont="1" applyFill="1" applyBorder="1" applyAlignment="1" quotePrefix="1">
      <alignment vertical="center"/>
    </xf>
    <xf numFmtId="0" fontId="2" fillId="0" borderId="32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30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 wrapText="1"/>
    </xf>
    <xf numFmtId="164" fontId="14" fillId="0" borderId="33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quotePrefix="1">
      <alignment horizontal="left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164" fontId="2" fillId="0" borderId="23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 shrinkToFit="1"/>
    </xf>
    <xf numFmtId="49" fontId="2" fillId="0" borderId="28" xfId="0" applyNumberFormat="1" applyFont="1" applyFill="1" applyBorder="1" applyAlignment="1">
      <alignment horizontal="center" vertical="center" wrapText="1" shrinkToFit="1"/>
    </xf>
    <xf numFmtId="49" fontId="2" fillId="0" borderId="23" xfId="0" applyNumberFormat="1" applyFont="1" applyFill="1" applyBorder="1" applyAlignment="1">
      <alignment horizontal="center" vertical="center" wrapText="1" shrinkToFi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 quotePrefix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 wrapText="1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164" fontId="2" fillId="0" borderId="57" xfId="0" applyNumberFormat="1" applyFont="1" applyFill="1" applyBorder="1" applyAlignment="1">
      <alignment horizontal="center" vertical="center"/>
    </xf>
    <xf numFmtId="164" fontId="2" fillId="0" borderId="58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center" vertical="center" wrapText="1"/>
    </xf>
    <xf numFmtId="164" fontId="2" fillId="0" borderId="59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 quotePrefix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3" fontId="2" fillId="0" borderId="63" xfId="0" applyNumberFormat="1" applyFont="1" applyFill="1" applyBorder="1" applyAlignment="1">
      <alignment horizontal="center" vertical="center"/>
    </xf>
    <xf numFmtId="3" fontId="2" fillId="0" borderId="64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3" fontId="6" fillId="0" borderId="63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 horizontal="center" vertical="center"/>
    </xf>
    <xf numFmtId="3" fontId="6" fillId="0" borderId="65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66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 shrinkToFit="1"/>
    </xf>
    <xf numFmtId="49" fontId="2" fillId="0" borderId="24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 shrinkToFit="1"/>
    </xf>
    <xf numFmtId="49" fontId="2" fillId="0" borderId="6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64" fontId="2" fillId="0" borderId="63" xfId="0" applyNumberFormat="1" applyFont="1" applyFill="1" applyBorder="1" applyAlignment="1">
      <alignment horizontal="center" vertical="center"/>
    </xf>
    <xf numFmtId="164" fontId="2" fillId="0" borderId="64" xfId="0" applyNumberFormat="1" applyFont="1" applyFill="1" applyBorder="1" applyAlignment="1">
      <alignment horizontal="center" vertical="center"/>
    </xf>
    <xf numFmtId="164" fontId="6" fillId="0" borderId="65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66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4" fontId="6" fillId="0" borderId="2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tabSelected="1" view="pageBreakPreview" zoomScale="75" zoomScaleNormal="75" zoomScaleSheetLayoutView="75" workbookViewId="0" topLeftCell="A1">
      <pane xSplit="5" ySplit="8" topLeftCell="F7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L83" sqref="L83:L85"/>
    </sheetView>
  </sheetViews>
  <sheetFormatPr defaultColWidth="9.140625" defaultRowHeight="12.75"/>
  <cols>
    <col min="1" max="1" width="3.8515625" style="1" customWidth="1"/>
    <col min="2" max="2" width="14.00390625" style="1" customWidth="1"/>
    <col min="3" max="3" width="15.28125" style="1" customWidth="1"/>
    <col min="4" max="4" width="13.140625" style="1" customWidth="1"/>
    <col min="5" max="5" width="76.7109375" style="1" customWidth="1"/>
    <col min="6" max="6" width="17.7109375" style="1" customWidth="1"/>
    <col min="7" max="7" width="16.28125" style="1" customWidth="1"/>
    <col min="8" max="8" width="17.851562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7109375" style="1" customWidth="1"/>
    <col min="14" max="14" width="49.57421875" style="1" customWidth="1"/>
    <col min="15" max="15" width="9.140625" style="1" customWidth="1"/>
    <col min="16" max="16" width="13.7109375" style="1" customWidth="1"/>
    <col min="17" max="17" width="24.421875" style="1" customWidth="1"/>
    <col min="18" max="16384" width="9.140625" style="1" customWidth="1"/>
  </cols>
  <sheetData>
    <row r="1" spans="9:13" ht="15.75">
      <c r="I1" s="335" t="s">
        <v>82</v>
      </c>
      <c r="J1" s="335"/>
      <c r="K1" s="335"/>
      <c r="L1" s="335"/>
      <c r="M1" s="335"/>
    </row>
    <row r="2" spans="1:13" ht="27.75" customHeight="1">
      <c r="A2" s="336" t="s">
        <v>83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9.5" customHeight="1">
      <c r="A4" s="328" t="s">
        <v>0</v>
      </c>
      <c r="B4" s="328" t="s">
        <v>1</v>
      </c>
      <c r="C4" s="328" t="s">
        <v>2</v>
      </c>
      <c r="D4" s="328" t="s">
        <v>3</v>
      </c>
      <c r="E4" s="330" t="s">
        <v>4</v>
      </c>
      <c r="F4" s="330" t="s">
        <v>5</v>
      </c>
      <c r="G4" s="330" t="s">
        <v>6</v>
      </c>
      <c r="H4" s="330"/>
      <c r="I4" s="330"/>
      <c r="J4" s="330"/>
      <c r="K4" s="330"/>
      <c r="L4" s="330"/>
      <c r="M4" s="330" t="s">
        <v>72</v>
      </c>
    </row>
    <row r="5" spans="1:13" ht="19.5" customHeight="1">
      <c r="A5" s="328"/>
      <c r="B5" s="328"/>
      <c r="C5" s="328"/>
      <c r="D5" s="328"/>
      <c r="E5" s="330"/>
      <c r="F5" s="330"/>
      <c r="G5" s="330" t="s">
        <v>39</v>
      </c>
      <c r="H5" s="332" t="s">
        <v>7</v>
      </c>
      <c r="I5" s="332"/>
      <c r="J5" s="330"/>
      <c r="K5" s="330"/>
      <c r="L5" s="330"/>
      <c r="M5" s="330"/>
    </row>
    <row r="6" spans="1:13" ht="29.25" customHeight="1">
      <c r="A6" s="328"/>
      <c r="B6" s="328"/>
      <c r="C6" s="328"/>
      <c r="D6" s="328"/>
      <c r="E6" s="330"/>
      <c r="F6" s="330"/>
      <c r="G6" s="331"/>
      <c r="H6" s="333" t="s">
        <v>8</v>
      </c>
      <c r="I6" s="333" t="s">
        <v>63</v>
      </c>
      <c r="J6" s="334" t="s">
        <v>9</v>
      </c>
      <c r="K6" s="330"/>
      <c r="L6" s="330" t="s">
        <v>10</v>
      </c>
      <c r="M6" s="330"/>
    </row>
    <row r="7" spans="1:13" ht="19.5" customHeight="1">
      <c r="A7" s="328"/>
      <c r="B7" s="328"/>
      <c r="C7" s="328"/>
      <c r="D7" s="328"/>
      <c r="E7" s="330"/>
      <c r="F7" s="330"/>
      <c r="G7" s="331"/>
      <c r="H7" s="333"/>
      <c r="I7" s="333"/>
      <c r="J7" s="334"/>
      <c r="K7" s="330"/>
      <c r="L7" s="330"/>
      <c r="M7" s="330"/>
    </row>
    <row r="8" spans="1:13" ht="17.25" customHeight="1">
      <c r="A8" s="328"/>
      <c r="B8" s="328"/>
      <c r="C8" s="328"/>
      <c r="D8" s="328"/>
      <c r="E8" s="330"/>
      <c r="F8" s="330"/>
      <c r="G8" s="331"/>
      <c r="H8" s="333"/>
      <c r="I8" s="333"/>
      <c r="J8" s="334"/>
      <c r="K8" s="330"/>
      <c r="L8" s="330"/>
      <c r="M8" s="330"/>
    </row>
    <row r="9" spans="1:13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125">
        <v>8</v>
      </c>
      <c r="I9" s="126"/>
      <c r="J9" s="327">
        <v>10</v>
      </c>
      <c r="K9" s="327"/>
      <c r="L9" s="4">
        <v>11</v>
      </c>
      <c r="M9" s="4">
        <v>12</v>
      </c>
    </row>
    <row r="10" spans="1:13" ht="16.5" customHeight="1">
      <c r="A10" s="4"/>
      <c r="B10" s="4"/>
      <c r="C10" s="226" t="s">
        <v>54</v>
      </c>
      <c r="D10" s="153"/>
      <c r="E10" s="154"/>
      <c r="F10" s="6"/>
      <c r="G10" s="7"/>
      <c r="H10" s="7"/>
      <c r="I10" s="7"/>
      <c r="J10" s="7"/>
      <c r="K10" s="7"/>
      <c r="L10" s="7"/>
      <c r="M10" s="8"/>
    </row>
    <row r="11" spans="1:13" ht="33" customHeight="1">
      <c r="A11" s="5" t="s">
        <v>68</v>
      </c>
      <c r="B11" s="328" t="s">
        <v>69</v>
      </c>
      <c r="C11" s="328"/>
      <c r="D11" s="328"/>
      <c r="E11" s="328"/>
      <c r="F11" s="6"/>
      <c r="G11" s="7"/>
      <c r="H11" s="7"/>
      <c r="I11" s="7"/>
      <c r="J11" s="329"/>
      <c r="K11" s="329"/>
      <c r="L11" s="7"/>
      <c r="M11" s="119"/>
    </row>
    <row r="12" spans="1:13" ht="17.25" customHeight="1">
      <c r="A12" s="193">
        <v>1</v>
      </c>
      <c r="B12" s="193">
        <v>600</v>
      </c>
      <c r="C12" s="193">
        <v>60014</v>
      </c>
      <c r="D12" s="194" t="s">
        <v>70</v>
      </c>
      <c r="E12" s="185" t="s">
        <v>71</v>
      </c>
      <c r="F12" s="162">
        <f>6701897+20850</f>
        <v>6722747</v>
      </c>
      <c r="G12" s="162">
        <f>H12+I12+I13+K12+K13+K14+L12</f>
        <v>1262510</v>
      </c>
      <c r="H12" s="162">
        <f>186249+20850</f>
        <v>207099</v>
      </c>
      <c r="I12" s="105"/>
      <c r="J12" s="10"/>
      <c r="K12" s="11"/>
      <c r="L12" s="316">
        <v>1055411</v>
      </c>
      <c r="M12" s="275" t="s">
        <v>65</v>
      </c>
    </row>
    <row r="13" spans="1:13" ht="15.75" customHeight="1">
      <c r="A13" s="193"/>
      <c r="B13" s="193"/>
      <c r="C13" s="193"/>
      <c r="D13" s="194"/>
      <c r="E13" s="185"/>
      <c r="F13" s="162"/>
      <c r="G13" s="162"/>
      <c r="H13" s="162"/>
      <c r="I13" s="326"/>
      <c r="J13" s="106"/>
      <c r="K13" s="13"/>
      <c r="L13" s="316"/>
      <c r="M13" s="275"/>
    </row>
    <row r="14" spans="1:13" ht="18.75" customHeight="1">
      <c r="A14" s="193"/>
      <c r="B14" s="193"/>
      <c r="C14" s="193"/>
      <c r="D14" s="194"/>
      <c r="E14" s="185"/>
      <c r="F14" s="162"/>
      <c r="G14" s="162"/>
      <c r="H14" s="162"/>
      <c r="I14" s="271"/>
      <c r="J14" s="14"/>
      <c r="K14" s="15"/>
      <c r="L14" s="316"/>
      <c r="M14" s="275"/>
    </row>
    <row r="15" spans="1:13" ht="33" customHeight="1">
      <c r="A15" s="5" t="s">
        <v>16</v>
      </c>
      <c r="B15" s="323" t="s">
        <v>17</v>
      </c>
      <c r="C15" s="324"/>
      <c r="D15" s="324"/>
      <c r="E15" s="325"/>
      <c r="F15" s="20"/>
      <c r="G15" s="21"/>
      <c r="H15" s="21"/>
      <c r="I15" s="21"/>
      <c r="J15" s="22"/>
      <c r="K15" s="22"/>
      <c r="L15" s="21"/>
      <c r="M15" s="120"/>
    </row>
    <row r="16" spans="1:13" ht="15" customHeight="1">
      <c r="A16" s="193">
        <v>2</v>
      </c>
      <c r="B16" s="193">
        <v>600</v>
      </c>
      <c r="C16" s="193">
        <v>60014</v>
      </c>
      <c r="D16" s="194" t="s">
        <v>36</v>
      </c>
      <c r="E16" s="185" t="s">
        <v>77</v>
      </c>
      <c r="F16" s="162">
        <v>7915338</v>
      </c>
      <c r="G16" s="162">
        <f>H16+I16+K16+K17+K18+L16</f>
        <v>7905338</v>
      </c>
      <c r="H16" s="162"/>
      <c r="I16" s="162">
        <v>1909443</v>
      </c>
      <c r="J16" s="10" t="s">
        <v>11</v>
      </c>
      <c r="K16" s="11"/>
      <c r="L16" s="316">
        <v>4086452</v>
      </c>
      <c r="M16" s="275" t="s">
        <v>65</v>
      </c>
    </row>
    <row r="17" spans="1:13" ht="15.75">
      <c r="A17" s="193"/>
      <c r="B17" s="193"/>
      <c r="C17" s="193"/>
      <c r="D17" s="194"/>
      <c r="E17" s="185"/>
      <c r="F17" s="162"/>
      <c r="G17" s="162"/>
      <c r="H17" s="162"/>
      <c r="I17" s="162"/>
      <c r="J17" s="12" t="s">
        <v>13</v>
      </c>
      <c r="K17" s="84">
        <v>1909443</v>
      </c>
      <c r="L17" s="316"/>
      <c r="M17" s="275"/>
    </row>
    <row r="18" spans="1:13" ht="15.75">
      <c r="A18" s="193"/>
      <c r="B18" s="193"/>
      <c r="C18" s="193"/>
      <c r="D18" s="194"/>
      <c r="E18" s="185"/>
      <c r="F18" s="162"/>
      <c r="G18" s="162"/>
      <c r="H18" s="162"/>
      <c r="I18" s="162"/>
      <c r="J18" s="14" t="s">
        <v>14</v>
      </c>
      <c r="K18" s="85"/>
      <c r="L18" s="316"/>
      <c r="M18" s="275"/>
    </row>
    <row r="19" spans="1:13" ht="28.5" customHeight="1">
      <c r="A19" s="5" t="s">
        <v>19</v>
      </c>
      <c r="B19" s="323" t="s">
        <v>20</v>
      </c>
      <c r="C19" s="324"/>
      <c r="D19" s="324"/>
      <c r="E19" s="325"/>
      <c r="F19" s="20"/>
      <c r="G19" s="21"/>
      <c r="H19" s="21"/>
      <c r="I19" s="21"/>
      <c r="J19" s="22"/>
      <c r="K19" s="86"/>
      <c r="L19" s="21"/>
      <c r="M19" s="120"/>
    </row>
    <row r="20" spans="1:13" ht="15" customHeight="1">
      <c r="A20" s="193">
        <v>3</v>
      </c>
      <c r="B20" s="193">
        <v>600</v>
      </c>
      <c r="C20" s="193">
        <v>60014</v>
      </c>
      <c r="D20" s="194" t="s">
        <v>36</v>
      </c>
      <c r="E20" s="185" t="s">
        <v>78</v>
      </c>
      <c r="F20" s="162">
        <f>8244665+352499</f>
        <v>8597164</v>
      </c>
      <c r="G20" s="322">
        <f>H20+I20+K20+K21+K22+L20+I21</f>
        <v>1911483</v>
      </c>
      <c r="H20" s="162">
        <f>733848-500000+26438</f>
        <v>260286</v>
      </c>
      <c r="I20" s="163"/>
      <c r="J20" s="10" t="s">
        <v>11</v>
      </c>
      <c r="K20" s="87"/>
      <c r="L20" s="322">
        <f>1325136+299624</f>
        <v>1624760</v>
      </c>
      <c r="M20" s="275" t="s">
        <v>65</v>
      </c>
    </row>
    <row r="21" spans="1:13" ht="15.75">
      <c r="A21" s="193"/>
      <c r="B21" s="193"/>
      <c r="C21" s="193"/>
      <c r="D21" s="194"/>
      <c r="E21" s="185"/>
      <c r="F21" s="162"/>
      <c r="G21" s="322"/>
      <c r="H21" s="162"/>
      <c r="I21" s="150"/>
      <c r="J21" s="12" t="s">
        <v>13</v>
      </c>
      <c r="K21" s="84">
        <v>26437</v>
      </c>
      <c r="L21" s="322"/>
      <c r="M21" s="275"/>
    </row>
    <row r="22" spans="1:13" ht="15.75">
      <c r="A22" s="193"/>
      <c r="B22" s="193"/>
      <c r="C22" s="193"/>
      <c r="D22" s="194"/>
      <c r="E22" s="185"/>
      <c r="F22" s="162"/>
      <c r="G22" s="322"/>
      <c r="H22" s="162"/>
      <c r="I22" s="161"/>
      <c r="J22" s="14" t="s">
        <v>14</v>
      </c>
      <c r="K22" s="85"/>
      <c r="L22" s="322"/>
      <c r="M22" s="275"/>
    </row>
    <row r="23" spans="1:13" ht="15" customHeight="1">
      <c r="A23" s="193">
        <v>4</v>
      </c>
      <c r="B23" s="193">
        <v>600</v>
      </c>
      <c r="C23" s="193">
        <v>60014</v>
      </c>
      <c r="D23" s="194" t="s">
        <v>18</v>
      </c>
      <c r="E23" s="185" t="s">
        <v>79</v>
      </c>
      <c r="F23" s="162">
        <v>3870000</v>
      </c>
      <c r="G23" s="162">
        <f>H23+I23+K23+K24+K25+L23</f>
        <v>3870000</v>
      </c>
      <c r="H23" s="162"/>
      <c r="I23" s="162">
        <v>985100</v>
      </c>
      <c r="J23" s="10" t="s">
        <v>11</v>
      </c>
      <c r="K23" s="87">
        <v>1899800</v>
      </c>
      <c r="L23" s="316"/>
      <c r="M23" s="275" t="s">
        <v>65</v>
      </c>
    </row>
    <row r="24" spans="1:13" ht="15.75">
      <c r="A24" s="193"/>
      <c r="B24" s="193"/>
      <c r="C24" s="193"/>
      <c r="D24" s="194"/>
      <c r="E24" s="185"/>
      <c r="F24" s="162"/>
      <c r="G24" s="162"/>
      <c r="H24" s="162"/>
      <c r="I24" s="162"/>
      <c r="J24" s="12" t="s">
        <v>13</v>
      </c>
      <c r="K24" s="84">
        <v>985100</v>
      </c>
      <c r="L24" s="316"/>
      <c r="M24" s="275"/>
    </row>
    <row r="25" spans="1:13" ht="15.75">
      <c r="A25" s="193"/>
      <c r="B25" s="193"/>
      <c r="C25" s="193"/>
      <c r="D25" s="194"/>
      <c r="E25" s="185"/>
      <c r="F25" s="162"/>
      <c r="G25" s="162"/>
      <c r="H25" s="162"/>
      <c r="I25" s="162"/>
      <c r="J25" s="14" t="s">
        <v>14</v>
      </c>
      <c r="K25" s="85"/>
      <c r="L25" s="316"/>
      <c r="M25" s="275"/>
    </row>
    <row r="26" spans="1:13" ht="15" customHeight="1">
      <c r="A26" s="193">
        <v>5</v>
      </c>
      <c r="B26" s="193">
        <v>600</v>
      </c>
      <c r="C26" s="193">
        <v>60014</v>
      </c>
      <c r="D26" s="194" t="s">
        <v>15</v>
      </c>
      <c r="E26" s="185" t="s">
        <v>67</v>
      </c>
      <c r="F26" s="162">
        <v>4040000</v>
      </c>
      <c r="G26" s="322">
        <f>H26+I26+K26+K27+K28+L26+I27</f>
        <v>1208500</v>
      </c>
      <c r="H26" s="162"/>
      <c r="I26" s="162">
        <v>1208500</v>
      </c>
      <c r="J26" s="10"/>
      <c r="K26" s="87"/>
      <c r="L26" s="316"/>
      <c r="M26" s="275" t="s">
        <v>65</v>
      </c>
    </row>
    <row r="27" spans="1:14" ht="15.75">
      <c r="A27" s="193"/>
      <c r="B27" s="193"/>
      <c r="C27" s="193"/>
      <c r="D27" s="194"/>
      <c r="E27" s="185"/>
      <c r="F27" s="162"/>
      <c r="G27" s="322"/>
      <c r="H27" s="162"/>
      <c r="I27" s="162"/>
      <c r="J27" s="12"/>
      <c r="K27" s="84"/>
      <c r="L27" s="316"/>
      <c r="M27" s="275"/>
      <c r="N27" s="38"/>
    </row>
    <row r="28" spans="1:14" ht="45.75" customHeight="1">
      <c r="A28" s="190"/>
      <c r="B28" s="190"/>
      <c r="C28" s="190"/>
      <c r="D28" s="195"/>
      <c r="E28" s="186"/>
      <c r="F28" s="163"/>
      <c r="G28" s="322"/>
      <c r="H28" s="163"/>
      <c r="I28" s="163"/>
      <c r="J28" s="14"/>
      <c r="K28" s="84"/>
      <c r="L28" s="317"/>
      <c r="M28" s="275"/>
      <c r="N28" s="38"/>
    </row>
    <row r="29" spans="1:14" s="28" customFormat="1" ht="15" customHeight="1">
      <c r="A29" s="318">
        <v>6</v>
      </c>
      <c r="B29" s="289">
        <v>600</v>
      </c>
      <c r="C29" s="289">
        <v>60014</v>
      </c>
      <c r="D29" s="308" t="s">
        <v>15</v>
      </c>
      <c r="E29" s="278" t="s">
        <v>40</v>
      </c>
      <c r="F29" s="311">
        <v>2582000</v>
      </c>
      <c r="G29" s="322">
        <f>H29+I29+K29+K30+K31+L29+I30</f>
        <v>645000</v>
      </c>
      <c r="H29" s="311"/>
      <c r="I29" s="311">
        <v>645000</v>
      </c>
      <c r="J29" s="10"/>
      <c r="K29" s="88"/>
      <c r="L29" s="313"/>
      <c r="M29" s="275" t="s">
        <v>65</v>
      </c>
      <c r="N29" s="104"/>
    </row>
    <row r="30" spans="1:14" s="28" customFormat="1" ht="15.75">
      <c r="A30" s="319"/>
      <c r="B30" s="193"/>
      <c r="C30" s="193"/>
      <c r="D30" s="194"/>
      <c r="E30" s="185"/>
      <c r="F30" s="162"/>
      <c r="G30" s="322"/>
      <c r="H30" s="162"/>
      <c r="I30" s="162"/>
      <c r="J30" s="12"/>
      <c r="K30" s="84"/>
      <c r="L30" s="314"/>
      <c r="M30" s="275"/>
      <c r="N30" s="104"/>
    </row>
    <row r="31" spans="1:14" s="28" customFormat="1" ht="15.75">
      <c r="A31" s="320"/>
      <c r="B31" s="290"/>
      <c r="C31" s="290"/>
      <c r="D31" s="321"/>
      <c r="E31" s="279"/>
      <c r="F31" s="312"/>
      <c r="G31" s="322"/>
      <c r="H31" s="312"/>
      <c r="I31" s="312"/>
      <c r="J31" s="14"/>
      <c r="K31" s="66"/>
      <c r="L31" s="315"/>
      <c r="M31" s="275"/>
      <c r="N31" s="104"/>
    </row>
    <row r="32" spans="1:14" s="28" customFormat="1" ht="27" customHeight="1">
      <c r="A32" s="127" t="s">
        <v>37</v>
      </c>
      <c r="B32" s="309" t="s">
        <v>38</v>
      </c>
      <c r="C32" s="310"/>
      <c r="D32" s="310"/>
      <c r="E32" s="310"/>
      <c r="F32" s="63"/>
      <c r="G32" s="63"/>
      <c r="H32" s="63"/>
      <c r="I32" s="63"/>
      <c r="J32" s="61"/>
      <c r="K32" s="62"/>
      <c r="L32" s="64"/>
      <c r="M32" s="103"/>
      <c r="N32" s="104"/>
    </row>
    <row r="33" spans="1:14" s="28" customFormat="1" ht="15" customHeight="1">
      <c r="A33" s="190">
        <v>7</v>
      </c>
      <c r="B33" s="289">
        <v>600</v>
      </c>
      <c r="C33" s="276">
        <v>60014</v>
      </c>
      <c r="D33" s="308" t="s">
        <v>18</v>
      </c>
      <c r="E33" s="278" t="s">
        <v>45</v>
      </c>
      <c r="F33" s="280">
        <v>80000</v>
      </c>
      <c r="G33" s="181">
        <v>80000</v>
      </c>
      <c r="H33" s="181">
        <v>80000</v>
      </c>
      <c r="I33" s="280"/>
      <c r="J33" s="16"/>
      <c r="K33" s="77"/>
      <c r="L33" s="286"/>
      <c r="M33" s="275" t="s">
        <v>12</v>
      </c>
      <c r="N33" s="104"/>
    </row>
    <row r="34" spans="1:14" s="28" customFormat="1" ht="31.5" customHeight="1">
      <c r="A34" s="191"/>
      <c r="B34" s="190"/>
      <c r="C34" s="307"/>
      <c r="D34" s="195"/>
      <c r="E34" s="186"/>
      <c r="F34" s="182"/>
      <c r="G34" s="181"/>
      <c r="H34" s="181"/>
      <c r="I34" s="281"/>
      <c r="J34" s="74"/>
      <c r="K34" s="78"/>
      <c r="L34" s="288"/>
      <c r="M34" s="275"/>
      <c r="N34" s="104"/>
    </row>
    <row r="35" spans="1:14" s="28" customFormat="1" ht="17.25" customHeight="1">
      <c r="A35" s="227">
        <v>8</v>
      </c>
      <c r="B35" s="227">
        <v>600</v>
      </c>
      <c r="C35" s="303">
        <v>60014</v>
      </c>
      <c r="D35" s="304" t="s">
        <v>18</v>
      </c>
      <c r="E35" s="275" t="s">
        <v>46</v>
      </c>
      <c r="F35" s="305">
        <v>80000</v>
      </c>
      <c r="G35" s="306">
        <v>80000</v>
      </c>
      <c r="H35" s="181">
        <v>80000</v>
      </c>
      <c r="I35" s="280"/>
      <c r="J35" s="16"/>
      <c r="K35" s="77"/>
      <c r="L35" s="286"/>
      <c r="M35" s="275" t="s">
        <v>12</v>
      </c>
      <c r="N35" s="33"/>
    </row>
    <row r="36" spans="1:14" s="28" customFormat="1" ht="30" customHeight="1">
      <c r="A36" s="227"/>
      <c r="B36" s="227"/>
      <c r="C36" s="303"/>
      <c r="D36" s="304"/>
      <c r="E36" s="275"/>
      <c r="F36" s="305"/>
      <c r="G36" s="306"/>
      <c r="H36" s="181"/>
      <c r="I36" s="281"/>
      <c r="J36" s="74"/>
      <c r="K36" s="78"/>
      <c r="L36" s="288"/>
      <c r="M36" s="275"/>
      <c r="N36" s="33"/>
    </row>
    <row r="37" spans="1:13" ht="28.5" customHeight="1">
      <c r="A37" s="300" t="s">
        <v>55</v>
      </c>
      <c r="B37" s="301"/>
      <c r="C37" s="301"/>
      <c r="D37" s="301"/>
      <c r="E37" s="302"/>
      <c r="F37" s="121"/>
      <c r="G37" s="122"/>
      <c r="H37" s="122"/>
      <c r="I37" s="108"/>
      <c r="J37" s="115"/>
      <c r="K37" s="123"/>
      <c r="L37" s="123"/>
      <c r="M37" s="124"/>
    </row>
    <row r="38" spans="1:14" s="28" customFormat="1" ht="17.25" customHeight="1">
      <c r="A38" s="299">
        <v>9</v>
      </c>
      <c r="B38" s="190">
        <v>600</v>
      </c>
      <c r="C38" s="190">
        <v>60014</v>
      </c>
      <c r="D38" s="195" t="s">
        <v>18</v>
      </c>
      <c r="E38" s="298" t="s">
        <v>48</v>
      </c>
      <c r="F38" s="182">
        <f>G38</f>
        <v>200000</v>
      </c>
      <c r="G38" s="182">
        <f>H38+I38+I39+K38+K39+K40+L38</f>
        <v>200000</v>
      </c>
      <c r="H38" s="182">
        <v>100000</v>
      </c>
      <c r="I38" s="182"/>
      <c r="J38" s="16" t="s">
        <v>11</v>
      </c>
      <c r="K38" s="17"/>
      <c r="L38" s="295"/>
      <c r="M38" s="275" t="s">
        <v>12</v>
      </c>
      <c r="N38" s="33"/>
    </row>
    <row r="39" spans="1:14" s="28" customFormat="1" ht="15.75">
      <c r="A39" s="191"/>
      <c r="B39" s="191"/>
      <c r="C39" s="191"/>
      <c r="D39" s="213"/>
      <c r="E39" s="151"/>
      <c r="F39" s="269"/>
      <c r="G39" s="269"/>
      <c r="H39" s="269"/>
      <c r="I39" s="269"/>
      <c r="J39" s="73" t="s">
        <v>13</v>
      </c>
      <c r="K39" s="18">
        <v>100000</v>
      </c>
      <c r="L39" s="296"/>
      <c r="M39" s="275"/>
      <c r="N39" s="33"/>
    </row>
    <row r="40" spans="1:14" s="28" customFormat="1" ht="15.75">
      <c r="A40" s="209"/>
      <c r="B40" s="209"/>
      <c r="C40" s="209"/>
      <c r="D40" s="214"/>
      <c r="E40" s="152"/>
      <c r="F40" s="270"/>
      <c r="G40" s="270"/>
      <c r="H40" s="270"/>
      <c r="I40" s="270"/>
      <c r="J40" s="74" t="s">
        <v>14</v>
      </c>
      <c r="K40" s="19"/>
      <c r="L40" s="297"/>
      <c r="M40" s="275"/>
      <c r="N40" s="33"/>
    </row>
    <row r="41" spans="1:13" ht="17.25" customHeight="1">
      <c r="A41" s="190">
        <v>10</v>
      </c>
      <c r="B41" s="190">
        <v>600</v>
      </c>
      <c r="C41" s="190">
        <v>60014</v>
      </c>
      <c r="D41" s="195" t="s">
        <v>18</v>
      </c>
      <c r="E41" s="186" t="s">
        <v>49</v>
      </c>
      <c r="F41" s="182">
        <f>G41</f>
        <v>200000</v>
      </c>
      <c r="G41" s="182">
        <f>H41+I41+I42+K41+K42+K43+L41</f>
        <v>200000</v>
      </c>
      <c r="H41" s="182">
        <v>100000</v>
      </c>
      <c r="I41" s="182"/>
      <c r="J41" s="16" t="s">
        <v>11</v>
      </c>
      <c r="K41" s="17"/>
      <c r="L41" s="292"/>
      <c r="M41" s="275" t="s">
        <v>12</v>
      </c>
    </row>
    <row r="42" spans="1:13" ht="25.5" customHeight="1">
      <c r="A42" s="191"/>
      <c r="B42" s="191"/>
      <c r="C42" s="191"/>
      <c r="D42" s="213"/>
      <c r="E42" s="151"/>
      <c r="F42" s="269"/>
      <c r="G42" s="269"/>
      <c r="H42" s="269"/>
      <c r="I42" s="269"/>
      <c r="J42" s="73" t="s">
        <v>13</v>
      </c>
      <c r="K42" s="18">
        <v>100000</v>
      </c>
      <c r="L42" s="293"/>
      <c r="M42" s="275"/>
    </row>
    <row r="43" spans="1:13" ht="25.5" customHeight="1">
      <c r="A43" s="209"/>
      <c r="B43" s="209"/>
      <c r="C43" s="209"/>
      <c r="D43" s="214"/>
      <c r="E43" s="282"/>
      <c r="F43" s="291"/>
      <c r="G43" s="270"/>
      <c r="H43" s="291"/>
      <c r="I43" s="291"/>
      <c r="J43" s="74" t="s">
        <v>14</v>
      </c>
      <c r="K43" s="19"/>
      <c r="L43" s="294"/>
      <c r="M43" s="275"/>
    </row>
    <row r="44" spans="1:14" s="28" customFormat="1" ht="15" customHeight="1">
      <c r="A44" s="190">
        <v>11</v>
      </c>
      <c r="B44" s="289">
        <v>600</v>
      </c>
      <c r="C44" s="186">
        <v>60014</v>
      </c>
      <c r="D44" s="194" t="s">
        <v>18</v>
      </c>
      <c r="E44" s="278" t="s">
        <v>50</v>
      </c>
      <c r="F44" s="181">
        <f>G44</f>
        <v>200000</v>
      </c>
      <c r="G44" s="181">
        <f>H44+I44+I45+K44+K45+K46+L44</f>
        <v>200000</v>
      </c>
      <c r="H44" s="181">
        <v>100000</v>
      </c>
      <c r="I44" s="181"/>
      <c r="J44" s="16" t="s">
        <v>11</v>
      </c>
      <c r="K44" s="17"/>
      <c r="L44" s="286"/>
      <c r="M44" s="275" t="s">
        <v>12</v>
      </c>
      <c r="N44" s="33"/>
    </row>
    <row r="45" spans="1:14" s="28" customFormat="1" ht="15.75">
      <c r="A45" s="191"/>
      <c r="B45" s="193"/>
      <c r="C45" s="151"/>
      <c r="D45" s="194"/>
      <c r="E45" s="185"/>
      <c r="F45" s="181"/>
      <c r="G45" s="181"/>
      <c r="H45" s="181"/>
      <c r="I45" s="181"/>
      <c r="J45" s="73" t="s">
        <v>13</v>
      </c>
      <c r="K45" s="18">
        <v>100000</v>
      </c>
      <c r="L45" s="287"/>
      <c r="M45" s="275"/>
      <c r="N45" s="33"/>
    </row>
    <row r="46" spans="1:14" s="28" customFormat="1" ht="15.75">
      <c r="A46" s="209"/>
      <c r="B46" s="290"/>
      <c r="C46" s="152"/>
      <c r="D46" s="195"/>
      <c r="E46" s="279"/>
      <c r="F46" s="181"/>
      <c r="G46" s="181"/>
      <c r="H46" s="181"/>
      <c r="I46" s="181"/>
      <c r="J46" s="74" t="s">
        <v>14</v>
      </c>
      <c r="K46" s="19"/>
      <c r="L46" s="288"/>
      <c r="M46" s="275"/>
      <c r="N46" s="33"/>
    </row>
    <row r="47" spans="1:14" s="28" customFormat="1" ht="15" customHeight="1">
      <c r="A47" s="190">
        <v>12</v>
      </c>
      <c r="B47" s="193">
        <v>600</v>
      </c>
      <c r="C47" s="186">
        <v>60014</v>
      </c>
      <c r="D47" s="194" t="s">
        <v>18</v>
      </c>
      <c r="E47" s="278" t="s">
        <v>51</v>
      </c>
      <c r="F47" s="280">
        <f>G47</f>
        <v>200000</v>
      </c>
      <c r="G47" s="181">
        <f>H47+I47+I48+K47+K48+K49+L47</f>
        <v>200000</v>
      </c>
      <c r="H47" s="280">
        <v>100000</v>
      </c>
      <c r="I47" s="280"/>
      <c r="J47" s="16" t="s">
        <v>11</v>
      </c>
      <c r="K47" s="77"/>
      <c r="L47" s="283"/>
      <c r="M47" s="152" t="s">
        <v>12</v>
      </c>
      <c r="N47" s="33"/>
    </row>
    <row r="48" spans="1:14" s="28" customFormat="1" ht="15.75">
      <c r="A48" s="191"/>
      <c r="B48" s="193"/>
      <c r="C48" s="151"/>
      <c r="D48" s="194"/>
      <c r="E48" s="185"/>
      <c r="F48" s="181"/>
      <c r="G48" s="181"/>
      <c r="H48" s="181"/>
      <c r="I48" s="181"/>
      <c r="J48" s="73" t="s">
        <v>13</v>
      </c>
      <c r="K48" s="79">
        <v>100000</v>
      </c>
      <c r="L48" s="284"/>
      <c r="M48" s="185"/>
      <c r="N48" s="33"/>
    </row>
    <row r="49" spans="1:14" s="28" customFormat="1" ht="15.75">
      <c r="A49" s="209"/>
      <c r="B49" s="193"/>
      <c r="C49" s="152"/>
      <c r="D49" s="194"/>
      <c r="E49" s="279"/>
      <c r="F49" s="281"/>
      <c r="G49" s="181"/>
      <c r="H49" s="281"/>
      <c r="I49" s="281"/>
      <c r="J49" s="74" t="s">
        <v>14</v>
      </c>
      <c r="K49" s="78"/>
      <c r="L49" s="285"/>
      <c r="M49" s="186"/>
      <c r="N49" s="33"/>
    </row>
    <row r="50" spans="1:13" ht="15" customHeight="1">
      <c r="A50" s="190">
        <v>13</v>
      </c>
      <c r="B50" s="193">
        <v>600</v>
      </c>
      <c r="C50" s="276">
        <v>60014</v>
      </c>
      <c r="D50" s="194" t="s">
        <v>18</v>
      </c>
      <c r="E50" s="186" t="s">
        <v>52</v>
      </c>
      <c r="F50" s="181">
        <v>60000</v>
      </c>
      <c r="G50" s="181">
        <v>60000</v>
      </c>
      <c r="H50" s="181">
        <v>60000</v>
      </c>
      <c r="I50" s="181"/>
      <c r="J50" s="16"/>
      <c r="K50" s="75"/>
      <c r="L50" s="183"/>
      <c r="M50" s="185" t="s">
        <v>12</v>
      </c>
    </row>
    <row r="51" spans="1:13" ht="28.5" customHeight="1">
      <c r="A51" s="209"/>
      <c r="B51" s="190"/>
      <c r="C51" s="277"/>
      <c r="D51" s="195"/>
      <c r="E51" s="282"/>
      <c r="F51" s="182"/>
      <c r="G51" s="181"/>
      <c r="H51" s="181"/>
      <c r="I51" s="182"/>
      <c r="J51" s="74"/>
      <c r="K51" s="76"/>
      <c r="L51" s="184"/>
      <c r="M51" s="186"/>
    </row>
    <row r="52" spans="1:13" ht="15" customHeight="1">
      <c r="A52" s="190">
        <v>14</v>
      </c>
      <c r="B52" s="193">
        <v>600</v>
      </c>
      <c r="C52" s="193">
        <v>60014</v>
      </c>
      <c r="D52" s="194" t="s">
        <v>18</v>
      </c>
      <c r="E52" s="185" t="s">
        <v>76</v>
      </c>
      <c r="F52" s="181">
        <f>G52</f>
        <v>100000</v>
      </c>
      <c r="G52" s="181">
        <f>H52+I52+K52+K54+L52+K53</f>
        <v>100000</v>
      </c>
      <c r="H52" s="181">
        <v>50000</v>
      </c>
      <c r="I52" s="181"/>
      <c r="J52" s="16" t="s">
        <v>11</v>
      </c>
      <c r="K52" s="75"/>
      <c r="L52" s="183"/>
      <c r="M52" s="185" t="s">
        <v>12</v>
      </c>
    </row>
    <row r="53" spans="1:13" ht="15.75">
      <c r="A53" s="191"/>
      <c r="B53" s="193"/>
      <c r="C53" s="193"/>
      <c r="D53" s="194"/>
      <c r="E53" s="185"/>
      <c r="F53" s="181"/>
      <c r="G53" s="181"/>
      <c r="H53" s="181"/>
      <c r="I53" s="181"/>
      <c r="J53" s="73" t="s">
        <v>13</v>
      </c>
      <c r="K53" s="79">
        <v>50000</v>
      </c>
      <c r="L53" s="183"/>
      <c r="M53" s="185"/>
    </row>
    <row r="54" spans="1:13" ht="15.75">
      <c r="A54" s="192"/>
      <c r="B54" s="193"/>
      <c r="C54" s="193"/>
      <c r="D54" s="195"/>
      <c r="E54" s="186"/>
      <c r="F54" s="182"/>
      <c r="G54" s="181"/>
      <c r="H54" s="182"/>
      <c r="I54" s="182"/>
      <c r="J54" s="74" t="s">
        <v>14</v>
      </c>
      <c r="K54" s="76"/>
      <c r="L54" s="184"/>
      <c r="M54" s="186"/>
    </row>
    <row r="55" spans="1:13" ht="15" customHeight="1">
      <c r="A55" s="190">
        <v>15</v>
      </c>
      <c r="B55" s="193">
        <v>600</v>
      </c>
      <c r="C55" s="193">
        <v>60014</v>
      </c>
      <c r="D55" s="194" t="s">
        <v>18</v>
      </c>
      <c r="E55" s="185" t="s">
        <v>90</v>
      </c>
      <c r="F55" s="181">
        <v>50000</v>
      </c>
      <c r="G55" s="181">
        <f>H55+I55+K55+K57+L55+K56</f>
        <v>50000</v>
      </c>
      <c r="H55" s="181">
        <v>50000</v>
      </c>
      <c r="I55" s="181"/>
      <c r="J55" s="16"/>
      <c r="K55" s="75"/>
      <c r="L55" s="183"/>
      <c r="M55" s="185" t="s">
        <v>12</v>
      </c>
    </row>
    <row r="56" spans="1:13" ht="15.75">
      <c r="A56" s="191"/>
      <c r="B56" s="193"/>
      <c r="C56" s="193"/>
      <c r="D56" s="194"/>
      <c r="E56" s="185"/>
      <c r="F56" s="181"/>
      <c r="G56" s="181"/>
      <c r="H56" s="181"/>
      <c r="I56" s="181"/>
      <c r="J56" s="73"/>
      <c r="K56" s="79"/>
      <c r="L56" s="183"/>
      <c r="M56" s="185"/>
    </row>
    <row r="57" spans="1:13" ht="15.75">
      <c r="A57" s="192"/>
      <c r="B57" s="193"/>
      <c r="C57" s="193"/>
      <c r="D57" s="195"/>
      <c r="E57" s="186"/>
      <c r="F57" s="182"/>
      <c r="G57" s="181"/>
      <c r="H57" s="182"/>
      <c r="I57" s="182"/>
      <c r="J57" s="74"/>
      <c r="K57" s="76"/>
      <c r="L57" s="184"/>
      <c r="M57" s="186"/>
    </row>
    <row r="58" spans="1:14" s="34" customFormat="1" ht="18" customHeight="1">
      <c r="A58" s="166" t="s">
        <v>21</v>
      </c>
      <c r="B58" s="166"/>
      <c r="C58" s="166"/>
      <c r="D58" s="166"/>
      <c r="E58" s="166"/>
      <c r="F58" s="187">
        <f>SUM(F12:F57)</f>
        <v>34897249</v>
      </c>
      <c r="G58" s="187">
        <f>SUM(G12:G57)</f>
        <v>17972831</v>
      </c>
      <c r="H58" s="187">
        <f>SUM(H12:H57)</f>
        <v>1187385</v>
      </c>
      <c r="I58" s="187">
        <f>SUM(I12:I57)</f>
        <v>4748043</v>
      </c>
      <c r="J58" s="179"/>
      <c r="K58" s="188">
        <f>SUM(K12:K57)</f>
        <v>5270780</v>
      </c>
      <c r="L58" s="187">
        <f>SUM(L12:L57)</f>
        <v>6766623</v>
      </c>
      <c r="M58" s="274"/>
      <c r="N58" s="1"/>
    </row>
    <row r="59" spans="1:14" s="28" customFormat="1" ht="19.5" customHeight="1">
      <c r="A59" s="166"/>
      <c r="B59" s="166"/>
      <c r="C59" s="166"/>
      <c r="D59" s="166"/>
      <c r="E59" s="166"/>
      <c r="F59" s="187"/>
      <c r="G59" s="187"/>
      <c r="H59" s="187"/>
      <c r="I59" s="187"/>
      <c r="J59" s="180"/>
      <c r="K59" s="189"/>
      <c r="L59" s="187"/>
      <c r="M59" s="275"/>
      <c r="N59" s="33"/>
    </row>
    <row r="60" spans="1:14" s="28" customFormat="1" ht="19.5" customHeight="1">
      <c r="A60" s="96"/>
      <c r="B60" s="96"/>
      <c r="C60" s="272" t="s">
        <v>58</v>
      </c>
      <c r="D60" s="272"/>
      <c r="E60" s="272"/>
      <c r="F60" s="97"/>
      <c r="G60" s="91"/>
      <c r="H60" s="70"/>
      <c r="I60" s="71"/>
      <c r="J60" s="98"/>
      <c r="K60" s="99"/>
      <c r="L60" s="71"/>
      <c r="M60" s="90"/>
      <c r="N60" s="33"/>
    </row>
    <row r="61" spans="1:13" ht="39.75" customHeight="1">
      <c r="A61" s="5" t="s">
        <v>16</v>
      </c>
      <c r="B61" s="273" t="s">
        <v>61</v>
      </c>
      <c r="C61" s="273"/>
      <c r="D61" s="273"/>
      <c r="E61" s="273"/>
      <c r="F61" s="132"/>
      <c r="G61" s="130"/>
      <c r="H61" s="130"/>
      <c r="I61" s="130"/>
      <c r="J61" s="131"/>
      <c r="K61" s="131"/>
      <c r="L61" s="130"/>
      <c r="M61" s="23"/>
    </row>
    <row r="62" spans="1:13" ht="39.75" customHeight="1">
      <c r="A62" s="5">
        <v>16</v>
      </c>
      <c r="B62" s="9">
        <v>750</v>
      </c>
      <c r="C62" s="9">
        <v>75020</v>
      </c>
      <c r="D62" s="9">
        <v>6050</v>
      </c>
      <c r="E62" s="135" t="s">
        <v>81</v>
      </c>
      <c r="F62" s="129">
        <v>500000</v>
      </c>
      <c r="G62" s="129">
        <f>H62+I62+K62+L62</f>
        <v>500000</v>
      </c>
      <c r="H62" s="129"/>
      <c r="I62" s="129">
        <v>500000</v>
      </c>
      <c r="J62" s="69"/>
      <c r="K62" s="134"/>
      <c r="L62" s="129"/>
      <c r="M62" s="23" t="s">
        <v>73</v>
      </c>
    </row>
    <row r="63" spans="1:13" s="33" customFormat="1" ht="15" customHeight="1">
      <c r="A63" s="193">
        <v>17</v>
      </c>
      <c r="B63" s="193">
        <v>750</v>
      </c>
      <c r="C63" s="193">
        <v>75020</v>
      </c>
      <c r="D63" s="159" t="s">
        <v>36</v>
      </c>
      <c r="E63" s="185" t="s">
        <v>56</v>
      </c>
      <c r="F63" s="161">
        <v>955992</v>
      </c>
      <c r="G63" s="265">
        <f>H63+I63+K63+K64+K65+L63</f>
        <v>893823</v>
      </c>
      <c r="H63" s="269">
        <f>134823-5000</f>
        <v>129823</v>
      </c>
      <c r="I63" s="271"/>
      <c r="J63" s="133"/>
      <c r="K63" s="13"/>
      <c r="L63" s="161">
        <v>764000</v>
      </c>
      <c r="M63" s="185" t="s">
        <v>73</v>
      </c>
    </row>
    <row r="64" spans="1:13" s="33" customFormat="1" ht="15.75">
      <c r="A64" s="193"/>
      <c r="B64" s="193"/>
      <c r="C64" s="193"/>
      <c r="D64" s="159"/>
      <c r="E64" s="185"/>
      <c r="F64" s="162"/>
      <c r="G64" s="157"/>
      <c r="H64" s="269"/>
      <c r="I64" s="167"/>
      <c r="J64" s="12"/>
      <c r="K64" s="24"/>
      <c r="L64" s="162"/>
      <c r="M64" s="185"/>
    </row>
    <row r="65" spans="1:13" s="33" customFormat="1" ht="15.75">
      <c r="A65" s="193"/>
      <c r="B65" s="193"/>
      <c r="C65" s="193"/>
      <c r="D65" s="159"/>
      <c r="E65" s="185"/>
      <c r="F65" s="162"/>
      <c r="G65" s="157"/>
      <c r="H65" s="270"/>
      <c r="I65" s="167"/>
      <c r="J65" s="14"/>
      <c r="K65" s="25"/>
      <c r="L65" s="162"/>
      <c r="M65" s="185"/>
    </row>
    <row r="66" spans="1:14" s="34" customFormat="1" ht="20.25" customHeight="1">
      <c r="A66" s="190">
        <v>18</v>
      </c>
      <c r="B66" s="190">
        <v>801</v>
      </c>
      <c r="C66" s="190">
        <v>80130</v>
      </c>
      <c r="D66" s="195" t="s">
        <v>36</v>
      </c>
      <c r="E66" s="186" t="s">
        <v>53</v>
      </c>
      <c r="F66" s="261" t="s">
        <v>87</v>
      </c>
      <c r="G66" s="158">
        <f>H66+I66+K66+K67+K68+L66</f>
        <v>2929080</v>
      </c>
      <c r="H66" s="266"/>
      <c r="I66" s="255">
        <f>381913</f>
        <v>381913</v>
      </c>
      <c r="J66" s="40"/>
      <c r="K66" s="41"/>
      <c r="L66" s="258">
        <f>2547167</f>
        <v>2547167</v>
      </c>
      <c r="M66" s="186" t="s">
        <v>65</v>
      </c>
      <c r="N66" s="251"/>
    </row>
    <row r="67" spans="1:14" s="34" customFormat="1" ht="20.25" customHeight="1">
      <c r="A67" s="191"/>
      <c r="B67" s="191"/>
      <c r="C67" s="191"/>
      <c r="D67" s="213"/>
      <c r="E67" s="151"/>
      <c r="F67" s="262"/>
      <c r="G67" s="264"/>
      <c r="H67" s="267"/>
      <c r="I67" s="256"/>
      <c r="J67" s="42"/>
      <c r="K67" s="43"/>
      <c r="L67" s="259"/>
      <c r="M67" s="151"/>
      <c r="N67" s="251"/>
    </row>
    <row r="68" spans="1:14" s="34" customFormat="1" ht="18.75" customHeight="1">
      <c r="A68" s="209"/>
      <c r="B68" s="209"/>
      <c r="C68" s="209"/>
      <c r="D68" s="214"/>
      <c r="E68" s="152"/>
      <c r="F68" s="263"/>
      <c r="G68" s="265"/>
      <c r="H68" s="268"/>
      <c r="I68" s="257"/>
      <c r="J68" s="44"/>
      <c r="K68" s="45"/>
      <c r="L68" s="260"/>
      <c r="M68" s="152"/>
      <c r="N68" s="251"/>
    </row>
    <row r="69" spans="1:13" s="33" customFormat="1" ht="13.5" customHeight="1">
      <c r="A69" s="171">
        <v>19</v>
      </c>
      <c r="B69" s="173">
        <v>851</v>
      </c>
      <c r="C69" s="173">
        <v>85111</v>
      </c>
      <c r="D69" s="229" t="s">
        <v>36</v>
      </c>
      <c r="E69" s="253" t="s">
        <v>34</v>
      </c>
      <c r="F69" s="217">
        <v>112348980</v>
      </c>
      <c r="G69" s="217">
        <f>G73+G76</f>
        <v>10849995</v>
      </c>
      <c r="H69" s="217">
        <f>H73+H76</f>
        <v>0</v>
      </c>
      <c r="I69" s="217">
        <f>I73+I76</f>
        <v>1614932</v>
      </c>
      <c r="J69" s="40"/>
      <c r="K69" s="50"/>
      <c r="L69" s="216">
        <f>L73+L76</f>
        <v>9235063</v>
      </c>
      <c r="M69" s="244" t="s">
        <v>22</v>
      </c>
    </row>
    <row r="70" spans="1:13" s="33" customFormat="1" ht="15.75">
      <c r="A70" s="172"/>
      <c r="B70" s="227"/>
      <c r="C70" s="227"/>
      <c r="D70" s="229"/>
      <c r="E70" s="253"/>
      <c r="F70" s="217"/>
      <c r="G70" s="217"/>
      <c r="H70" s="217"/>
      <c r="I70" s="217"/>
      <c r="J70" s="42"/>
      <c r="K70" s="43"/>
      <c r="L70" s="217"/>
      <c r="M70" s="245"/>
    </row>
    <row r="71" spans="1:13" s="33" customFormat="1" ht="15.75">
      <c r="A71" s="172"/>
      <c r="B71" s="227"/>
      <c r="C71" s="227"/>
      <c r="D71" s="229"/>
      <c r="E71" s="253"/>
      <c r="F71" s="217"/>
      <c r="G71" s="217"/>
      <c r="H71" s="217"/>
      <c r="I71" s="217"/>
      <c r="J71" s="42"/>
      <c r="K71" s="43"/>
      <c r="L71" s="217"/>
      <c r="M71" s="245"/>
    </row>
    <row r="72" spans="1:13" s="33" customFormat="1" ht="15.75">
      <c r="A72" s="172"/>
      <c r="B72" s="227"/>
      <c r="C72" s="227"/>
      <c r="D72" s="229"/>
      <c r="E72" s="55" t="s">
        <v>35</v>
      </c>
      <c r="F72" s="254"/>
      <c r="G72" s="254"/>
      <c r="H72" s="254"/>
      <c r="I72" s="254"/>
      <c r="J72" s="51"/>
      <c r="K72" s="52"/>
      <c r="L72" s="254"/>
      <c r="M72" s="246"/>
    </row>
    <row r="73" spans="1:13" s="33" customFormat="1" ht="15.75">
      <c r="A73" s="172"/>
      <c r="B73" s="227"/>
      <c r="C73" s="227"/>
      <c r="D73" s="247" t="s">
        <v>36</v>
      </c>
      <c r="E73" s="242" t="s">
        <v>32</v>
      </c>
      <c r="F73" s="240">
        <v>6944936</v>
      </c>
      <c r="G73" s="240">
        <f>H73+I73+K73+K74+K75+L73</f>
        <v>6933834</v>
      </c>
      <c r="H73" s="240"/>
      <c r="I73" s="240">
        <v>1036398</v>
      </c>
      <c r="J73" s="53"/>
      <c r="K73" s="54"/>
      <c r="L73" s="240">
        <v>5897436</v>
      </c>
      <c r="M73" s="185" t="s">
        <v>65</v>
      </c>
    </row>
    <row r="74" spans="1:13" s="33" customFormat="1" ht="15.75">
      <c r="A74" s="172"/>
      <c r="B74" s="227"/>
      <c r="C74" s="227"/>
      <c r="D74" s="248"/>
      <c r="E74" s="242"/>
      <c r="F74" s="240"/>
      <c r="G74" s="240"/>
      <c r="H74" s="240"/>
      <c r="I74" s="240"/>
      <c r="J74" s="42"/>
      <c r="K74" s="43"/>
      <c r="L74" s="240"/>
      <c r="M74" s="185"/>
    </row>
    <row r="75" spans="1:13" s="33" customFormat="1" ht="15.75">
      <c r="A75" s="172"/>
      <c r="B75" s="227"/>
      <c r="C75" s="227"/>
      <c r="D75" s="249"/>
      <c r="E75" s="242"/>
      <c r="F75" s="250"/>
      <c r="G75" s="250"/>
      <c r="H75" s="250"/>
      <c r="I75" s="250"/>
      <c r="J75" s="51"/>
      <c r="K75" s="52"/>
      <c r="L75" s="240"/>
      <c r="M75" s="185"/>
    </row>
    <row r="76" spans="1:13" s="33" customFormat="1" ht="15.75">
      <c r="A76" s="172"/>
      <c r="B76" s="227"/>
      <c r="C76" s="227"/>
      <c r="D76" s="241" t="s">
        <v>36</v>
      </c>
      <c r="E76" s="242" t="s">
        <v>33</v>
      </c>
      <c r="F76" s="239">
        <f>G76+10000</f>
        <v>3926161</v>
      </c>
      <c r="G76" s="239">
        <f>I76+L76+H76</f>
        <v>3916161</v>
      </c>
      <c r="H76" s="239"/>
      <c r="I76" s="239">
        <f>578994-460</f>
        <v>578534</v>
      </c>
      <c r="J76" s="53"/>
      <c r="K76" s="54"/>
      <c r="L76" s="240">
        <v>3337627</v>
      </c>
      <c r="M76" s="185" t="s">
        <v>65</v>
      </c>
    </row>
    <row r="77" spans="1:13" s="33" customFormat="1" ht="15.75">
      <c r="A77" s="172"/>
      <c r="B77" s="227"/>
      <c r="C77" s="227"/>
      <c r="D77" s="159"/>
      <c r="E77" s="242"/>
      <c r="F77" s="177"/>
      <c r="G77" s="177"/>
      <c r="H77" s="177"/>
      <c r="I77" s="177"/>
      <c r="J77" s="42"/>
      <c r="K77" s="43"/>
      <c r="L77" s="240"/>
      <c r="M77" s="185"/>
    </row>
    <row r="78" spans="1:13" s="33" customFormat="1" ht="15.75">
      <c r="A78" s="173"/>
      <c r="B78" s="252"/>
      <c r="C78" s="252"/>
      <c r="D78" s="159"/>
      <c r="E78" s="243"/>
      <c r="F78" s="177"/>
      <c r="G78" s="177"/>
      <c r="H78" s="177"/>
      <c r="I78" s="177"/>
      <c r="J78" s="44"/>
      <c r="K78" s="45"/>
      <c r="L78" s="239"/>
      <c r="M78" s="185"/>
    </row>
    <row r="79" spans="1:13" s="33" customFormat="1" ht="15" customHeight="1">
      <c r="A79" s="209">
        <v>20</v>
      </c>
      <c r="B79" s="190">
        <v>854</v>
      </c>
      <c r="C79" s="190">
        <v>85417</v>
      </c>
      <c r="D79" s="159" t="s">
        <v>36</v>
      </c>
      <c r="E79" s="235" t="s">
        <v>60</v>
      </c>
      <c r="F79" s="237">
        <f>G79+12015+22500</f>
        <v>1292260</v>
      </c>
      <c r="G79" s="238">
        <f>H79+I79+K79+K80+K81+L79</f>
        <v>1257745</v>
      </c>
      <c r="H79" s="237"/>
      <c r="I79" s="177">
        <v>160479</v>
      </c>
      <c r="J79" s="46"/>
      <c r="K79" s="41"/>
      <c r="L79" s="234">
        <v>1097266</v>
      </c>
      <c r="M79" s="185" t="s">
        <v>65</v>
      </c>
    </row>
    <row r="80" spans="1:13" s="33" customFormat="1" ht="15.75">
      <c r="A80" s="193"/>
      <c r="B80" s="191"/>
      <c r="C80" s="191"/>
      <c r="D80" s="159"/>
      <c r="E80" s="232"/>
      <c r="F80" s="237"/>
      <c r="G80" s="238"/>
      <c r="H80" s="237"/>
      <c r="I80" s="177"/>
      <c r="J80" s="42"/>
      <c r="K80" s="43"/>
      <c r="L80" s="234"/>
      <c r="M80" s="185"/>
    </row>
    <row r="81" spans="1:13" s="33" customFormat="1" ht="19.5" customHeight="1">
      <c r="A81" s="193"/>
      <c r="B81" s="209"/>
      <c r="C81" s="209"/>
      <c r="D81" s="159"/>
      <c r="E81" s="236"/>
      <c r="F81" s="237"/>
      <c r="G81" s="238"/>
      <c r="H81" s="237"/>
      <c r="I81" s="177"/>
      <c r="J81" s="44"/>
      <c r="K81" s="45"/>
      <c r="L81" s="234"/>
      <c r="M81" s="185"/>
    </row>
    <row r="82" spans="1:13" ht="19.5">
      <c r="A82" s="93"/>
      <c r="B82" s="93"/>
      <c r="C82" s="226" t="s">
        <v>62</v>
      </c>
      <c r="D82" s="153"/>
      <c r="E82" s="154"/>
      <c r="F82" s="57"/>
      <c r="G82" s="57"/>
      <c r="H82" s="57"/>
      <c r="I82" s="89"/>
      <c r="J82" s="100"/>
      <c r="K82" s="100"/>
      <c r="L82" s="101"/>
      <c r="M82" s="9"/>
    </row>
    <row r="83" spans="1:14" s="33" customFormat="1" ht="15" customHeight="1">
      <c r="A83" s="193">
        <v>21</v>
      </c>
      <c r="B83" s="227">
        <v>801</v>
      </c>
      <c r="C83" s="227">
        <v>80130</v>
      </c>
      <c r="D83" s="228" t="s">
        <v>18</v>
      </c>
      <c r="E83" s="231" t="s">
        <v>57</v>
      </c>
      <c r="F83" s="216">
        <f>1426477.63+30000</f>
        <v>1456477.63</v>
      </c>
      <c r="G83" s="219">
        <v>1339534</v>
      </c>
      <c r="H83" s="222"/>
      <c r="I83" s="225" t="s">
        <v>84</v>
      </c>
      <c r="J83" s="40"/>
      <c r="K83" s="41"/>
      <c r="L83" s="162"/>
      <c r="M83" s="185" t="s">
        <v>65</v>
      </c>
      <c r="N83" s="215"/>
    </row>
    <row r="84" spans="1:14" s="33" customFormat="1" ht="15.75">
      <c r="A84" s="193"/>
      <c r="B84" s="227"/>
      <c r="C84" s="227"/>
      <c r="D84" s="229"/>
      <c r="E84" s="232"/>
      <c r="F84" s="217"/>
      <c r="G84" s="220"/>
      <c r="H84" s="223"/>
      <c r="I84" s="220"/>
      <c r="J84" s="42"/>
      <c r="K84" s="43"/>
      <c r="L84" s="162"/>
      <c r="M84" s="185"/>
      <c r="N84" s="215"/>
    </row>
    <row r="85" spans="1:14" s="33" customFormat="1" ht="37.5" customHeight="1">
      <c r="A85" s="193"/>
      <c r="B85" s="227"/>
      <c r="C85" s="227"/>
      <c r="D85" s="230"/>
      <c r="E85" s="233"/>
      <c r="F85" s="218"/>
      <c r="G85" s="221"/>
      <c r="H85" s="224"/>
      <c r="I85" s="221"/>
      <c r="J85" s="44"/>
      <c r="K85" s="45"/>
      <c r="L85" s="162"/>
      <c r="M85" s="185"/>
      <c r="N85" s="215"/>
    </row>
    <row r="86" spans="1:13" ht="15.75" customHeight="1">
      <c r="A86" s="193">
        <v>22</v>
      </c>
      <c r="B86" s="193">
        <v>801</v>
      </c>
      <c r="C86" s="193">
        <v>80130</v>
      </c>
      <c r="D86" s="194" t="s">
        <v>18</v>
      </c>
      <c r="E86" s="185" t="s">
        <v>43</v>
      </c>
      <c r="F86" s="162">
        <f>G86</f>
        <v>450000</v>
      </c>
      <c r="G86" s="157">
        <f>H86+I86+K86+K87+K88+L86</f>
        <v>450000</v>
      </c>
      <c r="H86" s="162"/>
      <c r="I86" s="162">
        <v>250000</v>
      </c>
      <c r="J86" s="40" t="s">
        <v>11</v>
      </c>
      <c r="K86" s="11">
        <v>200000</v>
      </c>
      <c r="L86" s="162"/>
      <c r="M86" s="185" t="s">
        <v>65</v>
      </c>
    </row>
    <row r="87" spans="1:13" ht="15.75">
      <c r="A87" s="193"/>
      <c r="B87" s="193"/>
      <c r="C87" s="193"/>
      <c r="D87" s="194"/>
      <c r="E87" s="185"/>
      <c r="F87" s="162"/>
      <c r="G87" s="157"/>
      <c r="H87" s="162"/>
      <c r="I87" s="162"/>
      <c r="J87" s="42" t="s">
        <v>13</v>
      </c>
      <c r="K87" s="24"/>
      <c r="L87" s="162"/>
      <c r="M87" s="185"/>
    </row>
    <row r="88" spans="1:13" ht="15.75">
      <c r="A88" s="193"/>
      <c r="B88" s="193"/>
      <c r="C88" s="193"/>
      <c r="D88" s="194"/>
      <c r="E88" s="185"/>
      <c r="F88" s="162"/>
      <c r="G88" s="157"/>
      <c r="H88" s="162"/>
      <c r="I88" s="162"/>
      <c r="J88" s="44" t="s">
        <v>14</v>
      </c>
      <c r="K88" s="25"/>
      <c r="L88" s="162"/>
      <c r="M88" s="185"/>
    </row>
    <row r="89" spans="1:13" s="33" customFormat="1" ht="15" customHeight="1">
      <c r="A89" s="193">
        <v>23</v>
      </c>
      <c r="B89" s="193">
        <v>801</v>
      </c>
      <c r="C89" s="190">
        <v>80130</v>
      </c>
      <c r="D89" s="195" t="s">
        <v>18</v>
      </c>
      <c r="E89" s="185" t="s">
        <v>47</v>
      </c>
      <c r="F89" s="162">
        <f>G89</f>
        <v>450000</v>
      </c>
      <c r="G89" s="157">
        <f>H89+I89+K89+K90+K91+L89</f>
        <v>450000</v>
      </c>
      <c r="H89" s="162"/>
      <c r="I89" s="162">
        <v>250000</v>
      </c>
      <c r="J89" s="40" t="s">
        <v>11</v>
      </c>
      <c r="K89" s="11">
        <v>200000</v>
      </c>
      <c r="L89" s="162"/>
      <c r="M89" s="185" t="s">
        <v>65</v>
      </c>
    </row>
    <row r="90" spans="1:13" s="33" customFormat="1" ht="15.75">
      <c r="A90" s="193"/>
      <c r="B90" s="193"/>
      <c r="C90" s="191"/>
      <c r="D90" s="213"/>
      <c r="E90" s="185"/>
      <c r="F90" s="162"/>
      <c r="G90" s="157"/>
      <c r="H90" s="162"/>
      <c r="I90" s="162"/>
      <c r="J90" s="42" t="s">
        <v>13</v>
      </c>
      <c r="K90" s="24"/>
      <c r="L90" s="162"/>
      <c r="M90" s="185"/>
    </row>
    <row r="91" spans="1:13" s="33" customFormat="1" ht="15.75">
      <c r="A91" s="193"/>
      <c r="B91" s="193"/>
      <c r="C91" s="209"/>
      <c r="D91" s="214"/>
      <c r="E91" s="185"/>
      <c r="F91" s="162"/>
      <c r="G91" s="157"/>
      <c r="H91" s="162"/>
      <c r="I91" s="162"/>
      <c r="J91" s="44" t="s">
        <v>14</v>
      </c>
      <c r="K91" s="25"/>
      <c r="L91" s="162"/>
      <c r="M91" s="185"/>
    </row>
    <row r="92" spans="1:13" ht="15.75">
      <c r="A92" s="190">
        <v>24</v>
      </c>
      <c r="B92" s="190">
        <v>900</v>
      </c>
      <c r="C92" s="190">
        <v>90019</v>
      </c>
      <c r="D92" s="210" t="s">
        <v>18</v>
      </c>
      <c r="E92" s="185" t="s">
        <v>42</v>
      </c>
      <c r="F92" s="155">
        <v>77000</v>
      </c>
      <c r="G92" s="208">
        <v>77000</v>
      </c>
      <c r="H92" s="208">
        <v>77000</v>
      </c>
      <c r="I92" s="163"/>
      <c r="J92" s="12"/>
      <c r="K92" s="24"/>
      <c r="L92" s="163"/>
      <c r="M92" s="186" t="s">
        <v>65</v>
      </c>
    </row>
    <row r="93" spans="1:13" ht="15.75">
      <c r="A93" s="191"/>
      <c r="B93" s="191"/>
      <c r="C93" s="191"/>
      <c r="D93" s="211"/>
      <c r="E93" s="185"/>
      <c r="F93" s="156"/>
      <c r="G93" s="208"/>
      <c r="H93" s="208"/>
      <c r="I93" s="150"/>
      <c r="J93" s="12"/>
      <c r="K93" s="24"/>
      <c r="L93" s="150"/>
      <c r="M93" s="151"/>
    </row>
    <row r="94" spans="1:13" ht="15.75">
      <c r="A94" s="209"/>
      <c r="B94" s="209"/>
      <c r="C94" s="209"/>
      <c r="D94" s="212"/>
      <c r="E94" s="185"/>
      <c r="F94" s="207"/>
      <c r="G94" s="208"/>
      <c r="H94" s="208"/>
      <c r="I94" s="161"/>
      <c r="J94" s="12"/>
      <c r="K94" s="24"/>
      <c r="L94" s="150"/>
      <c r="M94" s="152"/>
    </row>
    <row r="95" spans="1:13" ht="19.5">
      <c r="A95" s="128"/>
      <c r="B95" s="82"/>
      <c r="C95" s="153" t="s">
        <v>59</v>
      </c>
      <c r="D95" s="153"/>
      <c r="E95" s="154"/>
      <c r="F95" s="94"/>
      <c r="G95" s="95"/>
      <c r="H95" s="95"/>
      <c r="I95" s="72"/>
      <c r="J95" s="56"/>
      <c r="K95" s="61"/>
      <c r="L95" s="68"/>
      <c r="M95" s="92"/>
    </row>
    <row r="96" spans="1:13" s="33" customFormat="1" ht="15" customHeight="1">
      <c r="A96" s="193">
        <v>25</v>
      </c>
      <c r="B96" s="193">
        <v>801</v>
      </c>
      <c r="C96" s="193">
        <v>80120</v>
      </c>
      <c r="D96" s="159" t="s">
        <v>18</v>
      </c>
      <c r="E96" s="185" t="s">
        <v>80</v>
      </c>
      <c r="F96" s="162">
        <v>120000</v>
      </c>
      <c r="G96" s="157">
        <f>H96+I96+K96+K97+K98+L96</f>
        <v>120000</v>
      </c>
      <c r="H96" s="157">
        <v>60000</v>
      </c>
      <c r="I96" s="167"/>
      <c r="J96" s="102" t="s">
        <v>11</v>
      </c>
      <c r="K96" s="13"/>
      <c r="L96" s="161"/>
      <c r="M96" s="185" t="s">
        <v>65</v>
      </c>
    </row>
    <row r="97" spans="1:13" s="33" customFormat="1" ht="15.75">
      <c r="A97" s="193"/>
      <c r="B97" s="193"/>
      <c r="C97" s="193"/>
      <c r="D97" s="159"/>
      <c r="E97" s="185"/>
      <c r="F97" s="162"/>
      <c r="G97" s="157"/>
      <c r="H97" s="157"/>
      <c r="I97" s="167"/>
      <c r="J97" s="42" t="s">
        <v>13</v>
      </c>
      <c r="K97" s="24">
        <v>60000</v>
      </c>
      <c r="L97" s="162"/>
      <c r="M97" s="185"/>
    </row>
    <row r="98" spans="1:13" s="33" customFormat="1" ht="33" customHeight="1">
      <c r="A98" s="190"/>
      <c r="B98" s="190"/>
      <c r="C98" s="190"/>
      <c r="D98" s="149"/>
      <c r="E98" s="186"/>
      <c r="F98" s="163"/>
      <c r="G98" s="158"/>
      <c r="H98" s="158"/>
      <c r="I98" s="160"/>
      <c r="J98" s="42" t="s">
        <v>14</v>
      </c>
      <c r="K98" s="24"/>
      <c r="L98" s="163"/>
      <c r="M98" s="186"/>
    </row>
    <row r="99" spans="1:13" ht="12.75" customHeight="1">
      <c r="A99" s="166" t="s">
        <v>23</v>
      </c>
      <c r="B99" s="166"/>
      <c r="C99" s="166"/>
      <c r="D99" s="166"/>
      <c r="E99" s="166"/>
      <c r="F99" s="187">
        <f>SUM(F58:F65)+SUM(F73:F98)+2997316</f>
        <v>54067391.629999995</v>
      </c>
      <c r="G99" s="187">
        <f>SUM(G58:G98)-G69</f>
        <v>36840008</v>
      </c>
      <c r="H99" s="187">
        <f>SUM(H58:H98)-H73-H76</f>
        <v>1454208</v>
      </c>
      <c r="I99" s="187">
        <f>SUM(I58:I98)-I69+1339534</f>
        <v>9244901</v>
      </c>
      <c r="J99" s="187"/>
      <c r="K99" s="187">
        <f>SUM(K58:K98)</f>
        <v>5730780</v>
      </c>
      <c r="L99" s="187">
        <f>SUM(L58:L98)-L69</f>
        <v>20410119</v>
      </c>
      <c r="M99" s="177" t="s">
        <v>24</v>
      </c>
    </row>
    <row r="100" spans="1:13" ht="28.5" customHeight="1">
      <c r="A100" s="166"/>
      <c r="B100" s="166"/>
      <c r="C100" s="166"/>
      <c r="D100" s="166"/>
      <c r="E100" s="166"/>
      <c r="F100" s="187"/>
      <c r="G100" s="187"/>
      <c r="H100" s="187"/>
      <c r="I100" s="187"/>
      <c r="J100" s="187"/>
      <c r="K100" s="187"/>
      <c r="L100" s="187"/>
      <c r="M100" s="177"/>
    </row>
    <row r="101" spans="1:13" ht="28.5" customHeight="1">
      <c r="A101" s="139" t="s">
        <v>88</v>
      </c>
      <c r="B101" s="140"/>
      <c r="C101" s="140"/>
      <c r="D101" s="140"/>
      <c r="E101" s="140"/>
      <c r="F101" s="97"/>
      <c r="G101" s="97"/>
      <c r="H101" s="97"/>
      <c r="I101" s="97"/>
      <c r="J101" s="97"/>
      <c r="K101" s="97"/>
      <c r="L101" s="97"/>
      <c r="M101" s="136"/>
    </row>
    <row r="102" spans="1:13" ht="28.5" customHeight="1">
      <c r="A102" s="178" t="s">
        <v>85</v>
      </c>
      <c r="B102" s="164"/>
      <c r="C102" s="164"/>
      <c r="D102" s="164"/>
      <c r="E102" s="164"/>
      <c r="F102" s="116"/>
      <c r="G102" s="116"/>
      <c r="H102" s="116"/>
      <c r="I102" s="116"/>
      <c r="J102" s="110"/>
      <c r="K102" s="116"/>
      <c r="L102" s="116"/>
      <c r="M102" s="136"/>
    </row>
    <row r="103" spans="1:13" ht="28.5" customHeight="1">
      <c r="A103" s="137"/>
      <c r="B103" s="138"/>
      <c r="C103" s="138"/>
      <c r="D103" s="138"/>
      <c r="E103" s="138"/>
      <c r="F103" s="116"/>
      <c r="G103" s="116"/>
      <c r="H103" s="116"/>
      <c r="I103" s="116"/>
      <c r="J103" s="110"/>
      <c r="K103" s="116"/>
      <c r="L103" s="116"/>
      <c r="M103" s="136"/>
    </row>
    <row r="104" spans="1:13" ht="28.5" customHeight="1">
      <c r="A104" s="165" t="s">
        <v>66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</row>
    <row r="105" spans="1:13" ht="34.5" customHeight="1">
      <c r="A105" s="59">
        <v>1</v>
      </c>
      <c r="B105" s="59">
        <v>600</v>
      </c>
      <c r="C105" s="59">
        <v>60014</v>
      </c>
      <c r="D105" s="59">
        <v>6060</v>
      </c>
      <c r="E105" s="67" t="s">
        <v>44</v>
      </c>
      <c r="F105" s="68">
        <v>35000</v>
      </c>
      <c r="G105" s="68">
        <f>H105+I105+K105+L105</f>
        <v>35000</v>
      </c>
      <c r="H105" s="68">
        <v>35000</v>
      </c>
      <c r="I105" s="59"/>
      <c r="J105" s="69"/>
      <c r="K105" s="60"/>
      <c r="L105" s="58"/>
      <c r="M105" s="59" t="s">
        <v>12</v>
      </c>
    </row>
    <row r="106" spans="1:13" ht="34.5" customHeight="1">
      <c r="A106" s="59">
        <v>2</v>
      </c>
      <c r="B106" s="59">
        <v>750</v>
      </c>
      <c r="C106" s="59">
        <v>75020</v>
      </c>
      <c r="D106" s="59">
        <v>6060</v>
      </c>
      <c r="E106" s="67" t="s">
        <v>64</v>
      </c>
      <c r="F106" s="68">
        <f>G106</f>
        <v>142000</v>
      </c>
      <c r="G106" s="68">
        <f>H106</f>
        <v>142000</v>
      </c>
      <c r="H106" s="68">
        <f>50000+21000+6000+36600+12000+6000+10400</f>
        <v>142000</v>
      </c>
      <c r="I106" s="59"/>
      <c r="J106" s="69"/>
      <c r="K106" s="60"/>
      <c r="L106" s="59"/>
      <c r="M106" s="59" t="s">
        <v>65</v>
      </c>
    </row>
    <row r="107" spans="1:13" ht="34.5" customHeight="1">
      <c r="A107" s="59">
        <v>3</v>
      </c>
      <c r="B107" s="59">
        <v>750</v>
      </c>
      <c r="C107" s="59">
        <v>75020</v>
      </c>
      <c r="D107" s="59">
        <v>6060</v>
      </c>
      <c r="E107" s="67" t="s">
        <v>75</v>
      </c>
      <c r="F107" s="68">
        <v>8000</v>
      </c>
      <c r="G107" s="68">
        <f>H107+I107+K107+L107</f>
        <v>8000</v>
      </c>
      <c r="H107" s="68">
        <v>8000</v>
      </c>
      <c r="I107" s="59"/>
      <c r="J107" s="56"/>
      <c r="K107" s="60"/>
      <c r="L107" s="83"/>
      <c r="M107" s="59" t="s">
        <v>65</v>
      </c>
    </row>
    <row r="108" spans="1:14" s="28" customFormat="1" ht="39" customHeight="1">
      <c r="A108" s="5">
        <v>4</v>
      </c>
      <c r="B108" s="5">
        <v>700</v>
      </c>
      <c r="C108" s="5">
        <v>70005</v>
      </c>
      <c r="D108" s="141" t="s">
        <v>89</v>
      </c>
      <c r="E108" s="9" t="s">
        <v>86</v>
      </c>
      <c r="F108" s="80">
        <v>456000</v>
      </c>
      <c r="G108" s="142">
        <v>456000</v>
      </c>
      <c r="H108" s="80">
        <v>456000</v>
      </c>
      <c r="I108" s="145"/>
      <c r="J108" s="147"/>
      <c r="K108" s="148"/>
      <c r="L108" s="146"/>
      <c r="M108" s="143" t="s">
        <v>65</v>
      </c>
      <c r="N108" s="144"/>
    </row>
    <row r="109" spans="1:13" ht="34.5" customHeight="1">
      <c r="A109" s="59">
        <v>5</v>
      </c>
      <c r="B109" s="59">
        <v>801</v>
      </c>
      <c r="C109" s="59">
        <v>80130</v>
      </c>
      <c r="D109" s="59">
        <v>6060</v>
      </c>
      <c r="E109" s="67" t="s">
        <v>91</v>
      </c>
      <c r="F109" s="68">
        <v>8570</v>
      </c>
      <c r="G109" s="68">
        <f>H109+I109+K109+L109</f>
        <v>8570</v>
      </c>
      <c r="H109" s="68">
        <v>8570</v>
      </c>
      <c r="I109" s="59"/>
      <c r="J109" s="56"/>
      <c r="K109" s="60"/>
      <c r="L109" s="83"/>
      <c r="M109" s="59" t="s">
        <v>92</v>
      </c>
    </row>
    <row r="110" spans="1:13" ht="34.5" customHeight="1">
      <c r="A110" s="5">
        <v>6</v>
      </c>
      <c r="B110" s="5">
        <v>852</v>
      </c>
      <c r="C110" s="5">
        <v>85218</v>
      </c>
      <c r="D110" s="5">
        <v>6060</v>
      </c>
      <c r="E110" s="9" t="s">
        <v>74</v>
      </c>
      <c r="F110" s="80">
        <v>4500</v>
      </c>
      <c r="G110" s="68">
        <v>4500</v>
      </c>
      <c r="H110" s="80">
        <v>4500</v>
      </c>
      <c r="I110" s="5"/>
      <c r="J110" s="81"/>
      <c r="K110" s="26"/>
      <c r="L110" s="93"/>
      <c r="M110" s="5" t="s">
        <v>41</v>
      </c>
    </row>
    <row r="111" spans="1:13" ht="28.5" customHeight="1">
      <c r="A111" s="174" t="s">
        <v>25</v>
      </c>
      <c r="B111" s="174"/>
      <c r="C111" s="174"/>
      <c r="D111" s="174"/>
      <c r="E111" s="174"/>
      <c r="F111" s="29">
        <f>SUM(F105:F110)</f>
        <v>654070</v>
      </c>
      <c r="G111" s="29">
        <f>SUM(G105:G110)</f>
        <v>654070</v>
      </c>
      <c r="H111" s="29">
        <f>SUM(H105:H110)</f>
        <v>654070</v>
      </c>
      <c r="I111" s="29">
        <f>SUM(I106:I110)</f>
        <v>0</v>
      </c>
      <c r="J111" s="30"/>
      <c r="K111" s="31">
        <f>SUM(K106:K110)</f>
        <v>0</v>
      </c>
      <c r="L111" s="29">
        <f>SUM(L106:L110)</f>
        <v>0</v>
      </c>
      <c r="M111" s="27" t="s">
        <v>24</v>
      </c>
    </row>
    <row r="112" spans="1:13" ht="23.25" customHeight="1">
      <c r="A112" s="174" t="s">
        <v>26</v>
      </c>
      <c r="B112" s="174"/>
      <c r="C112" s="174"/>
      <c r="D112" s="174"/>
      <c r="E112" s="174"/>
      <c r="F112" s="29">
        <v>300000</v>
      </c>
      <c r="G112" s="29">
        <v>300000</v>
      </c>
      <c r="H112" s="29">
        <f>200000+100000</f>
        <v>300000</v>
      </c>
      <c r="I112" s="30"/>
      <c r="J112" s="35"/>
      <c r="K112" s="35"/>
      <c r="L112" s="31"/>
      <c r="M112" s="32" t="s">
        <v>22</v>
      </c>
    </row>
    <row r="113" spans="1:13" ht="30" customHeight="1">
      <c r="A113" s="174" t="s">
        <v>27</v>
      </c>
      <c r="B113" s="174"/>
      <c r="C113" s="174"/>
      <c r="D113" s="174"/>
      <c r="E113" s="174"/>
      <c r="F113" s="29">
        <f>F99+F112+F111</f>
        <v>55021461.629999995</v>
      </c>
      <c r="G113" s="29">
        <f>G99+G112+G111</f>
        <v>37794078</v>
      </c>
      <c r="H113" s="29">
        <f>H99+H112+H111</f>
        <v>2408278</v>
      </c>
      <c r="I113" s="29">
        <f>I99+I112+I111</f>
        <v>9244901</v>
      </c>
      <c r="J113" s="30"/>
      <c r="K113" s="31">
        <f>K99+K112+K111</f>
        <v>5730780</v>
      </c>
      <c r="L113" s="29">
        <f>L99+L112+L111</f>
        <v>20410119</v>
      </c>
      <c r="M113" s="5" t="s">
        <v>24</v>
      </c>
    </row>
    <row r="114" spans="1:13" ht="15.75">
      <c r="A114" s="36" t="s">
        <v>28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.75">
      <c r="A115" s="36" t="s">
        <v>29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 t="s">
        <v>30</v>
      </c>
    </row>
    <row r="116" spans="1:13" ht="15.75">
      <c r="A116" s="175" t="s">
        <v>31</v>
      </c>
      <c r="B116" s="175"/>
      <c r="C116" s="175"/>
      <c r="D116" s="175"/>
      <c r="E116" s="175"/>
      <c r="F116" s="175"/>
      <c r="G116" s="175"/>
      <c r="H116" s="175"/>
      <c r="I116" s="36"/>
      <c r="J116" s="36"/>
      <c r="K116" s="36"/>
      <c r="L116" s="36"/>
      <c r="M116" s="36"/>
    </row>
    <row r="117" spans="1:13" ht="16.5">
      <c r="A117" s="176"/>
      <c r="B117" s="176"/>
      <c r="C117" s="176"/>
      <c r="D117" s="176"/>
      <c r="E117" s="176"/>
      <c r="F117" s="47"/>
      <c r="G117" s="47"/>
      <c r="H117" s="47"/>
      <c r="I117" s="36"/>
      <c r="J117" s="36"/>
      <c r="K117" s="36"/>
      <c r="L117" s="36"/>
      <c r="M117" s="36"/>
    </row>
    <row r="118" spans="1:13" ht="20.25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</row>
    <row r="119" spans="1:13" ht="15" customHeight="1">
      <c r="A119" s="200"/>
      <c r="B119" s="200"/>
      <c r="C119" s="200"/>
      <c r="D119" s="168"/>
      <c r="E119" s="203"/>
      <c r="F119" s="199"/>
      <c r="G119" s="199"/>
      <c r="H119" s="199"/>
      <c r="I119" s="199"/>
      <c r="J119" s="109"/>
      <c r="K119" s="109"/>
      <c r="L119" s="199"/>
      <c r="M119" s="203"/>
    </row>
    <row r="120" spans="1:13" ht="15.75">
      <c r="A120" s="200"/>
      <c r="B120" s="200"/>
      <c r="C120" s="200"/>
      <c r="D120" s="168"/>
      <c r="E120" s="203"/>
      <c r="F120" s="199"/>
      <c r="G120" s="199"/>
      <c r="H120" s="199"/>
      <c r="I120" s="199"/>
      <c r="J120" s="100"/>
      <c r="K120" s="109"/>
      <c r="L120" s="199"/>
      <c r="M120" s="203"/>
    </row>
    <row r="121" spans="1:13" ht="15.75">
      <c r="A121" s="200"/>
      <c r="B121" s="200"/>
      <c r="C121" s="200"/>
      <c r="D121" s="168"/>
      <c r="E121" s="203"/>
      <c r="F121" s="199"/>
      <c r="G121" s="199"/>
      <c r="H121" s="199"/>
      <c r="I121" s="199"/>
      <c r="J121" s="100"/>
      <c r="K121" s="109"/>
      <c r="L121" s="199"/>
      <c r="M121" s="203"/>
    </row>
    <row r="122" spans="1:13" s="33" customFormat="1" ht="15" customHeight="1">
      <c r="A122" s="200"/>
      <c r="B122" s="200"/>
      <c r="C122" s="200"/>
      <c r="D122" s="168"/>
      <c r="E122" s="203"/>
      <c r="F122" s="199"/>
      <c r="G122" s="199"/>
      <c r="H122" s="199"/>
      <c r="I122" s="198"/>
      <c r="J122" s="110"/>
      <c r="K122" s="110"/>
      <c r="L122" s="198"/>
      <c r="M122" s="203"/>
    </row>
    <row r="123" spans="1:13" s="33" customFormat="1" ht="15.75">
      <c r="A123" s="200"/>
      <c r="B123" s="200"/>
      <c r="C123" s="200"/>
      <c r="D123" s="168"/>
      <c r="E123" s="203"/>
      <c r="F123" s="199"/>
      <c r="G123" s="199"/>
      <c r="H123" s="199"/>
      <c r="I123" s="198"/>
      <c r="J123" s="111"/>
      <c r="K123" s="110"/>
      <c r="L123" s="198"/>
      <c r="M123" s="203"/>
    </row>
    <row r="124" spans="1:13" s="33" customFormat="1" ht="15.75">
      <c r="A124" s="200"/>
      <c r="B124" s="200"/>
      <c r="C124" s="200"/>
      <c r="D124" s="168"/>
      <c r="E124" s="203"/>
      <c r="F124" s="199"/>
      <c r="G124" s="199"/>
      <c r="H124" s="199"/>
      <c r="I124" s="198"/>
      <c r="J124" s="111"/>
      <c r="K124" s="110"/>
      <c r="L124" s="198"/>
      <c r="M124" s="203"/>
    </row>
    <row r="125" spans="1:14" s="34" customFormat="1" ht="15" customHeight="1">
      <c r="A125" s="200"/>
      <c r="B125" s="200"/>
      <c r="C125" s="200"/>
      <c r="D125" s="168"/>
      <c r="E125" s="203"/>
      <c r="F125" s="199"/>
      <c r="G125" s="199"/>
      <c r="H125" s="199"/>
      <c r="I125" s="169"/>
      <c r="J125" s="112"/>
      <c r="K125" s="112"/>
      <c r="L125" s="169"/>
      <c r="M125" s="203"/>
      <c r="N125" s="1"/>
    </row>
    <row r="126" spans="1:14" s="48" customFormat="1" ht="15.75">
      <c r="A126" s="200"/>
      <c r="B126" s="200"/>
      <c r="C126" s="200"/>
      <c r="D126" s="168"/>
      <c r="E126" s="203"/>
      <c r="F126" s="199"/>
      <c r="G126" s="199"/>
      <c r="H126" s="199"/>
      <c r="I126" s="169"/>
      <c r="J126" s="113"/>
      <c r="K126" s="112"/>
      <c r="L126" s="169"/>
      <c r="M126" s="203"/>
      <c r="N126" s="37"/>
    </row>
    <row r="127" spans="1:14" s="49" customFormat="1" ht="15.75">
      <c r="A127" s="200"/>
      <c r="B127" s="200"/>
      <c r="C127" s="200"/>
      <c r="D127" s="168"/>
      <c r="E127" s="203"/>
      <c r="F127" s="199"/>
      <c r="G127" s="199"/>
      <c r="H127" s="199"/>
      <c r="I127" s="169"/>
      <c r="J127" s="113"/>
      <c r="K127" s="112"/>
      <c r="L127" s="169"/>
      <c r="M127" s="203"/>
      <c r="N127" s="38"/>
    </row>
    <row r="128" spans="1:13" s="33" customFormat="1" ht="15" customHeight="1">
      <c r="A128" s="200"/>
      <c r="B128" s="200"/>
      <c r="C128" s="200"/>
      <c r="D128" s="168"/>
      <c r="E128" s="203"/>
      <c r="F128" s="199"/>
      <c r="G128" s="199"/>
      <c r="H128" s="199"/>
      <c r="I128" s="199"/>
      <c r="J128" s="109"/>
      <c r="K128" s="109"/>
      <c r="L128" s="199"/>
      <c r="M128" s="203"/>
    </row>
    <row r="129" spans="1:13" s="33" customFormat="1" ht="15.75">
      <c r="A129" s="200"/>
      <c r="B129" s="200"/>
      <c r="C129" s="200"/>
      <c r="D129" s="168"/>
      <c r="E129" s="203"/>
      <c r="F129" s="199"/>
      <c r="G129" s="199"/>
      <c r="H129" s="199"/>
      <c r="I129" s="199"/>
      <c r="J129" s="100"/>
      <c r="K129" s="100"/>
      <c r="L129" s="199"/>
      <c r="M129" s="203"/>
    </row>
    <row r="130" spans="1:13" s="33" customFormat="1" ht="15.75" customHeight="1">
      <c r="A130" s="200"/>
      <c r="B130" s="200"/>
      <c r="C130" s="200"/>
      <c r="D130" s="168"/>
      <c r="E130" s="203"/>
      <c r="F130" s="199"/>
      <c r="G130" s="199"/>
      <c r="H130" s="199"/>
      <c r="I130" s="199"/>
      <c r="J130" s="100"/>
      <c r="K130" s="100"/>
      <c r="L130" s="199"/>
      <c r="M130" s="203"/>
    </row>
    <row r="131" spans="1:17" ht="16.5" customHeight="1">
      <c r="A131" s="200"/>
      <c r="B131" s="200"/>
      <c r="C131" s="200"/>
      <c r="D131" s="168"/>
      <c r="E131" s="203"/>
      <c r="F131" s="199"/>
      <c r="G131" s="199"/>
      <c r="H131" s="197"/>
      <c r="I131" s="199"/>
      <c r="J131" s="109"/>
      <c r="K131" s="82"/>
      <c r="L131" s="200"/>
      <c r="M131" s="203"/>
      <c r="N131" s="117"/>
      <c r="O131" s="118"/>
      <c r="P131" s="118"/>
      <c r="Q131" s="118"/>
    </row>
    <row r="132" spans="1:17" ht="15.75">
      <c r="A132" s="200"/>
      <c r="B132" s="200"/>
      <c r="C132" s="200"/>
      <c r="D132" s="168"/>
      <c r="E132" s="203"/>
      <c r="F132" s="199"/>
      <c r="G132" s="199"/>
      <c r="H132" s="197"/>
      <c r="I132" s="199"/>
      <c r="J132" s="100"/>
      <c r="K132" s="108"/>
      <c r="L132" s="200"/>
      <c r="M132" s="203"/>
      <c r="N132" s="117"/>
      <c r="O132" s="118"/>
      <c r="P132" s="118"/>
      <c r="Q132" s="118"/>
    </row>
    <row r="133" spans="1:17" ht="15.75">
      <c r="A133" s="200"/>
      <c r="B133" s="200"/>
      <c r="C133" s="200"/>
      <c r="D133" s="168"/>
      <c r="E133" s="203"/>
      <c r="F133" s="199"/>
      <c r="G133" s="199"/>
      <c r="H133" s="197"/>
      <c r="I133" s="199"/>
      <c r="J133" s="100"/>
      <c r="K133" s="100"/>
      <c r="L133" s="200"/>
      <c r="M133" s="203"/>
      <c r="N133" s="117"/>
      <c r="O133" s="118"/>
      <c r="P133" s="118"/>
      <c r="Q133" s="118"/>
    </row>
    <row r="134" spans="1:17" s="65" customFormat="1" ht="15.75">
      <c r="A134" s="200"/>
      <c r="B134" s="200"/>
      <c r="C134" s="200"/>
      <c r="D134" s="168"/>
      <c r="E134" s="203"/>
      <c r="F134" s="199"/>
      <c r="G134" s="199"/>
      <c r="H134" s="197"/>
      <c r="I134" s="199"/>
      <c r="J134" s="109"/>
      <c r="K134" s="100"/>
      <c r="L134" s="200"/>
      <c r="M134" s="203"/>
      <c r="N134" s="117"/>
      <c r="O134" s="118"/>
      <c r="P134" s="118"/>
      <c r="Q134" s="118"/>
    </row>
    <row r="135" spans="1:17" s="65" customFormat="1" ht="15.75">
      <c r="A135" s="200"/>
      <c r="B135" s="200"/>
      <c r="C135" s="200"/>
      <c r="D135" s="168"/>
      <c r="E135" s="203"/>
      <c r="F135" s="199"/>
      <c r="G135" s="199"/>
      <c r="H135" s="197"/>
      <c r="I135" s="199"/>
      <c r="J135" s="100"/>
      <c r="K135" s="100"/>
      <c r="L135" s="200"/>
      <c r="M135" s="203"/>
      <c r="N135" s="117"/>
      <c r="O135" s="118"/>
      <c r="P135" s="118"/>
      <c r="Q135" s="118"/>
    </row>
    <row r="136" spans="1:17" s="65" customFormat="1" ht="15.75">
      <c r="A136" s="200"/>
      <c r="B136" s="200"/>
      <c r="C136" s="200"/>
      <c r="D136" s="168"/>
      <c r="E136" s="203"/>
      <c r="F136" s="199"/>
      <c r="G136" s="199"/>
      <c r="H136" s="197"/>
      <c r="I136" s="199"/>
      <c r="J136" s="100"/>
      <c r="K136" s="100"/>
      <c r="L136" s="200"/>
      <c r="M136" s="203"/>
      <c r="N136" s="117"/>
      <c r="O136" s="118"/>
      <c r="P136" s="118"/>
      <c r="Q136" s="118"/>
    </row>
    <row r="137" spans="1:17" ht="15.75">
      <c r="A137" s="200"/>
      <c r="B137" s="200"/>
      <c r="C137" s="206"/>
      <c r="D137" s="168"/>
      <c r="E137" s="203"/>
      <c r="F137" s="197"/>
      <c r="G137" s="197"/>
      <c r="H137" s="197"/>
      <c r="I137" s="197"/>
      <c r="J137" s="114"/>
      <c r="K137" s="108"/>
      <c r="L137" s="197"/>
      <c r="M137" s="203"/>
      <c r="N137" s="117"/>
      <c r="O137" s="118"/>
      <c r="P137" s="118"/>
      <c r="Q137" s="118"/>
    </row>
    <row r="138" spans="1:17" ht="15.75">
      <c r="A138" s="200"/>
      <c r="B138" s="200"/>
      <c r="C138" s="206"/>
      <c r="D138" s="168"/>
      <c r="E138" s="203"/>
      <c r="F138" s="197"/>
      <c r="G138" s="197"/>
      <c r="H138" s="197"/>
      <c r="I138" s="197"/>
      <c r="J138" s="115"/>
      <c r="K138" s="108"/>
      <c r="L138" s="197"/>
      <c r="M138" s="203"/>
      <c r="N138" s="117"/>
      <c r="O138" s="118"/>
      <c r="P138" s="118"/>
      <c r="Q138" s="118"/>
    </row>
    <row r="139" spans="1:17" ht="15.75">
      <c r="A139" s="200"/>
      <c r="B139" s="200"/>
      <c r="C139" s="206"/>
      <c r="D139" s="168"/>
      <c r="E139" s="203"/>
      <c r="F139" s="197"/>
      <c r="G139" s="197"/>
      <c r="H139" s="197"/>
      <c r="I139" s="197"/>
      <c r="J139" s="115"/>
      <c r="K139" s="115"/>
      <c r="L139" s="197"/>
      <c r="M139" s="203"/>
      <c r="N139" s="117"/>
      <c r="O139" s="118"/>
      <c r="P139" s="118"/>
      <c r="Q139" s="118"/>
    </row>
    <row r="140" spans="1:17" ht="15.75">
      <c r="A140" s="200"/>
      <c r="B140" s="200"/>
      <c r="C140" s="200"/>
      <c r="D140" s="168"/>
      <c r="E140" s="203"/>
      <c r="F140" s="197"/>
      <c r="G140" s="197"/>
      <c r="H140" s="197"/>
      <c r="I140" s="197"/>
      <c r="J140" s="114"/>
      <c r="K140" s="108"/>
      <c r="L140" s="197"/>
      <c r="M140" s="203"/>
      <c r="N140" s="117"/>
      <c r="O140" s="118"/>
      <c r="P140" s="118"/>
      <c r="Q140" s="118"/>
    </row>
    <row r="141" spans="1:17" ht="15.75">
      <c r="A141" s="200"/>
      <c r="B141" s="200"/>
      <c r="C141" s="200"/>
      <c r="D141" s="168"/>
      <c r="E141" s="203"/>
      <c r="F141" s="197"/>
      <c r="G141" s="197"/>
      <c r="H141" s="197"/>
      <c r="I141" s="197"/>
      <c r="J141" s="115"/>
      <c r="K141" s="108"/>
      <c r="L141" s="197"/>
      <c r="M141" s="203"/>
      <c r="N141" s="117"/>
      <c r="O141" s="118"/>
      <c r="P141" s="118"/>
      <c r="Q141" s="118"/>
    </row>
    <row r="142" spans="1:17" ht="15.75">
      <c r="A142" s="200"/>
      <c r="B142" s="200"/>
      <c r="C142" s="200"/>
      <c r="D142" s="168"/>
      <c r="E142" s="203"/>
      <c r="F142" s="197"/>
      <c r="G142" s="197"/>
      <c r="H142" s="197"/>
      <c r="I142" s="197"/>
      <c r="J142" s="115"/>
      <c r="K142" s="115"/>
      <c r="L142" s="197"/>
      <c r="M142" s="203"/>
      <c r="N142" s="117"/>
      <c r="O142" s="118"/>
      <c r="P142" s="118"/>
      <c r="Q142" s="118"/>
    </row>
    <row r="143" spans="1:17" ht="15.75" customHeight="1">
      <c r="A143" s="200"/>
      <c r="B143" s="200"/>
      <c r="C143" s="200"/>
      <c r="D143" s="168"/>
      <c r="E143" s="200"/>
      <c r="F143" s="197"/>
      <c r="G143" s="197"/>
      <c r="H143" s="197"/>
      <c r="I143" s="197"/>
      <c r="J143" s="114"/>
      <c r="K143" s="108"/>
      <c r="L143" s="197"/>
      <c r="M143" s="203"/>
      <c r="N143" s="117"/>
      <c r="O143" s="118"/>
      <c r="P143" s="118"/>
      <c r="Q143" s="118"/>
    </row>
    <row r="144" spans="1:17" ht="15.75">
      <c r="A144" s="200"/>
      <c r="B144" s="200"/>
      <c r="C144" s="200"/>
      <c r="D144" s="168"/>
      <c r="E144" s="200"/>
      <c r="F144" s="197"/>
      <c r="G144" s="197"/>
      <c r="H144" s="197"/>
      <c r="I144" s="197"/>
      <c r="J144" s="115"/>
      <c r="K144" s="108"/>
      <c r="L144" s="197"/>
      <c r="M144" s="203"/>
      <c r="N144" s="117"/>
      <c r="O144" s="118"/>
      <c r="P144" s="118"/>
      <c r="Q144" s="118"/>
    </row>
    <row r="145" spans="1:17" ht="15.75">
      <c r="A145" s="200"/>
      <c r="B145" s="200"/>
      <c r="C145" s="200"/>
      <c r="D145" s="168"/>
      <c r="E145" s="200"/>
      <c r="F145" s="197"/>
      <c r="G145" s="197"/>
      <c r="H145" s="197"/>
      <c r="I145" s="197"/>
      <c r="J145" s="115"/>
      <c r="K145" s="115"/>
      <c r="L145" s="197"/>
      <c r="M145" s="203"/>
      <c r="N145" s="117"/>
      <c r="O145" s="118"/>
      <c r="P145" s="118"/>
      <c r="Q145" s="118"/>
    </row>
    <row r="146" spans="1:17" ht="15.75" customHeight="1">
      <c r="A146" s="200"/>
      <c r="B146" s="200"/>
      <c r="C146" s="200"/>
      <c r="D146" s="168"/>
      <c r="E146" s="200"/>
      <c r="F146" s="197"/>
      <c r="G146" s="197"/>
      <c r="H146" s="197"/>
      <c r="I146" s="197"/>
      <c r="J146" s="114"/>
      <c r="K146" s="108"/>
      <c r="L146" s="197"/>
      <c r="M146" s="203"/>
      <c r="N146" s="117"/>
      <c r="O146" s="118"/>
      <c r="P146" s="118"/>
      <c r="Q146" s="118"/>
    </row>
    <row r="147" spans="1:17" ht="15.75">
      <c r="A147" s="200"/>
      <c r="B147" s="200"/>
      <c r="C147" s="200"/>
      <c r="D147" s="168"/>
      <c r="E147" s="200"/>
      <c r="F147" s="197"/>
      <c r="G147" s="197"/>
      <c r="H147" s="197"/>
      <c r="I147" s="197"/>
      <c r="J147" s="115"/>
      <c r="K147" s="108"/>
      <c r="L147" s="197"/>
      <c r="M147" s="203"/>
      <c r="N147" s="117"/>
      <c r="O147" s="118"/>
      <c r="P147" s="118"/>
      <c r="Q147" s="118"/>
    </row>
    <row r="148" spans="1:17" ht="15.75">
      <c r="A148" s="200"/>
      <c r="B148" s="200"/>
      <c r="C148" s="200"/>
      <c r="D148" s="168"/>
      <c r="E148" s="200"/>
      <c r="F148" s="197"/>
      <c r="G148" s="197"/>
      <c r="H148" s="197"/>
      <c r="I148" s="197"/>
      <c r="J148" s="115"/>
      <c r="K148" s="115"/>
      <c r="L148" s="197"/>
      <c r="M148" s="203"/>
      <c r="N148" s="117"/>
      <c r="O148" s="118"/>
      <c r="P148" s="118"/>
      <c r="Q148" s="118"/>
    </row>
    <row r="149" spans="1:13" s="38" customFormat="1" ht="15" customHeight="1">
      <c r="A149" s="200"/>
      <c r="B149" s="200"/>
      <c r="C149" s="200"/>
      <c r="D149" s="168"/>
      <c r="E149" s="203"/>
      <c r="F149" s="197"/>
      <c r="G149" s="197"/>
      <c r="H149" s="197"/>
      <c r="I149" s="197"/>
      <c r="J149" s="114"/>
      <c r="K149" s="114"/>
      <c r="L149" s="197"/>
      <c r="M149" s="203"/>
    </row>
    <row r="150" spans="1:13" s="38" customFormat="1" ht="18" customHeight="1">
      <c r="A150" s="200"/>
      <c r="B150" s="200"/>
      <c r="C150" s="200"/>
      <c r="D150" s="168"/>
      <c r="E150" s="203"/>
      <c r="F150" s="197"/>
      <c r="G150" s="197"/>
      <c r="H150" s="197"/>
      <c r="I150" s="197"/>
      <c r="J150" s="115"/>
      <c r="K150" s="114"/>
      <c r="L150" s="197"/>
      <c r="M150" s="203"/>
    </row>
    <row r="151" spans="1:16" s="38" customFormat="1" ht="18" customHeight="1">
      <c r="A151" s="200"/>
      <c r="B151" s="200"/>
      <c r="C151" s="200"/>
      <c r="D151" s="168"/>
      <c r="E151" s="203"/>
      <c r="F151" s="197"/>
      <c r="G151" s="197"/>
      <c r="H151" s="197"/>
      <c r="I151" s="197"/>
      <c r="J151" s="115"/>
      <c r="K151" s="114"/>
      <c r="L151" s="197"/>
      <c r="M151" s="203"/>
      <c r="P151" s="39"/>
    </row>
    <row r="152" spans="1:17" ht="15.75" customHeight="1">
      <c r="A152" s="200"/>
      <c r="B152" s="200"/>
      <c r="C152" s="200"/>
      <c r="D152" s="168"/>
      <c r="E152" s="200"/>
      <c r="F152" s="197"/>
      <c r="G152" s="197"/>
      <c r="H152" s="197"/>
      <c r="I152" s="197"/>
      <c r="J152" s="114"/>
      <c r="K152" s="108"/>
      <c r="L152" s="197"/>
      <c r="M152" s="203"/>
      <c r="N152" s="117"/>
      <c r="O152" s="118"/>
      <c r="P152" s="118"/>
      <c r="Q152" s="118"/>
    </row>
    <row r="153" spans="1:17" ht="15.75">
      <c r="A153" s="200"/>
      <c r="B153" s="200"/>
      <c r="C153" s="200"/>
      <c r="D153" s="168"/>
      <c r="E153" s="200"/>
      <c r="F153" s="197"/>
      <c r="G153" s="197"/>
      <c r="H153" s="197"/>
      <c r="I153" s="197"/>
      <c r="J153" s="115"/>
      <c r="K153" s="108"/>
      <c r="L153" s="197"/>
      <c r="M153" s="203"/>
      <c r="N153" s="117"/>
      <c r="O153" s="118"/>
      <c r="P153" s="118"/>
      <c r="Q153" s="118"/>
    </row>
    <row r="154" spans="1:17" ht="15.75">
      <c r="A154" s="200"/>
      <c r="B154" s="200"/>
      <c r="C154" s="200"/>
      <c r="D154" s="168"/>
      <c r="E154" s="200"/>
      <c r="F154" s="197"/>
      <c r="G154" s="197"/>
      <c r="H154" s="197"/>
      <c r="I154" s="197"/>
      <c r="J154" s="115"/>
      <c r="K154" s="115"/>
      <c r="L154" s="197"/>
      <c r="M154" s="203"/>
      <c r="N154" s="117"/>
      <c r="O154" s="118"/>
      <c r="P154" s="118"/>
      <c r="Q154" s="118"/>
    </row>
    <row r="155" spans="1:13" s="38" customFormat="1" ht="15" customHeight="1">
      <c r="A155" s="200"/>
      <c r="B155" s="200"/>
      <c r="C155" s="200"/>
      <c r="D155" s="168"/>
      <c r="E155" s="203"/>
      <c r="F155" s="197"/>
      <c r="G155" s="197"/>
      <c r="H155" s="197"/>
      <c r="I155" s="197"/>
      <c r="J155" s="114"/>
      <c r="K155" s="114"/>
      <c r="L155" s="197"/>
      <c r="M155" s="203"/>
    </row>
    <row r="156" spans="1:13" s="38" customFormat="1" ht="18" customHeight="1">
      <c r="A156" s="200"/>
      <c r="B156" s="200"/>
      <c r="C156" s="200"/>
      <c r="D156" s="168"/>
      <c r="E156" s="203"/>
      <c r="F156" s="197"/>
      <c r="G156" s="197"/>
      <c r="H156" s="197"/>
      <c r="I156" s="197"/>
      <c r="J156" s="115"/>
      <c r="K156" s="114"/>
      <c r="L156" s="197"/>
      <c r="M156" s="203"/>
    </row>
    <row r="157" spans="1:16" s="38" customFormat="1" ht="18" customHeight="1">
      <c r="A157" s="200"/>
      <c r="B157" s="200"/>
      <c r="C157" s="200"/>
      <c r="D157" s="168"/>
      <c r="E157" s="203"/>
      <c r="F157" s="197"/>
      <c r="G157" s="197"/>
      <c r="H157" s="197"/>
      <c r="I157" s="197"/>
      <c r="J157" s="115"/>
      <c r="K157" s="114"/>
      <c r="L157" s="197"/>
      <c r="M157" s="203"/>
      <c r="P157" s="39"/>
    </row>
    <row r="158" spans="1:16" s="38" customFormat="1" ht="15" customHeight="1">
      <c r="A158" s="200"/>
      <c r="B158" s="200"/>
      <c r="C158" s="200"/>
      <c r="D158" s="168"/>
      <c r="E158" s="203"/>
      <c r="F158" s="197"/>
      <c r="G158" s="197"/>
      <c r="H158" s="197"/>
      <c r="I158" s="197"/>
      <c r="J158" s="114"/>
      <c r="K158" s="114"/>
      <c r="L158" s="197"/>
      <c r="M158" s="203"/>
      <c r="P158" s="39"/>
    </row>
    <row r="159" spans="1:13" s="38" customFormat="1" ht="15.75">
      <c r="A159" s="200"/>
      <c r="B159" s="200"/>
      <c r="C159" s="200"/>
      <c r="D159" s="168"/>
      <c r="E159" s="203"/>
      <c r="F159" s="197"/>
      <c r="G159" s="197"/>
      <c r="H159" s="197"/>
      <c r="I159" s="197"/>
      <c r="J159" s="115"/>
      <c r="K159" s="114"/>
      <c r="L159" s="197"/>
      <c r="M159" s="203"/>
    </row>
    <row r="160" spans="1:13" ht="15.75">
      <c r="A160" s="200"/>
      <c r="B160" s="200"/>
      <c r="C160" s="200"/>
      <c r="D160" s="168"/>
      <c r="E160" s="203"/>
      <c r="F160" s="197"/>
      <c r="G160" s="197"/>
      <c r="H160" s="197"/>
      <c r="I160" s="197"/>
      <c r="J160" s="115"/>
      <c r="K160" s="114"/>
      <c r="L160" s="197"/>
      <c r="M160" s="203"/>
    </row>
    <row r="161" spans="1:13" ht="15" customHeight="1">
      <c r="A161" s="200"/>
      <c r="B161" s="200"/>
      <c r="C161" s="206"/>
      <c r="D161" s="168"/>
      <c r="E161" s="203"/>
      <c r="F161" s="199"/>
      <c r="G161" s="199"/>
      <c r="H161" s="199"/>
      <c r="I161" s="199"/>
      <c r="J161" s="109"/>
      <c r="K161" s="109"/>
      <c r="L161" s="199"/>
      <c r="M161" s="203"/>
    </row>
    <row r="162" spans="1:13" ht="15.75">
      <c r="A162" s="200"/>
      <c r="B162" s="200"/>
      <c r="C162" s="206"/>
      <c r="D162" s="168"/>
      <c r="E162" s="203"/>
      <c r="F162" s="199"/>
      <c r="G162" s="199"/>
      <c r="H162" s="199"/>
      <c r="I162" s="199"/>
      <c r="J162" s="100"/>
      <c r="K162" s="109"/>
      <c r="L162" s="199"/>
      <c r="M162" s="203"/>
    </row>
    <row r="163" spans="1:13" ht="15.75">
      <c r="A163" s="200"/>
      <c r="B163" s="200"/>
      <c r="C163" s="206"/>
      <c r="D163" s="168"/>
      <c r="E163" s="203"/>
      <c r="F163" s="199"/>
      <c r="G163" s="199"/>
      <c r="H163" s="199"/>
      <c r="I163" s="199"/>
      <c r="J163" s="100"/>
      <c r="K163" s="109"/>
      <c r="L163" s="199"/>
      <c r="M163" s="203"/>
    </row>
    <row r="164" spans="1:13" s="33" customFormat="1" ht="15" customHeight="1">
      <c r="A164" s="200"/>
      <c r="B164" s="200"/>
      <c r="C164" s="200"/>
      <c r="D164" s="202"/>
      <c r="E164" s="203"/>
      <c r="F164" s="199"/>
      <c r="G164" s="205"/>
      <c r="H164" s="197"/>
      <c r="I164" s="198"/>
      <c r="J164" s="109"/>
      <c r="K164" s="109"/>
      <c r="L164" s="199"/>
      <c r="M164" s="203"/>
    </row>
    <row r="165" spans="1:13" s="33" customFormat="1" ht="15.75">
      <c r="A165" s="200"/>
      <c r="B165" s="200"/>
      <c r="C165" s="200"/>
      <c r="D165" s="202"/>
      <c r="E165" s="203"/>
      <c r="F165" s="199"/>
      <c r="G165" s="205"/>
      <c r="H165" s="197"/>
      <c r="I165" s="198"/>
      <c r="J165" s="100"/>
      <c r="K165" s="100"/>
      <c r="L165" s="199"/>
      <c r="M165" s="203"/>
    </row>
    <row r="166" spans="1:13" s="33" customFormat="1" ht="15.75">
      <c r="A166" s="200"/>
      <c r="B166" s="200"/>
      <c r="C166" s="200"/>
      <c r="D166" s="202"/>
      <c r="E166" s="203"/>
      <c r="F166" s="199"/>
      <c r="G166" s="205"/>
      <c r="H166" s="197"/>
      <c r="I166" s="198"/>
      <c r="J166" s="100"/>
      <c r="K166" s="100"/>
      <c r="L166" s="199"/>
      <c r="M166" s="203"/>
    </row>
    <row r="167" spans="1:13" s="33" customFormat="1" ht="15" customHeight="1">
      <c r="A167" s="200"/>
      <c r="B167" s="200"/>
      <c r="C167" s="200"/>
      <c r="D167" s="202"/>
      <c r="E167" s="203"/>
      <c r="F167" s="199"/>
      <c r="G167" s="199"/>
      <c r="H167" s="197"/>
      <c r="I167" s="198"/>
      <c r="J167" s="109"/>
      <c r="K167" s="109"/>
      <c r="L167" s="199"/>
      <c r="M167" s="203"/>
    </row>
    <row r="168" spans="1:13" s="33" customFormat="1" ht="15.75">
      <c r="A168" s="200"/>
      <c r="B168" s="200"/>
      <c r="C168" s="201"/>
      <c r="D168" s="202"/>
      <c r="E168" s="203"/>
      <c r="F168" s="199"/>
      <c r="G168" s="199"/>
      <c r="H168" s="197"/>
      <c r="I168" s="198"/>
      <c r="J168" s="100"/>
      <c r="K168" s="100"/>
      <c r="L168" s="199"/>
      <c r="M168" s="203"/>
    </row>
    <row r="169" spans="1:13" s="33" customFormat="1" ht="15.75">
      <c r="A169" s="200"/>
      <c r="B169" s="200"/>
      <c r="C169" s="201"/>
      <c r="D169" s="202"/>
      <c r="E169" s="203"/>
      <c r="F169" s="199"/>
      <c r="G169" s="199"/>
      <c r="H169" s="197"/>
      <c r="I169" s="198"/>
      <c r="J169" s="100"/>
      <c r="K169" s="100"/>
      <c r="L169" s="199"/>
      <c r="M169" s="203"/>
    </row>
    <row r="170" spans="1:13" s="33" customFormat="1" ht="15" customHeight="1">
      <c r="A170" s="200"/>
      <c r="B170" s="200"/>
      <c r="C170" s="203"/>
      <c r="D170" s="202"/>
      <c r="E170" s="203"/>
      <c r="F170" s="199"/>
      <c r="G170" s="199"/>
      <c r="H170" s="197"/>
      <c r="I170" s="198"/>
      <c r="J170" s="109"/>
      <c r="K170" s="109"/>
      <c r="L170" s="199"/>
      <c r="M170" s="203"/>
    </row>
    <row r="171" spans="1:13" s="33" customFormat="1" ht="15.75">
      <c r="A171" s="200"/>
      <c r="B171" s="200"/>
      <c r="C171" s="204"/>
      <c r="D171" s="202"/>
      <c r="E171" s="203"/>
      <c r="F171" s="199"/>
      <c r="G171" s="199"/>
      <c r="H171" s="197"/>
      <c r="I171" s="198"/>
      <c r="J171" s="100"/>
      <c r="K171" s="100"/>
      <c r="L171" s="199"/>
      <c r="M171" s="203"/>
    </row>
    <row r="172" spans="1:13" s="33" customFormat="1" ht="15.75">
      <c r="A172" s="200"/>
      <c r="B172" s="200"/>
      <c r="C172" s="204"/>
      <c r="D172" s="202"/>
      <c r="E172" s="203"/>
      <c r="F172" s="199"/>
      <c r="G172" s="199"/>
      <c r="H172" s="197"/>
      <c r="I172" s="198"/>
      <c r="J172" s="100"/>
      <c r="K172" s="100"/>
      <c r="L172" s="199"/>
      <c r="M172" s="203"/>
    </row>
    <row r="173" spans="1:13" s="33" customFormat="1" ht="15" customHeight="1">
      <c r="A173" s="200"/>
      <c r="B173" s="200"/>
      <c r="C173" s="203"/>
      <c r="D173" s="202"/>
      <c r="E173" s="203"/>
      <c r="F173" s="199"/>
      <c r="G173" s="199"/>
      <c r="H173" s="197"/>
      <c r="I173" s="198"/>
      <c r="J173" s="109"/>
      <c r="K173" s="109"/>
      <c r="L173" s="199"/>
      <c r="M173" s="203"/>
    </row>
    <row r="174" spans="1:13" s="33" customFormat="1" ht="15.75">
      <c r="A174" s="200"/>
      <c r="B174" s="200"/>
      <c r="C174" s="204"/>
      <c r="D174" s="202"/>
      <c r="E174" s="203"/>
      <c r="F174" s="199"/>
      <c r="G174" s="199"/>
      <c r="H174" s="197"/>
      <c r="I174" s="198"/>
      <c r="J174" s="100"/>
      <c r="K174" s="100"/>
      <c r="L174" s="199"/>
      <c r="M174" s="203"/>
    </row>
    <row r="175" spans="1:13" s="33" customFormat="1" ht="46.5" customHeight="1">
      <c r="A175" s="200"/>
      <c r="B175" s="200"/>
      <c r="C175" s="204"/>
      <c r="D175" s="202"/>
      <c r="E175" s="203"/>
      <c r="F175" s="199"/>
      <c r="G175" s="199"/>
      <c r="H175" s="197"/>
      <c r="I175" s="198"/>
      <c r="J175" s="100"/>
      <c r="K175" s="100"/>
      <c r="L175" s="199"/>
      <c r="M175" s="203"/>
    </row>
    <row r="176" spans="1:13" s="33" customFormat="1" ht="15" customHeight="1">
      <c r="A176" s="200"/>
      <c r="B176" s="200"/>
      <c r="C176" s="203"/>
      <c r="D176" s="202"/>
      <c r="E176" s="203"/>
      <c r="F176" s="199"/>
      <c r="G176" s="199"/>
      <c r="H176" s="197"/>
      <c r="I176" s="198"/>
      <c r="J176" s="109"/>
      <c r="K176" s="109"/>
      <c r="L176" s="199"/>
      <c r="M176" s="203"/>
    </row>
    <row r="177" spans="1:13" s="33" customFormat="1" ht="15.75">
      <c r="A177" s="200"/>
      <c r="B177" s="200"/>
      <c r="C177" s="204"/>
      <c r="D177" s="202"/>
      <c r="E177" s="203"/>
      <c r="F177" s="199"/>
      <c r="G177" s="199"/>
      <c r="H177" s="197"/>
      <c r="I177" s="198"/>
      <c r="J177" s="100"/>
      <c r="K177" s="100"/>
      <c r="L177" s="199"/>
      <c r="M177" s="203"/>
    </row>
    <row r="178" spans="1:13" s="33" customFormat="1" ht="15.75">
      <c r="A178" s="200"/>
      <c r="B178" s="200"/>
      <c r="C178" s="204"/>
      <c r="D178" s="202"/>
      <c r="E178" s="203"/>
      <c r="F178" s="199"/>
      <c r="G178" s="199"/>
      <c r="H178" s="197"/>
      <c r="I178" s="198"/>
      <c r="J178" s="100"/>
      <c r="K178" s="100"/>
      <c r="L178" s="199"/>
      <c r="M178" s="203"/>
    </row>
    <row r="179" spans="1:13" s="33" customFormat="1" ht="15" customHeight="1">
      <c r="A179" s="200"/>
      <c r="B179" s="200"/>
      <c r="C179" s="200"/>
      <c r="D179" s="202"/>
      <c r="E179" s="203"/>
      <c r="F179" s="199"/>
      <c r="G179" s="199"/>
      <c r="H179" s="197"/>
      <c r="I179" s="198"/>
      <c r="J179" s="109"/>
      <c r="K179" s="109"/>
      <c r="L179" s="199"/>
      <c r="M179" s="203"/>
    </row>
    <row r="180" spans="1:13" s="33" customFormat="1" ht="15.75">
      <c r="A180" s="200"/>
      <c r="B180" s="200"/>
      <c r="C180" s="201"/>
      <c r="D180" s="202"/>
      <c r="E180" s="203"/>
      <c r="F180" s="199"/>
      <c r="G180" s="199"/>
      <c r="H180" s="197"/>
      <c r="I180" s="198"/>
      <c r="J180" s="100"/>
      <c r="K180" s="100"/>
      <c r="L180" s="199"/>
      <c r="M180" s="203"/>
    </row>
    <row r="181" spans="1:13" s="33" customFormat="1" ht="15.75">
      <c r="A181" s="200"/>
      <c r="B181" s="200"/>
      <c r="C181" s="201"/>
      <c r="D181" s="202"/>
      <c r="E181" s="203"/>
      <c r="F181" s="199"/>
      <c r="G181" s="199"/>
      <c r="H181" s="197"/>
      <c r="I181" s="198"/>
      <c r="J181" s="100"/>
      <c r="K181" s="100"/>
      <c r="L181" s="199"/>
      <c r="M181" s="203"/>
    </row>
    <row r="182" spans="1:13" s="33" customFormat="1" ht="15" customHeight="1">
      <c r="A182" s="200"/>
      <c r="B182" s="200"/>
      <c r="C182" s="200"/>
      <c r="D182" s="202"/>
      <c r="E182" s="200"/>
      <c r="F182" s="199"/>
      <c r="G182" s="199"/>
      <c r="H182" s="197"/>
      <c r="I182" s="198"/>
      <c r="J182" s="109"/>
      <c r="K182" s="109"/>
      <c r="L182" s="199"/>
      <c r="M182" s="203"/>
    </row>
    <row r="183" spans="1:13" s="33" customFormat="1" ht="11.25" customHeight="1">
      <c r="A183" s="200"/>
      <c r="B183" s="200"/>
      <c r="C183" s="201"/>
      <c r="D183" s="202"/>
      <c r="E183" s="200"/>
      <c r="F183" s="199"/>
      <c r="G183" s="199"/>
      <c r="H183" s="197"/>
      <c r="I183" s="198"/>
      <c r="J183" s="100"/>
      <c r="K183" s="100"/>
      <c r="L183" s="199"/>
      <c r="M183" s="203"/>
    </row>
    <row r="184" spans="1:13" s="33" customFormat="1" ht="15" customHeight="1">
      <c r="A184" s="200"/>
      <c r="B184" s="200"/>
      <c r="C184" s="200"/>
      <c r="D184" s="202"/>
      <c r="E184" s="200"/>
      <c r="F184" s="199"/>
      <c r="G184" s="199"/>
      <c r="H184" s="197"/>
      <c r="I184" s="198"/>
      <c r="J184" s="109"/>
      <c r="K184" s="109"/>
      <c r="L184" s="199"/>
      <c r="M184" s="203"/>
    </row>
    <row r="185" spans="1:13" s="33" customFormat="1" ht="11.25" customHeight="1">
      <c r="A185" s="200"/>
      <c r="B185" s="200"/>
      <c r="C185" s="201"/>
      <c r="D185" s="202"/>
      <c r="E185" s="200"/>
      <c r="F185" s="199"/>
      <c r="G185" s="199"/>
      <c r="H185" s="197"/>
      <c r="I185" s="198"/>
      <c r="J185" s="100"/>
      <c r="K185" s="100"/>
      <c r="L185" s="199"/>
      <c r="M185" s="203"/>
    </row>
    <row r="186" spans="1:13" s="33" customFormat="1" ht="15" customHeight="1">
      <c r="A186" s="200"/>
      <c r="B186" s="200"/>
      <c r="C186" s="200"/>
      <c r="D186" s="202"/>
      <c r="E186" s="203"/>
      <c r="F186" s="199"/>
      <c r="G186" s="199"/>
      <c r="H186" s="197"/>
      <c r="I186" s="198"/>
      <c r="J186" s="109"/>
      <c r="K186" s="109"/>
      <c r="L186" s="199"/>
      <c r="M186" s="203"/>
    </row>
    <row r="187" spans="1:13" s="33" customFormat="1" ht="15.75">
      <c r="A187" s="200"/>
      <c r="B187" s="200"/>
      <c r="C187" s="201"/>
      <c r="D187" s="202"/>
      <c r="E187" s="203"/>
      <c r="F187" s="199"/>
      <c r="G187" s="199"/>
      <c r="H187" s="197"/>
      <c r="I187" s="198"/>
      <c r="J187" s="100"/>
      <c r="K187" s="100"/>
      <c r="L187" s="199"/>
      <c r="M187" s="203"/>
    </row>
    <row r="188" spans="1:13" s="33" customFormat="1" ht="15" customHeight="1">
      <c r="A188" s="200"/>
      <c r="B188" s="200"/>
      <c r="C188" s="200"/>
      <c r="D188" s="202"/>
      <c r="E188" s="203"/>
      <c r="F188" s="199"/>
      <c r="G188" s="199"/>
      <c r="H188" s="197"/>
      <c r="I188" s="198"/>
      <c r="J188" s="109"/>
      <c r="K188" s="109"/>
      <c r="L188" s="199"/>
      <c r="M188" s="203"/>
    </row>
    <row r="189" spans="1:13" s="33" customFormat="1" ht="15.75">
      <c r="A189" s="200"/>
      <c r="B189" s="200"/>
      <c r="C189" s="201"/>
      <c r="D189" s="202"/>
      <c r="E189" s="203"/>
      <c r="F189" s="199"/>
      <c r="G189" s="199"/>
      <c r="H189" s="197"/>
      <c r="I189" s="198"/>
      <c r="J189" s="100"/>
      <c r="K189" s="100"/>
      <c r="L189" s="199"/>
      <c r="M189" s="203"/>
    </row>
    <row r="190" spans="1:13" s="33" customFormat="1" ht="27" customHeight="1">
      <c r="A190" s="200"/>
      <c r="B190" s="200"/>
      <c r="C190" s="201"/>
      <c r="D190" s="202"/>
      <c r="E190" s="203"/>
      <c r="F190" s="199"/>
      <c r="G190" s="199"/>
      <c r="H190" s="197"/>
      <c r="I190" s="198"/>
      <c r="J190" s="100"/>
      <c r="K190" s="100"/>
      <c r="L190" s="199"/>
      <c r="M190" s="203"/>
    </row>
    <row r="191" spans="1:13" s="33" customFormat="1" ht="15" customHeight="1">
      <c r="A191" s="200"/>
      <c r="B191" s="200"/>
      <c r="C191" s="203"/>
      <c r="D191" s="202"/>
      <c r="E191" s="203"/>
      <c r="F191" s="199"/>
      <c r="G191" s="199"/>
      <c r="H191" s="197"/>
      <c r="I191" s="198"/>
      <c r="J191" s="109"/>
      <c r="K191" s="109"/>
      <c r="L191" s="199"/>
      <c r="M191" s="203"/>
    </row>
    <row r="192" spans="1:13" s="33" customFormat="1" ht="15.75">
      <c r="A192" s="200"/>
      <c r="B192" s="200"/>
      <c r="C192" s="201"/>
      <c r="D192" s="202"/>
      <c r="E192" s="203"/>
      <c r="F192" s="199"/>
      <c r="G192" s="199"/>
      <c r="H192" s="197"/>
      <c r="I192" s="198"/>
      <c r="J192" s="100"/>
      <c r="K192" s="100"/>
      <c r="L192" s="199"/>
      <c r="M192" s="203"/>
    </row>
    <row r="193" spans="1:13" s="33" customFormat="1" ht="33.75" customHeight="1">
      <c r="A193" s="200"/>
      <c r="B193" s="200"/>
      <c r="C193" s="201"/>
      <c r="D193" s="202"/>
      <c r="E193" s="203"/>
      <c r="F193" s="199"/>
      <c r="G193" s="199"/>
      <c r="H193" s="197"/>
      <c r="I193" s="198"/>
      <c r="J193" s="100"/>
      <c r="K193" s="100"/>
      <c r="L193" s="199"/>
      <c r="M193" s="203"/>
    </row>
    <row r="194" spans="1:13" s="33" customFormat="1" ht="15" customHeight="1">
      <c r="A194" s="200"/>
      <c r="B194" s="200"/>
      <c r="C194" s="200"/>
      <c r="D194" s="202"/>
      <c r="E194" s="203"/>
      <c r="F194" s="199"/>
      <c r="G194" s="199"/>
      <c r="H194" s="197"/>
      <c r="I194" s="198"/>
      <c r="J194" s="109"/>
      <c r="K194" s="109"/>
      <c r="L194" s="199"/>
      <c r="M194" s="203"/>
    </row>
    <row r="195" spans="1:13" s="33" customFormat="1" ht="15.75">
      <c r="A195" s="200"/>
      <c r="B195" s="200"/>
      <c r="C195" s="201"/>
      <c r="D195" s="202"/>
      <c r="E195" s="203"/>
      <c r="F195" s="199"/>
      <c r="G195" s="199"/>
      <c r="H195" s="197"/>
      <c r="I195" s="198"/>
      <c r="J195" s="100"/>
      <c r="K195" s="100"/>
      <c r="L195" s="199"/>
      <c r="M195" s="203"/>
    </row>
    <row r="196" spans="1:13" s="33" customFormat="1" ht="30" customHeight="1">
      <c r="A196" s="200"/>
      <c r="B196" s="200"/>
      <c r="C196" s="201"/>
      <c r="D196" s="202"/>
      <c r="E196" s="203"/>
      <c r="F196" s="199"/>
      <c r="G196" s="199"/>
      <c r="H196" s="197"/>
      <c r="I196" s="198"/>
      <c r="J196" s="100"/>
      <c r="K196" s="100"/>
      <c r="L196" s="199"/>
      <c r="M196" s="203"/>
    </row>
    <row r="197" spans="1:13" s="33" customFormat="1" ht="15" customHeight="1">
      <c r="A197" s="200"/>
      <c r="B197" s="200"/>
      <c r="C197" s="203"/>
      <c r="D197" s="202"/>
      <c r="E197" s="203"/>
      <c r="F197" s="199"/>
      <c r="G197" s="199"/>
      <c r="H197" s="197"/>
      <c r="I197" s="198"/>
      <c r="J197" s="109"/>
      <c r="K197" s="109"/>
      <c r="L197" s="199"/>
      <c r="M197" s="203"/>
    </row>
    <row r="198" spans="1:13" s="33" customFormat="1" ht="15.75">
      <c r="A198" s="200"/>
      <c r="B198" s="200"/>
      <c r="C198" s="204"/>
      <c r="D198" s="202"/>
      <c r="E198" s="203"/>
      <c r="F198" s="199"/>
      <c r="G198" s="199"/>
      <c r="H198" s="197"/>
      <c r="I198" s="198"/>
      <c r="J198" s="100"/>
      <c r="K198" s="100"/>
      <c r="L198" s="199"/>
      <c r="M198" s="203"/>
    </row>
    <row r="199" spans="1:13" s="33" customFormat="1" ht="48.75" customHeight="1">
      <c r="A199" s="200"/>
      <c r="B199" s="200"/>
      <c r="C199" s="204"/>
      <c r="D199" s="202"/>
      <c r="E199" s="203"/>
      <c r="F199" s="199"/>
      <c r="G199" s="199"/>
      <c r="H199" s="197"/>
      <c r="I199" s="198"/>
      <c r="J199" s="100"/>
      <c r="K199" s="100"/>
      <c r="L199" s="199"/>
      <c r="M199" s="203"/>
    </row>
    <row r="200" spans="1:13" s="33" customFormat="1" ht="15" customHeight="1">
      <c r="A200" s="200"/>
      <c r="B200" s="200"/>
      <c r="C200" s="200"/>
      <c r="D200" s="202"/>
      <c r="E200" s="203"/>
      <c r="F200" s="199"/>
      <c r="G200" s="199"/>
      <c r="H200" s="197"/>
      <c r="I200" s="198"/>
      <c r="J200" s="109"/>
      <c r="K200" s="109"/>
      <c r="L200" s="199"/>
      <c r="M200" s="203"/>
    </row>
    <row r="201" spans="1:13" s="33" customFormat="1" ht="15.75">
      <c r="A201" s="200"/>
      <c r="B201" s="200"/>
      <c r="C201" s="201"/>
      <c r="D201" s="202"/>
      <c r="E201" s="203"/>
      <c r="F201" s="199"/>
      <c r="G201" s="199"/>
      <c r="H201" s="197"/>
      <c r="I201" s="198"/>
      <c r="J201" s="100"/>
      <c r="K201" s="100"/>
      <c r="L201" s="199"/>
      <c r="M201" s="203"/>
    </row>
    <row r="202" spans="1:13" s="33" customFormat="1" ht="15.75">
      <c r="A202" s="200"/>
      <c r="B202" s="200"/>
      <c r="C202" s="201"/>
      <c r="D202" s="202"/>
      <c r="E202" s="203"/>
      <c r="F202" s="199"/>
      <c r="G202" s="199"/>
      <c r="H202" s="197"/>
      <c r="I202" s="198"/>
      <c r="J202" s="100"/>
      <c r="K202" s="100"/>
      <c r="L202" s="199"/>
      <c r="M202" s="203"/>
    </row>
    <row r="203" spans="1:13" s="33" customFormat="1" ht="15" customHeight="1">
      <c r="A203" s="200"/>
      <c r="B203" s="200"/>
      <c r="C203" s="200"/>
      <c r="D203" s="202"/>
      <c r="E203" s="203"/>
      <c r="F203" s="199"/>
      <c r="G203" s="199"/>
      <c r="H203" s="197"/>
      <c r="I203" s="198"/>
      <c r="J203" s="109"/>
      <c r="K203" s="109"/>
      <c r="L203" s="199"/>
      <c r="M203" s="203"/>
    </row>
    <row r="204" spans="1:13" s="33" customFormat="1" ht="15.75">
      <c r="A204" s="200"/>
      <c r="B204" s="200"/>
      <c r="C204" s="201"/>
      <c r="D204" s="202"/>
      <c r="E204" s="203"/>
      <c r="F204" s="199"/>
      <c r="G204" s="199"/>
      <c r="H204" s="197"/>
      <c r="I204" s="198"/>
      <c r="J204" s="100"/>
      <c r="K204" s="100"/>
      <c r="L204" s="199"/>
      <c r="M204" s="203"/>
    </row>
    <row r="205" spans="1:13" s="33" customFormat="1" ht="49.5" customHeight="1">
      <c r="A205" s="200"/>
      <c r="B205" s="200"/>
      <c r="C205" s="201"/>
      <c r="D205" s="202"/>
      <c r="E205" s="203"/>
      <c r="F205" s="199"/>
      <c r="G205" s="199"/>
      <c r="H205" s="197"/>
      <c r="I205" s="198"/>
      <c r="J205" s="100"/>
      <c r="K205" s="100"/>
      <c r="L205" s="199"/>
      <c r="M205" s="203"/>
    </row>
    <row r="206" spans="1:13" s="33" customFormat="1" ht="15" customHeight="1">
      <c r="A206" s="200"/>
      <c r="B206" s="200"/>
      <c r="C206" s="200"/>
      <c r="D206" s="202"/>
      <c r="E206" s="203"/>
      <c r="F206" s="199"/>
      <c r="G206" s="199"/>
      <c r="H206" s="197"/>
      <c r="I206" s="198"/>
      <c r="J206" s="109"/>
      <c r="K206" s="109"/>
      <c r="L206" s="199"/>
      <c r="M206" s="203"/>
    </row>
    <row r="207" spans="1:13" s="33" customFormat="1" ht="15.75">
      <c r="A207" s="200"/>
      <c r="B207" s="200"/>
      <c r="C207" s="201"/>
      <c r="D207" s="202"/>
      <c r="E207" s="203"/>
      <c r="F207" s="199"/>
      <c r="G207" s="199"/>
      <c r="H207" s="197"/>
      <c r="I207" s="198"/>
      <c r="J207" s="100"/>
      <c r="K207" s="100"/>
      <c r="L207" s="199"/>
      <c r="M207" s="203"/>
    </row>
    <row r="208" spans="1:13" s="33" customFormat="1" ht="48.75" customHeight="1">
      <c r="A208" s="200"/>
      <c r="B208" s="200"/>
      <c r="C208" s="201"/>
      <c r="D208" s="202"/>
      <c r="E208" s="203"/>
      <c r="F208" s="199"/>
      <c r="G208" s="199"/>
      <c r="H208" s="197"/>
      <c r="I208" s="198"/>
      <c r="J208" s="100"/>
      <c r="K208" s="100"/>
      <c r="L208" s="199"/>
      <c r="M208" s="203"/>
    </row>
    <row r="209" spans="1:13" s="33" customFormat="1" ht="15" customHeight="1">
      <c r="A209" s="200"/>
      <c r="B209" s="200"/>
      <c r="C209" s="203"/>
      <c r="D209" s="202"/>
      <c r="E209" s="203"/>
      <c r="F209" s="199"/>
      <c r="G209" s="199"/>
      <c r="H209" s="197"/>
      <c r="I209" s="198"/>
      <c r="J209" s="109"/>
      <c r="K209" s="109"/>
      <c r="L209" s="199"/>
      <c r="M209" s="203"/>
    </row>
    <row r="210" spans="1:13" s="33" customFormat="1" ht="15.75">
      <c r="A210" s="200"/>
      <c r="B210" s="200"/>
      <c r="C210" s="204"/>
      <c r="D210" s="202"/>
      <c r="E210" s="203"/>
      <c r="F210" s="199"/>
      <c r="G210" s="199"/>
      <c r="H210" s="197"/>
      <c r="I210" s="198"/>
      <c r="J210" s="100"/>
      <c r="K210" s="100"/>
      <c r="L210" s="199"/>
      <c r="M210" s="203"/>
    </row>
    <row r="211" spans="1:13" s="33" customFormat="1" ht="27" customHeight="1">
      <c r="A211" s="200"/>
      <c r="B211" s="200"/>
      <c r="C211" s="204"/>
      <c r="D211" s="202"/>
      <c r="E211" s="203"/>
      <c r="F211" s="199"/>
      <c r="G211" s="199"/>
      <c r="H211" s="197"/>
      <c r="I211" s="198"/>
      <c r="J211" s="100"/>
      <c r="K211" s="100"/>
      <c r="L211" s="199"/>
      <c r="M211" s="203"/>
    </row>
    <row r="212" spans="1:13" s="33" customFormat="1" ht="15" customHeight="1">
      <c r="A212" s="200"/>
      <c r="B212" s="200"/>
      <c r="C212" s="203"/>
      <c r="D212" s="202"/>
      <c r="E212" s="203"/>
      <c r="F212" s="199"/>
      <c r="G212" s="199"/>
      <c r="H212" s="197"/>
      <c r="I212" s="198"/>
      <c r="J212" s="109"/>
      <c r="K212" s="109"/>
      <c r="L212" s="199"/>
      <c r="M212" s="203"/>
    </row>
    <row r="213" spans="1:13" s="33" customFormat="1" ht="15.75">
      <c r="A213" s="200"/>
      <c r="B213" s="200"/>
      <c r="C213" s="201"/>
      <c r="D213" s="202"/>
      <c r="E213" s="203"/>
      <c r="F213" s="199"/>
      <c r="G213" s="199"/>
      <c r="H213" s="197"/>
      <c r="I213" s="198"/>
      <c r="J213" s="100"/>
      <c r="K213" s="100"/>
      <c r="L213" s="199"/>
      <c r="M213" s="203"/>
    </row>
    <row r="214" spans="1:13" s="33" customFormat="1" ht="33.75" customHeight="1">
      <c r="A214" s="200"/>
      <c r="B214" s="200"/>
      <c r="C214" s="201"/>
      <c r="D214" s="202"/>
      <c r="E214" s="203"/>
      <c r="F214" s="199"/>
      <c r="G214" s="199"/>
      <c r="H214" s="197"/>
      <c r="I214" s="198"/>
      <c r="J214" s="100"/>
      <c r="K214" s="100"/>
      <c r="L214" s="199"/>
      <c r="M214" s="203"/>
    </row>
    <row r="215" spans="1:13" s="33" customFormat="1" ht="15" customHeight="1">
      <c r="A215" s="200"/>
      <c r="B215" s="200"/>
      <c r="C215" s="200"/>
      <c r="D215" s="202"/>
      <c r="E215" s="203"/>
      <c r="F215" s="199"/>
      <c r="G215" s="199"/>
      <c r="H215" s="197"/>
      <c r="I215" s="198"/>
      <c r="J215" s="109"/>
      <c r="K215" s="109"/>
      <c r="L215" s="199"/>
      <c r="M215" s="203"/>
    </row>
    <row r="216" spans="1:13" s="33" customFormat="1" ht="15.75">
      <c r="A216" s="200"/>
      <c r="B216" s="200"/>
      <c r="C216" s="201"/>
      <c r="D216" s="202"/>
      <c r="E216" s="203"/>
      <c r="F216" s="199"/>
      <c r="G216" s="199"/>
      <c r="H216" s="197"/>
      <c r="I216" s="198"/>
      <c r="J216" s="100"/>
      <c r="K216" s="100"/>
      <c r="L216" s="199"/>
      <c r="M216" s="203"/>
    </row>
    <row r="217" spans="1:13" s="33" customFormat="1" ht="15.75">
      <c r="A217" s="200"/>
      <c r="B217" s="200"/>
      <c r="C217" s="201"/>
      <c r="D217" s="202"/>
      <c r="E217" s="203"/>
      <c r="F217" s="199"/>
      <c r="G217" s="199"/>
      <c r="H217" s="197"/>
      <c r="I217" s="198"/>
      <c r="J217" s="100"/>
      <c r="K217" s="100"/>
      <c r="L217" s="199"/>
      <c r="M217" s="203"/>
    </row>
    <row r="218" spans="1:13" ht="18.75">
      <c r="A218" s="196"/>
      <c r="B218" s="196"/>
      <c r="C218" s="196"/>
      <c r="D218" s="196"/>
      <c r="E218" s="196"/>
      <c r="F218" s="116"/>
      <c r="G218" s="116"/>
      <c r="H218" s="116"/>
      <c r="I218" s="116"/>
      <c r="J218" s="116"/>
      <c r="K218" s="116"/>
      <c r="L218" s="116"/>
      <c r="M218" s="107"/>
    </row>
    <row r="219" spans="1:13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</row>
    <row r="220" spans="1:13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</row>
    <row r="221" spans="1:13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</row>
    <row r="222" spans="1:13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</row>
    <row r="223" spans="1:13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</row>
    <row r="224" spans="1:13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</row>
    <row r="225" spans="1:13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</row>
    <row r="226" spans="1:13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</row>
    <row r="227" spans="1:13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</row>
    <row r="228" spans="1:13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</row>
    <row r="229" spans="1:13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</row>
    <row r="230" spans="1:13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</row>
    <row r="231" spans="1:13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</row>
    <row r="232" spans="1:13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</row>
    <row r="233" spans="1:13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</row>
    <row r="234" spans="1:13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</row>
    <row r="235" spans="1:13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</row>
    <row r="236" spans="1:13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</row>
    <row r="237" spans="1:13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</row>
    <row r="238" spans="1:13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</row>
    <row r="239" spans="1:13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</row>
    <row r="240" spans="1:13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</row>
    <row r="241" spans="1:13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</row>
    <row r="242" spans="1:13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</row>
    <row r="243" spans="1:13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</row>
    <row r="244" spans="1:13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</row>
    <row r="245" spans="1:13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</row>
    <row r="246" spans="1:13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</row>
    <row r="247" spans="1:13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</row>
    <row r="248" spans="1:13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</row>
    <row r="249" spans="1:13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</row>
    <row r="250" spans="1:13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</row>
    <row r="251" spans="1:13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</row>
    <row r="252" spans="1:13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</row>
    <row r="253" spans="1:13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</row>
    <row r="254" spans="1:13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</row>
  </sheetData>
  <mergeCells count="711">
    <mergeCell ref="I1:M1"/>
    <mergeCell ref="A2:M2"/>
    <mergeCell ref="A4:A8"/>
    <mergeCell ref="B4:B8"/>
    <mergeCell ref="C4:C8"/>
    <mergeCell ref="D4:D8"/>
    <mergeCell ref="E4:E8"/>
    <mergeCell ref="F4:F8"/>
    <mergeCell ref="G4:L4"/>
    <mergeCell ref="M4:M8"/>
    <mergeCell ref="G5:G8"/>
    <mergeCell ref="H5:L5"/>
    <mergeCell ref="H6:H8"/>
    <mergeCell ref="I6:I8"/>
    <mergeCell ref="J6:K8"/>
    <mergeCell ref="L6:L8"/>
    <mergeCell ref="J9:K9"/>
    <mergeCell ref="C10:E10"/>
    <mergeCell ref="B11:E11"/>
    <mergeCell ref="J11:K11"/>
    <mergeCell ref="A12:A14"/>
    <mergeCell ref="B12:B14"/>
    <mergeCell ref="C12:C14"/>
    <mergeCell ref="D12:D14"/>
    <mergeCell ref="L12:L14"/>
    <mergeCell ref="M12:M14"/>
    <mergeCell ref="I13:I14"/>
    <mergeCell ref="E12:E14"/>
    <mergeCell ref="F12:F14"/>
    <mergeCell ref="G12:G14"/>
    <mergeCell ref="H12:H14"/>
    <mergeCell ref="I16:I18"/>
    <mergeCell ref="B15:E15"/>
    <mergeCell ref="A16:A18"/>
    <mergeCell ref="B16:B18"/>
    <mergeCell ref="C16:C18"/>
    <mergeCell ref="D16:D18"/>
    <mergeCell ref="E16:E18"/>
    <mergeCell ref="A20:A22"/>
    <mergeCell ref="B20:B22"/>
    <mergeCell ref="C20:C22"/>
    <mergeCell ref="D20:D22"/>
    <mergeCell ref="M20:M22"/>
    <mergeCell ref="L16:L18"/>
    <mergeCell ref="M16:M18"/>
    <mergeCell ref="B19:E19"/>
    <mergeCell ref="E20:E22"/>
    <mergeCell ref="F20:F22"/>
    <mergeCell ref="G20:G22"/>
    <mergeCell ref="F16:F18"/>
    <mergeCell ref="G16:G18"/>
    <mergeCell ref="H16:H18"/>
    <mergeCell ref="I23:I25"/>
    <mergeCell ref="H20:H22"/>
    <mergeCell ref="I20:I22"/>
    <mergeCell ref="L20:L22"/>
    <mergeCell ref="L23:L25"/>
    <mergeCell ref="E23:E25"/>
    <mergeCell ref="F23:F25"/>
    <mergeCell ref="G23:G25"/>
    <mergeCell ref="H23:H25"/>
    <mergeCell ref="A23:A25"/>
    <mergeCell ref="B23:B25"/>
    <mergeCell ref="C23:C25"/>
    <mergeCell ref="D23:D25"/>
    <mergeCell ref="M23:M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M29:M31"/>
    <mergeCell ref="L26:L28"/>
    <mergeCell ref="M26:M28"/>
    <mergeCell ref="A29:A31"/>
    <mergeCell ref="B29:B31"/>
    <mergeCell ref="C29:C31"/>
    <mergeCell ref="D29:D31"/>
    <mergeCell ref="E29:E31"/>
    <mergeCell ref="F29:F31"/>
    <mergeCell ref="G29:G31"/>
    <mergeCell ref="H33:H34"/>
    <mergeCell ref="B32:E32"/>
    <mergeCell ref="I29:I31"/>
    <mergeCell ref="L29:L31"/>
    <mergeCell ref="H29:H31"/>
    <mergeCell ref="G35:G36"/>
    <mergeCell ref="A33:A34"/>
    <mergeCell ref="B33:B34"/>
    <mergeCell ref="C33:C34"/>
    <mergeCell ref="D33:D34"/>
    <mergeCell ref="E33:E34"/>
    <mergeCell ref="F33:F34"/>
    <mergeCell ref="G33:G34"/>
    <mergeCell ref="M35:M36"/>
    <mergeCell ref="I33:I34"/>
    <mergeCell ref="L33:L34"/>
    <mergeCell ref="M33:M34"/>
    <mergeCell ref="A37:E37"/>
    <mergeCell ref="H35:H36"/>
    <mergeCell ref="I35:I36"/>
    <mergeCell ref="L35:L36"/>
    <mergeCell ref="A35:A36"/>
    <mergeCell ref="B35:B36"/>
    <mergeCell ref="C35:C36"/>
    <mergeCell ref="D35:D36"/>
    <mergeCell ref="E35:E36"/>
    <mergeCell ref="F35:F36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L38:L40"/>
    <mergeCell ref="M38:M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L41:L43"/>
    <mergeCell ref="M41:M43"/>
    <mergeCell ref="A44:A46"/>
    <mergeCell ref="B44:B46"/>
    <mergeCell ref="C44:C46"/>
    <mergeCell ref="D44:D46"/>
    <mergeCell ref="E44:E46"/>
    <mergeCell ref="F44:F46"/>
    <mergeCell ref="G44:G46"/>
    <mergeCell ref="H44:H46"/>
    <mergeCell ref="L50:L51"/>
    <mergeCell ref="M50:M51"/>
    <mergeCell ref="I44:I46"/>
    <mergeCell ref="L44:L46"/>
    <mergeCell ref="M44:M46"/>
    <mergeCell ref="I47:I49"/>
    <mergeCell ref="L47:L49"/>
    <mergeCell ref="M47:M49"/>
    <mergeCell ref="H47:H49"/>
    <mergeCell ref="I50:I51"/>
    <mergeCell ref="E50:E51"/>
    <mergeCell ref="F50:F51"/>
    <mergeCell ref="G50:G51"/>
    <mergeCell ref="H50:H51"/>
    <mergeCell ref="A55:A57"/>
    <mergeCell ref="E47:E49"/>
    <mergeCell ref="F47:F49"/>
    <mergeCell ref="G47:G49"/>
    <mergeCell ref="A47:A49"/>
    <mergeCell ref="B47:B49"/>
    <mergeCell ref="C47:C49"/>
    <mergeCell ref="D47:D49"/>
    <mergeCell ref="A58:E59"/>
    <mergeCell ref="F58:F59"/>
    <mergeCell ref="G58:G59"/>
    <mergeCell ref="H58:H59"/>
    <mergeCell ref="A50:A51"/>
    <mergeCell ref="B50:B51"/>
    <mergeCell ref="C50:C51"/>
    <mergeCell ref="D50:D51"/>
    <mergeCell ref="C60:E60"/>
    <mergeCell ref="B61:E61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E66:E68"/>
    <mergeCell ref="F66:F68"/>
    <mergeCell ref="G66:G68"/>
    <mergeCell ref="H66:H68"/>
    <mergeCell ref="A66:A68"/>
    <mergeCell ref="B66:B68"/>
    <mergeCell ref="C66:C68"/>
    <mergeCell ref="D66:D68"/>
    <mergeCell ref="I66:I68"/>
    <mergeCell ref="L66:L68"/>
    <mergeCell ref="M66:M68"/>
    <mergeCell ref="L63:L65"/>
    <mergeCell ref="M63:M65"/>
    <mergeCell ref="N66:N68"/>
    <mergeCell ref="B69:B78"/>
    <mergeCell ref="C69:C78"/>
    <mergeCell ref="D69:D72"/>
    <mergeCell ref="E69:E71"/>
    <mergeCell ref="F69:F72"/>
    <mergeCell ref="G69:G72"/>
    <mergeCell ref="H69:H72"/>
    <mergeCell ref="I69:I72"/>
    <mergeCell ref="L69:L72"/>
    <mergeCell ref="M69:M72"/>
    <mergeCell ref="D73:D75"/>
    <mergeCell ref="E73:E75"/>
    <mergeCell ref="F73:F75"/>
    <mergeCell ref="G73:G75"/>
    <mergeCell ref="H73:H75"/>
    <mergeCell ref="I73:I75"/>
    <mergeCell ref="L73:L75"/>
    <mergeCell ref="M73:M75"/>
    <mergeCell ref="D76:D78"/>
    <mergeCell ref="E76:E78"/>
    <mergeCell ref="F76:F78"/>
    <mergeCell ref="G76:G78"/>
    <mergeCell ref="H76:H78"/>
    <mergeCell ref="I76:I78"/>
    <mergeCell ref="L76:L78"/>
    <mergeCell ref="M76:M78"/>
    <mergeCell ref="A79:A81"/>
    <mergeCell ref="B79:B81"/>
    <mergeCell ref="C79:C81"/>
    <mergeCell ref="D79:D81"/>
    <mergeCell ref="I79:I81"/>
    <mergeCell ref="L79:L81"/>
    <mergeCell ref="M79:M81"/>
    <mergeCell ref="E79:E81"/>
    <mergeCell ref="F79:F81"/>
    <mergeCell ref="G79:G81"/>
    <mergeCell ref="H79:H81"/>
    <mergeCell ref="C82:E82"/>
    <mergeCell ref="A83:A85"/>
    <mergeCell ref="B83:B85"/>
    <mergeCell ref="C83:C85"/>
    <mergeCell ref="D83:D85"/>
    <mergeCell ref="E83:E85"/>
    <mergeCell ref="L83:L85"/>
    <mergeCell ref="M83:M85"/>
    <mergeCell ref="N83:N85"/>
    <mergeCell ref="F83:F85"/>
    <mergeCell ref="G83:G85"/>
    <mergeCell ref="H83:H85"/>
    <mergeCell ref="I83:I85"/>
    <mergeCell ref="A86:A88"/>
    <mergeCell ref="B86:B88"/>
    <mergeCell ref="C86:C88"/>
    <mergeCell ref="D86:D88"/>
    <mergeCell ref="I86:I88"/>
    <mergeCell ref="L86:L88"/>
    <mergeCell ref="M86:M88"/>
    <mergeCell ref="E86:E88"/>
    <mergeCell ref="F86:F88"/>
    <mergeCell ref="G86:G88"/>
    <mergeCell ref="H86:H88"/>
    <mergeCell ref="A89:A91"/>
    <mergeCell ref="B89:B91"/>
    <mergeCell ref="C89:C91"/>
    <mergeCell ref="D89:D91"/>
    <mergeCell ref="I89:I91"/>
    <mergeCell ref="L89:L91"/>
    <mergeCell ref="M89:M91"/>
    <mergeCell ref="E89:E91"/>
    <mergeCell ref="F89:F91"/>
    <mergeCell ref="G89:G91"/>
    <mergeCell ref="H89:H91"/>
    <mergeCell ref="A92:A94"/>
    <mergeCell ref="B92:B94"/>
    <mergeCell ref="C92:C94"/>
    <mergeCell ref="D92:D94"/>
    <mergeCell ref="I92:I94"/>
    <mergeCell ref="L92:L94"/>
    <mergeCell ref="M92:M94"/>
    <mergeCell ref="C95:E95"/>
    <mergeCell ref="E92:E94"/>
    <mergeCell ref="F92:F94"/>
    <mergeCell ref="G92:G94"/>
    <mergeCell ref="H92:H94"/>
    <mergeCell ref="A96:A98"/>
    <mergeCell ref="B96:B98"/>
    <mergeCell ref="C96:C98"/>
    <mergeCell ref="D96:D98"/>
    <mergeCell ref="M96:M98"/>
    <mergeCell ref="E96:E98"/>
    <mergeCell ref="F96:F98"/>
    <mergeCell ref="G96:G98"/>
    <mergeCell ref="H96:H98"/>
    <mergeCell ref="G99:G100"/>
    <mergeCell ref="H99:H100"/>
    <mergeCell ref="I96:I98"/>
    <mergeCell ref="L96:L98"/>
    <mergeCell ref="M99:M100"/>
    <mergeCell ref="A102:E102"/>
    <mergeCell ref="A104:M104"/>
    <mergeCell ref="A111:E111"/>
    <mergeCell ref="I99:I100"/>
    <mergeCell ref="J99:J100"/>
    <mergeCell ref="K99:K100"/>
    <mergeCell ref="L99:L100"/>
    <mergeCell ref="A99:E100"/>
    <mergeCell ref="F99:F100"/>
    <mergeCell ref="A112:E112"/>
    <mergeCell ref="A113:E113"/>
    <mergeCell ref="A116:H116"/>
    <mergeCell ref="A117:E117"/>
    <mergeCell ref="A118:M118"/>
    <mergeCell ref="A69:A78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L119:L121"/>
    <mergeCell ref="M119:M121"/>
    <mergeCell ref="A122:A124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L122:L124"/>
    <mergeCell ref="M122:M124"/>
    <mergeCell ref="A125:A127"/>
    <mergeCell ref="B125:B127"/>
    <mergeCell ref="C125:C127"/>
    <mergeCell ref="D125:D127"/>
    <mergeCell ref="E125:E127"/>
    <mergeCell ref="F125:F127"/>
    <mergeCell ref="G125:G127"/>
    <mergeCell ref="H125:H127"/>
    <mergeCell ref="I125:I127"/>
    <mergeCell ref="L125:L127"/>
    <mergeCell ref="M125:M127"/>
    <mergeCell ref="A128:A130"/>
    <mergeCell ref="B128:B130"/>
    <mergeCell ref="C128:C130"/>
    <mergeCell ref="D128:D130"/>
    <mergeCell ref="E128:E130"/>
    <mergeCell ref="F128:F130"/>
    <mergeCell ref="G128:G130"/>
    <mergeCell ref="H128:H130"/>
    <mergeCell ref="I128:I130"/>
    <mergeCell ref="L128:L130"/>
    <mergeCell ref="M128:M130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I131:I133"/>
    <mergeCell ref="L131:L133"/>
    <mergeCell ref="M131:M133"/>
    <mergeCell ref="A134:A136"/>
    <mergeCell ref="B134:B136"/>
    <mergeCell ref="C134:C136"/>
    <mergeCell ref="D134:D136"/>
    <mergeCell ref="E134:E136"/>
    <mergeCell ref="F134:F136"/>
    <mergeCell ref="G134:G136"/>
    <mergeCell ref="H134:H136"/>
    <mergeCell ref="I134:I136"/>
    <mergeCell ref="L134:L136"/>
    <mergeCell ref="M134:M136"/>
    <mergeCell ref="A137:A139"/>
    <mergeCell ref="B137:B139"/>
    <mergeCell ref="C137:C139"/>
    <mergeCell ref="D137:D139"/>
    <mergeCell ref="E137:E139"/>
    <mergeCell ref="F137:F139"/>
    <mergeCell ref="G137:G139"/>
    <mergeCell ref="H137:H139"/>
    <mergeCell ref="I137:I139"/>
    <mergeCell ref="L137:L139"/>
    <mergeCell ref="M137:M139"/>
    <mergeCell ref="A140:A142"/>
    <mergeCell ref="B140:B142"/>
    <mergeCell ref="C140:C142"/>
    <mergeCell ref="D140:D142"/>
    <mergeCell ref="E140:E142"/>
    <mergeCell ref="F140:F142"/>
    <mergeCell ref="G140:G142"/>
    <mergeCell ref="H140:H142"/>
    <mergeCell ref="I140:I142"/>
    <mergeCell ref="L140:L142"/>
    <mergeCell ref="M140:M142"/>
    <mergeCell ref="A143:A145"/>
    <mergeCell ref="B143:B145"/>
    <mergeCell ref="C143:C145"/>
    <mergeCell ref="D143:D145"/>
    <mergeCell ref="E143:E145"/>
    <mergeCell ref="F143:F145"/>
    <mergeCell ref="G143:G145"/>
    <mergeCell ref="H143:H145"/>
    <mergeCell ref="I143:I145"/>
    <mergeCell ref="L143:L145"/>
    <mergeCell ref="M143:M145"/>
    <mergeCell ref="A146:A148"/>
    <mergeCell ref="B146:B148"/>
    <mergeCell ref="C146:C148"/>
    <mergeCell ref="D146:D148"/>
    <mergeCell ref="E146:E148"/>
    <mergeCell ref="F146:F148"/>
    <mergeCell ref="G146:G148"/>
    <mergeCell ref="H146:H148"/>
    <mergeCell ref="I146:I148"/>
    <mergeCell ref="L146:L148"/>
    <mergeCell ref="M146:M148"/>
    <mergeCell ref="A149:A151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L149:L151"/>
    <mergeCell ref="M149:M151"/>
    <mergeCell ref="A152:A154"/>
    <mergeCell ref="B152:B154"/>
    <mergeCell ref="C152:C154"/>
    <mergeCell ref="D152:D154"/>
    <mergeCell ref="E152:E154"/>
    <mergeCell ref="F152:F154"/>
    <mergeCell ref="G152:G154"/>
    <mergeCell ref="H152:H154"/>
    <mergeCell ref="I152:I154"/>
    <mergeCell ref="L152:L154"/>
    <mergeCell ref="M152:M154"/>
    <mergeCell ref="A155:A157"/>
    <mergeCell ref="B155:B157"/>
    <mergeCell ref="C155:C157"/>
    <mergeCell ref="D155:D157"/>
    <mergeCell ref="E155:E157"/>
    <mergeCell ref="F155:F157"/>
    <mergeCell ref="G155:G157"/>
    <mergeCell ref="H155:H157"/>
    <mergeCell ref="I155:I157"/>
    <mergeCell ref="L155:L157"/>
    <mergeCell ref="M155:M157"/>
    <mergeCell ref="A158:A160"/>
    <mergeCell ref="B158:B160"/>
    <mergeCell ref="C158:C160"/>
    <mergeCell ref="D158:D160"/>
    <mergeCell ref="E158:E160"/>
    <mergeCell ref="F158:F160"/>
    <mergeCell ref="G158:G160"/>
    <mergeCell ref="H158:H160"/>
    <mergeCell ref="I158:I160"/>
    <mergeCell ref="L158:L160"/>
    <mergeCell ref="M158:M160"/>
    <mergeCell ref="A161:A163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L161:L163"/>
    <mergeCell ref="M161:M163"/>
    <mergeCell ref="A164:A166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L164:L166"/>
    <mergeCell ref="M164:M166"/>
    <mergeCell ref="A167:A169"/>
    <mergeCell ref="B167:B169"/>
    <mergeCell ref="C167:C169"/>
    <mergeCell ref="D167:D169"/>
    <mergeCell ref="I167:I169"/>
    <mergeCell ref="L167:L169"/>
    <mergeCell ref="M167:M169"/>
    <mergeCell ref="E167:E169"/>
    <mergeCell ref="F167:F169"/>
    <mergeCell ref="G167:G169"/>
    <mergeCell ref="H167:H169"/>
    <mergeCell ref="A170:A172"/>
    <mergeCell ref="B170:B172"/>
    <mergeCell ref="C170:C172"/>
    <mergeCell ref="D170:D172"/>
    <mergeCell ref="I170:I172"/>
    <mergeCell ref="L170:L172"/>
    <mergeCell ref="M170:M172"/>
    <mergeCell ref="E170:E172"/>
    <mergeCell ref="F170:F172"/>
    <mergeCell ref="G170:G172"/>
    <mergeCell ref="H170:H172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L173:L175"/>
    <mergeCell ref="M173:M175"/>
    <mergeCell ref="A176:A178"/>
    <mergeCell ref="B176:B178"/>
    <mergeCell ref="C176:C178"/>
    <mergeCell ref="D176:D178"/>
    <mergeCell ref="E176:E178"/>
    <mergeCell ref="F176:F178"/>
    <mergeCell ref="G176:G178"/>
    <mergeCell ref="H176:H178"/>
    <mergeCell ref="I176:I178"/>
    <mergeCell ref="L176:L178"/>
    <mergeCell ref="M176:M178"/>
    <mergeCell ref="A179:A181"/>
    <mergeCell ref="B179:B181"/>
    <mergeCell ref="C179:C181"/>
    <mergeCell ref="D179:D181"/>
    <mergeCell ref="I179:I181"/>
    <mergeCell ref="L179:L181"/>
    <mergeCell ref="M179:M181"/>
    <mergeCell ref="E179:E181"/>
    <mergeCell ref="F179:F181"/>
    <mergeCell ref="G179:G181"/>
    <mergeCell ref="H179:H181"/>
    <mergeCell ref="A182:A183"/>
    <mergeCell ref="B182:B183"/>
    <mergeCell ref="C182:C183"/>
    <mergeCell ref="D182:D183"/>
    <mergeCell ref="I182:I183"/>
    <mergeCell ref="L182:L183"/>
    <mergeCell ref="M182:M183"/>
    <mergeCell ref="E182:E183"/>
    <mergeCell ref="F182:F183"/>
    <mergeCell ref="G182:G183"/>
    <mergeCell ref="H182:H183"/>
    <mergeCell ref="A184:A185"/>
    <mergeCell ref="B184:B185"/>
    <mergeCell ref="C184:C185"/>
    <mergeCell ref="D184:D185"/>
    <mergeCell ref="I184:I185"/>
    <mergeCell ref="L184:L185"/>
    <mergeCell ref="M184:M185"/>
    <mergeCell ref="E184:E185"/>
    <mergeCell ref="F184:F185"/>
    <mergeCell ref="G184:G185"/>
    <mergeCell ref="H184:H185"/>
    <mergeCell ref="A186:A187"/>
    <mergeCell ref="B186:B187"/>
    <mergeCell ref="C186:C187"/>
    <mergeCell ref="D186:D187"/>
    <mergeCell ref="I186:I187"/>
    <mergeCell ref="L186:L187"/>
    <mergeCell ref="M186:M187"/>
    <mergeCell ref="E186:E187"/>
    <mergeCell ref="F186:F187"/>
    <mergeCell ref="G186:G187"/>
    <mergeCell ref="H186:H187"/>
    <mergeCell ref="A188:A190"/>
    <mergeCell ref="B188:B190"/>
    <mergeCell ref="C188:C190"/>
    <mergeCell ref="D188:D190"/>
    <mergeCell ref="E188:E190"/>
    <mergeCell ref="F188:F190"/>
    <mergeCell ref="G188:G190"/>
    <mergeCell ref="H188:H190"/>
    <mergeCell ref="I188:I190"/>
    <mergeCell ref="L188:L190"/>
    <mergeCell ref="M188:M190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L191:L193"/>
    <mergeCell ref="M191:M193"/>
    <mergeCell ref="A194:A196"/>
    <mergeCell ref="B194:B196"/>
    <mergeCell ref="C194:C196"/>
    <mergeCell ref="D194:D196"/>
    <mergeCell ref="E194:E196"/>
    <mergeCell ref="F194:F196"/>
    <mergeCell ref="G194:G196"/>
    <mergeCell ref="H194:H196"/>
    <mergeCell ref="I194:I196"/>
    <mergeCell ref="L194:L196"/>
    <mergeCell ref="M194:M196"/>
    <mergeCell ref="A197:A199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L197:L199"/>
    <mergeCell ref="M197:M199"/>
    <mergeCell ref="A200:A202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L200:L202"/>
    <mergeCell ref="M200:M202"/>
    <mergeCell ref="A203:A205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L203:L205"/>
    <mergeCell ref="M203:M205"/>
    <mergeCell ref="A206:A208"/>
    <mergeCell ref="B206:B208"/>
    <mergeCell ref="C206:C208"/>
    <mergeCell ref="D206:D208"/>
    <mergeCell ref="E206:E208"/>
    <mergeCell ref="F206:F208"/>
    <mergeCell ref="G206:G208"/>
    <mergeCell ref="H206:H208"/>
    <mergeCell ref="I206:I208"/>
    <mergeCell ref="L206:L208"/>
    <mergeCell ref="M206:M208"/>
    <mergeCell ref="A209:A211"/>
    <mergeCell ref="B209:B211"/>
    <mergeCell ref="C209:C211"/>
    <mergeCell ref="D209:D211"/>
    <mergeCell ref="E209:E211"/>
    <mergeCell ref="F209:F211"/>
    <mergeCell ref="G209:G211"/>
    <mergeCell ref="H209:H211"/>
    <mergeCell ref="I209:I211"/>
    <mergeCell ref="L209:L211"/>
    <mergeCell ref="M209:M211"/>
    <mergeCell ref="H212:H214"/>
    <mergeCell ref="A212:A214"/>
    <mergeCell ref="B212:B214"/>
    <mergeCell ref="C212:C214"/>
    <mergeCell ref="D212:D214"/>
    <mergeCell ref="G215:G217"/>
    <mergeCell ref="E212:E214"/>
    <mergeCell ref="F212:F214"/>
    <mergeCell ref="G212:G214"/>
    <mergeCell ref="M215:M217"/>
    <mergeCell ref="I212:I214"/>
    <mergeCell ref="L212:L214"/>
    <mergeCell ref="M212:M214"/>
    <mergeCell ref="A218:E218"/>
    <mergeCell ref="H215:H217"/>
    <mergeCell ref="I215:I217"/>
    <mergeCell ref="L215:L217"/>
    <mergeCell ref="A215:A217"/>
    <mergeCell ref="B215:B217"/>
    <mergeCell ref="C215:C217"/>
    <mergeCell ref="D215:D217"/>
    <mergeCell ref="E215:E217"/>
    <mergeCell ref="F215:F217"/>
    <mergeCell ref="B55:B57"/>
    <mergeCell ref="C55:C57"/>
    <mergeCell ref="D55:D57"/>
    <mergeCell ref="E55:E57"/>
    <mergeCell ref="F55:F57"/>
    <mergeCell ref="G55:G57"/>
    <mergeCell ref="H55:H57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L52:L54"/>
    <mergeCell ref="M52:M54"/>
    <mergeCell ref="J58:J59"/>
    <mergeCell ref="I55:I57"/>
    <mergeCell ref="L55:L57"/>
    <mergeCell ref="M55:M57"/>
    <mergeCell ref="I58:I59"/>
    <mergeCell ref="K58:K59"/>
    <mergeCell ref="L58:L59"/>
    <mergeCell ref="M58:M59"/>
  </mergeCells>
  <printOptions/>
  <pageMargins left="0.75" right="0.75" top="1" bottom="1" header="0.5" footer="0.5"/>
  <pageSetup horizontalDpi="600" verticalDpi="600" orientation="landscape" paperSize="9" scale="49" r:id="rId1"/>
  <rowBreaks count="2" manualBreakCount="2">
    <brk id="43" max="255" man="1"/>
    <brk id="88" min="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bwalica</cp:lastModifiedBy>
  <cp:lastPrinted>2011-01-17T11:41:51Z</cp:lastPrinted>
  <dcterms:created xsi:type="dcterms:W3CDTF">2010-05-27T10:44:54Z</dcterms:created>
  <dcterms:modified xsi:type="dcterms:W3CDTF">2011-01-17T11:54:34Z</dcterms:modified>
  <cp:category/>
  <cp:version/>
  <cp:contentType/>
  <cp:contentStatus/>
</cp:coreProperties>
</file>