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465" windowWidth="12000" windowHeight="3240" tabRatio="684" firstSheet="1" activeTab="8"/>
  </bookViews>
  <sheets>
    <sheet name="informacje ogólne" sheetId="1" r:id="rId1"/>
    <sheet name="budynki" sheetId="2" r:id="rId2"/>
    <sheet name="elektronika" sheetId="3" r:id="rId3"/>
    <sheet name="auta" sheetId="4" r:id="rId4"/>
    <sheet name="środki trwałe" sheetId="5" r:id="rId5"/>
    <sheet name="maszyny" sheetId="6" r:id="rId6"/>
    <sheet name="maszyny budowlane " sheetId="7" r:id="rId7"/>
    <sheet name="lokalizacje" sheetId="8" r:id="rId8"/>
    <sheet name="Szkody" sheetId="9" r:id="rId9"/>
  </sheets>
  <definedNames>
    <definedName name="beznazwy___0">#REF!</definedName>
    <definedName name="_xlnm.Print_Area" localSheetId="3">'auta'!$A$1:$AC$82</definedName>
    <definedName name="_xlnm.Print_Area" localSheetId="1">'budynki'!$A$1:$G$294</definedName>
    <definedName name="_xlnm.Print_Area" localSheetId="6">'maszyny budowlane '!$A$1:$I$17</definedName>
  </definedNames>
  <calcPr fullCalcOnLoad="1"/>
</workbook>
</file>

<file path=xl/comments4.xml><?xml version="1.0" encoding="utf-8"?>
<comments xmlns="http://schemas.openxmlformats.org/spreadsheetml/2006/main">
  <authors>
    <author>argocd</author>
  </authors>
  <commentList>
    <comment ref="A1" authorId="0">
      <text>
        <r>
          <rPr>
            <b/>
            <sz val="8"/>
            <rFont val="Tahoma"/>
            <family val="2"/>
          </rPr>
          <t>Maximus Broker:</t>
        </r>
        <r>
          <rPr>
            <sz val="8"/>
            <rFont val="Tahoma"/>
            <family val="2"/>
          </rPr>
          <t xml:space="preserve">
Zmiana nr rej.
</t>
        </r>
      </text>
    </comment>
    <comment ref="A1" authorId="0">
      <text>
        <r>
          <rPr>
            <b/>
            <sz val="8"/>
            <rFont val="Tahoma"/>
            <family val="2"/>
          </rPr>
          <t>Maximus Broker:</t>
        </r>
        <r>
          <rPr>
            <sz val="8"/>
            <rFont val="Tahoma"/>
            <family val="2"/>
          </rPr>
          <t xml:space="preserve">
Zmiana nr rej.
</t>
        </r>
      </text>
    </comment>
  </commentList>
</comments>
</file>

<file path=xl/sharedStrings.xml><?xml version="1.0" encoding="utf-8"?>
<sst xmlns="http://schemas.openxmlformats.org/spreadsheetml/2006/main" count="6105" uniqueCount="2472">
  <si>
    <t>RAZEM</t>
  </si>
  <si>
    <t>PKD</t>
  </si>
  <si>
    <t>L.p.</t>
  </si>
  <si>
    <t>Nazwa jednostki</t>
  </si>
  <si>
    <t>NIP</t>
  </si>
  <si>
    <t>REGON</t>
  </si>
  <si>
    <t>Liczba pracowników</t>
  </si>
  <si>
    <t>zabezpieczenia
(znane zabiezpieczenia p-poż i przeciw kradzieżowe)                                      (2)</t>
  </si>
  <si>
    <t>lokalizacja (adres)</t>
  </si>
  <si>
    <t>Rodzaj         (osobowy/ ciężarowy/ specjalny)</t>
  </si>
  <si>
    <t>Data I rejestracji</t>
  </si>
  <si>
    <t>Data ważności badań technicznych</t>
  </si>
  <si>
    <t>Ilość miejsc</t>
  </si>
  <si>
    <t>Ładowność</t>
  </si>
  <si>
    <t>Zabezpieczenia przeciwkradzieżowe</t>
  </si>
  <si>
    <t>rodzaj</t>
  </si>
  <si>
    <t>wartość</t>
  </si>
  <si>
    <t>Przebieg</t>
  </si>
  <si>
    <t>W tym zbiory bibioteczne</t>
  </si>
  <si>
    <t>Jednostka</t>
  </si>
  <si>
    <t>Razem</t>
  </si>
  <si>
    <t>Dane pojazdów</t>
  </si>
  <si>
    <t>Lp.</t>
  </si>
  <si>
    <t>Marka</t>
  </si>
  <si>
    <t>Typ, model</t>
  </si>
  <si>
    <t>Nr rej.</t>
  </si>
  <si>
    <t>Rok prod.</t>
  </si>
  <si>
    <t>Od</t>
  </si>
  <si>
    <t>Do</t>
  </si>
  <si>
    <t xml:space="preserve">Nazwa  </t>
  </si>
  <si>
    <t>Rok produkcji</t>
  </si>
  <si>
    <t>Wartość księgowa brutto</t>
  </si>
  <si>
    <t>Wyposażenie dodatkowe</t>
  </si>
  <si>
    <t>Lokalizacja (adres)</t>
  </si>
  <si>
    <t>Zabezpieczenia (znane zabezpieczenia p-poż i przeciw kradzieżowe)</t>
  </si>
  <si>
    <t>Urządzenia i wyposażenie</t>
  </si>
  <si>
    <t>Nazwa maszyny (urządzenia)</t>
  </si>
  <si>
    <t>Numer seryjny</t>
  </si>
  <si>
    <t>Moc, wydajność, cinienie</t>
  </si>
  <si>
    <t>Producent</t>
  </si>
  <si>
    <t>Suma ubezpieczenia</t>
  </si>
  <si>
    <t xml:space="preserve">opis zabezpieczeń przed awarią (dodatkowe do wymaganych przepisami lub zaleceniami producenta)                 </t>
  </si>
  <si>
    <t>Czy maszyna (urządzenie) jest eksploatowana pod ziemią? (TAK/NIE)</t>
  </si>
  <si>
    <t>Miejsce ubezpieczenia (adres)</t>
  </si>
  <si>
    <t>Tabela nr 6</t>
  </si>
  <si>
    <t>Liczba uczniów/ wychowanków/ pensjonariuszy</t>
  </si>
  <si>
    <t>Rodzaj prowadzonej działalności (opisowo)</t>
  </si>
  <si>
    <t>Odległość lokalizacji od najbliższego zbiornika wodnego</t>
  </si>
  <si>
    <t>Wysokość rocznego budżetu</t>
  </si>
  <si>
    <t>Planowane imprezy w ciągu roku (nie biletowane i nie podlegające ubezpieczeniu obowiązkowemu OC)</t>
  </si>
  <si>
    <t>lp.</t>
  </si>
  <si>
    <t xml:space="preserve">nazwa budynku/ budowli </t>
  </si>
  <si>
    <t xml:space="preserve">przeznaczenie budynku/ budowli </t>
  </si>
  <si>
    <t>czy budynek jest użytkowany? (TAK/NIE)</t>
  </si>
  <si>
    <t>czy jest to budynkek zabytkowy, podlegający nadzorowi konserwatora zabytków?</t>
  </si>
  <si>
    <t>rok budowy</t>
  </si>
  <si>
    <t>Rodzaj materiałów budowlanych, z jakich wykonano budynek</t>
  </si>
  <si>
    <t>powierzchnia użytkowa (w m²)**</t>
  </si>
  <si>
    <t>ilość kondygnacji</t>
  </si>
  <si>
    <t>czy budynek jest podpiwniczony?</t>
  </si>
  <si>
    <t>czy jest wyposażony w windę? (TAK/NIE)</t>
  </si>
  <si>
    <t>mury</t>
  </si>
  <si>
    <t>stropy</t>
  </si>
  <si>
    <t>dach (konstrukcja i pokrycie)</t>
  </si>
  <si>
    <t>konstukcja i pokrycie dachu</t>
  </si>
  <si>
    <t>intalacja elekryczna</t>
  </si>
  <si>
    <t>sieć wodno-kanalizacyjna oraz cenralnego ogrzewania</t>
  </si>
  <si>
    <t>stolarka okienna i drzwiowa</t>
  </si>
  <si>
    <t>instalacja gazowa</t>
  </si>
  <si>
    <t>instalacja wentylacyjna i kominowa</t>
  </si>
  <si>
    <r>
      <t xml:space="preserve">opis stanu technicznego budynku wg poniższych elementów budynku </t>
    </r>
  </si>
  <si>
    <t>SUMA OGÓŁEM:</t>
  </si>
  <si>
    <t>INFORMACJA O MAJĄTKU TRWAŁYM</t>
  </si>
  <si>
    <t>Poj.</t>
  </si>
  <si>
    <t>Dopuszczalna masa całkowita</t>
  </si>
  <si>
    <t>Czy pojazd służy do nauki jazdy? (TAK/NIE)</t>
  </si>
  <si>
    <t>Okres ubezpieczenia OC i NW</t>
  </si>
  <si>
    <t>Okres ubezpieczenia AC i KR</t>
  </si>
  <si>
    <t>NW</t>
  </si>
  <si>
    <t>AC/KR</t>
  </si>
  <si>
    <t>STAROSTWO POWIATOWE W CIESZYNIE</t>
  </si>
  <si>
    <t>Zespół Szkół Technicznych i Ogólnokształcących w Skoczowie</t>
  </si>
  <si>
    <t>MUZEUM ŚLĄSKA CIESZYŃSKIEGO</t>
  </si>
  <si>
    <t>POWIATOWY DOM POMOCY SPOŁECZNEJ "FENIKS" W SKOCZOWIE</t>
  </si>
  <si>
    <t>ZESPÓŁ SZKÓŁ PRZYRODNICZO - TECHNICZNYCH W MIĘDZYŚWIECIU</t>
  </si>
  <si>
    <t>POWIATOWY INSPEKTORAT NADZORU BUDOWLANEGO W CIESZYNIE</t>
  </si>
  <si>
    <t>ZESPÓŁ SZKÓŁ BUDOWLANYCH IM. GEN. STEFANA GROTA ROWECKIEGO W CIESZYNIE</t>
  </si>
  <si>
    <t>ZESPÓŁ SZKÓŁ TECHNICZNYCH W USTRONIU</t>
  </si>
  <si>
    <t>ZESPÓŁ SZKÓŁ GASTRONOMICZNO - HOTELARSKICH IM. WŁADYSŁAWA REYMONTA W WIŚLE</t>
  </si>
  <si>
    <t>POWIATOWY DOM POMOCY SPOŁECZNEJ "POGODNA JESIEŃ"</t>
  </si>
  <si>
    <t>POWIATOWY URZĄD PRACY</t>
  </si>
  <si>
    <t>POWIATOWY ZARZĄD DRÓG PUBLICZNYCH W CIESZYNIE</t>
  </si>
  <si>
    <t>ZESPÓŁ PLACÓWEK SZKOLNO -WYCHOWAWCZO-REWALIDACYJNYCH W CIESZYNIE</t>
  </si>
  <si>
    <t>Centrum Kształcenia Praktycznego i Zawodowego w Bażanowicach</t>
  </si>
  <si>
    <t>I LICEUM OGÓLNOKSZTAŁCĄCE IM. ANTONIEGO OSUCHOWSKIEGO</t>
  </si>
  <si>
    <t>ZESPÓŁ SZKÓŁ OGÓLNOKSZTAŁCĄCYCH IM. PAWŁA STALMACHA W WIŚLE</t>
  </si>
  <si>
    <t xml:space="preserve">POWIATOWY DOM POMOCY SPOŁECZNEJ W POGÓRZU + filia Powiatowego Domu Pomocy Społecznej „Bursztyn” w Kończycach Małych </t>
  </si>
  <si>
    <t>ZESPÓŁ SZKÓŁ IM. WŁADYSŁAWA SZYBIŃSKIEGO W CIESZYNIE</t>
  </si>
  <si>
    <t>ZESPÓŁ SZKÓŁ EKONOMICZNO - GASTRONOMICZNYCH IM.MACIERZY ZIEMI CIESZYŃSKIEJ W CIESZYNIE</t>
  </si>
  <si>
    <t>ZESPÓŁ SZKÓŁ TECHNICZNYCH W CIESZYNIE IMIENIA PŁK. GWIDONA LANGERA</t>
  </si>
  <si>
    <t>ZESPÓŁ SZKÓŁ W ISTEBNEJ</t>
  </si>
  <si>
    <t>OGNISKO PRACY POZASZKOLNEJ</t>
  </si>
  <si>
    <t>II LICEUM OGÓLNOKSZTAŁCĄCE IM. MIKOŁAJA KOPERNIKA</t>
  </si>
  <si>
    <t>ZESPÓŁ PORADNI PSYCHOLOGICZNO-PEDAGOGICZNYCH W CIESZYNIE</t>
  </si>
  <si>
    <t>POWIATOWE CENTRUM POMOCY RODZINIE W CIESZYNIE oraz Zespół do spraw Orzekania o Niepełnosprawności</t>
  </si>
  <si>
    <t>DOM DZIECKA W CIESZYNIE</t>
  </si>
  <si>
    <t>OŚRODEK POMOCY DZIECKU I RODZINIE-DOM DZIECKA W MIĘDZYŚWIECIU</t>
  </si>
  <si>
    <t>Warsztat Terapii Zajęciowej przy PDPS "Feniks" w Skoczowie</t>
  </si>
  <si>
    <t>SZKOLNE SCHRONISKO MŁODZIEŻOWE "GRANIT" W WIŚLE MALINCE</t>
  </si>
  <si>
    <t>Tabela nr 1 - Informacje ogólne do oceny ryzyka w Powiecie Cieszyńskim</t>
  </si>
  <si>
    <t>Tabela nr 2 - Wykaz Sprzętu Elektronicznego</t>
  </si>
  <si>
    <r>
      <t xml:space="preserve">1.Wykaz sprzętu elektronicznego </t>
    </r>
    <r>
      <rPr>
        <b/>
        <i/>
        <u val="single"/>
        <sz val="10"/>
        <rFont val="Arial"/>
        <family val="2"/>
      </rPr>
      <t>stacjonarnego</t>
    </r>
  </si>
  <si>
    <t xml:space="preserve">2. Wykaz sprzętu elektronicznego przenośnego </t>
  </si>
  <si>
    <t>rok produkcji</t>
  </si>
  <si>
    <t>Laptop</t>
  </si>
  <si>
    <t>2. Zespół Szkół Technicznych i Ogólnokształcących w Skoczowie</t>
  </si>
  <si>
    <t xml:space="preserve">1. Wykaz sprzętu elektronicznego stacjonarnego   </t>
  </si>
  <si>
    <t xml:space="preserve">nazwa  </t>
  </si>
  <si>
    <t>wartość (początkowa) - księgowa brutto</t>
  </si>
  <si>
    <t>1.</t>
  </si>
  <si>
    <t>2.</t>
  </si>
  <si>
    <t>telewizor LG 50" Plazmowy</t>
  </si>
  <si>
    <t>3.</t>
  </si>
  <si>
    <t>drukarka HP LaserJet Pro M125a</t>
  </si>
  <si>
    <t>4.</t>
  </si>
  <si>
    <t>drukarka HP DeskJet 2545 InkAdvantage</t>
  </si>
  <si>
    <t>5.</t>
  </si>
  <si>
    <t>kasa fiskalna Posnet Bingo Hs</t>
  </si>
  <si>
    <t>6.</t>
  </si>
  <si>
    <t>7.</t>
  </si>
  <si>
    <t>drukarka HP Color Laser Jet Pro 300 M351a</t>
  </si>
  <si>
    <t>8.</t>
  </si>
  <si>
    <t>komputer HP Pro 3500 MT</t>
  </si>
  <si>
    <t>9.</t>
  </si>
  <si>
    <t>10.</t>
  </si>
  <si>
    <t>11.</t>
  </si>
  <si>
    <t>12.</t>
  </si>
  <si>
    <t>komputer hewlett-Packard HP Pro 3500 MT</t>
  </si>
  <si>
    <t>13.</t>
  </si>
  <si>
    <t>14.</t>
  </si>
  <si>
    <t>kamera IP sufitowa Hikvision DS.- 2CD2132-I</t>
  </si>
  <si>
    <t>15.</t>
  </si>
  <si>
    <t>16.</t>
  </si>
  <si>
    <t>17.</t>
  </si>
  <si>
    <t>Monitor LCD 19'' AG Neovo S.C.-19P</t>
  </si>
  <si>
    <t>drukarka Gate DIY</t>
  </si>
  <si>
    <t>komputer Lenovo H50-50 zestaw</t>
  </si>
  <si>
    <t>drukarka laserowa HP Laser Jet P1102</t>
  </si>
  <si>
    <t>komputer Lenowo IDEACENTRE 300</t>
  </si>
  <si>
    <t>drukarka atramentowa HP Officejet Pro 7100</t>
  </si>
  <si>
    <t>Mikser 12-kanałowy Behringer Xenyx</t>
  </si>
  <si>
    <t>Komputer DELL Optiplex 7010 4GB/250</t>
  </si>
  <si>
    <t>Telewizor Thomson 55FB3103</t>
  </si>
  <si>
    <t>Zestaw nagłośnienia do auli</t>
  </si>
  <si>
    <t>Mikser Stereo IMG STAGE LINE MPX-622</t>
  </si>
  <si>
    <t>Drukarka laserowa HP Laser Jet Pro M12a</t>
  </si>
  <si>
    <t xml:space="preserve">2. Wykaz sprzętu elektronicznego przenośnego   </t>
  </si>
  <si>
    <t>zestaw panelowy "Układy zapłonowe pojazdu"</t>
  </si>
  <si>
    <t>zestaw panelowy "Podstawy elektroniki i elektrotechniki pojazdowej"</t>
  </si>
  <si>
    <t>tester diagnostyczny</t>
  </si>
  <si>
    <t>Laptop Lenovo IdeaPad G51</t>
  </si>
  <si>
    <t>Oscyloskop ndn df 4321C</t>
  </si>
  <si>
    <t>Zasilacz laboratoryjny 303D-II 2x30w/3A</t>
  </si>
  <si>
    <t>Zestaw bezprzewodowy Shure BLX 24/PG 58</t>
  </si>
  <si>
    <t>Ruter TP-Links WR843ND</t>
  </si>
  <si>
    <t>Ruter TP-Links TL-WR1043ND</t>
  </si>
  <si>
    <t>Ruter TP-Links TL-WR940N</t>
  </si>
  <si>
    <t>Kalibrator Color/ Munki Display</t>
  </si>
  <si>
    <t>Projektor BenQ MSS527 DLP</t>
  </si>
  <si>
    <t>Płyta główna centrali alarmowej CA-10 P</t>
  </si>
  <si>
    <t>Projektor BenQ MW 529 DLP bWXGA</t>
  </si>
  <si>
    <t>Sieć router TP-LINK TL-WR842N</t>
  </si>
  <si>
    <t>Notebook DELL 8GB/240GB</t>
  </si>
  <si>
    <t>Notebook DELL 4GB/120GB</t>
  </si>
  <si>
    <t>Laptop Lenovo V110-15ISK 15,6</t>
  </si>
  <si>
    <t xml:space="preserve">3. Wykaz monitoringu wizyjnego - system kamer itp.   </t>
  </si>
  <si>
    <t>nazwa</t>
  </si>
  <si>
    <t>3. Muzeum Śląska Cieszyńskiego</t>
  </si>
  <si>
    <t>4. Powiatowy Dom Pomocy Społecznej "Feniks" w Skoczowie</t>
  </si>
  <si>
    <t>Komputer</t>
  </si>
  <si>
    <t>Monitor</t>
  </si>
  <si>
    <t>Drukarka laserowa</t>
  </si>
  <si>
    <t>5. Zespół Szkół Przyrodniczo-Technicznych w Międzyświeciu</t>
  </si>
  <si>
    <t>Zestaw komputerowy H61/G2030/4GB/500GB/DVD-RW/TakeMe400W/WiFi/Win8.1</t>
  </si>
  <si>
    <t>Projektor WXGA</t>
  </si>
  <si>
    <t>Projektor BenQ MW721 DLP, WXGA/3500AL/13000:1/HDMI</t>
  </si>
  <si>
    <t>Notebook DELL Vostro 2520 15,6"/i3-3110M/4Gb/120GB-SSD/7HP+2Y NBD silver</t>
  </si>
  <si>
    <t>LED PHILIPS 46 PFL3208H/12</t>
  </si>
  <si>
    <t>Notebook Lenowo IdeaPad15,6"/i5-4210U4GB/120SSD/iHDG/W81</t>
  </si>
  <si>
    <t>Notebook DELL Inspiron 3542 15,6/i5-4210U/4GB/500GB/GT820M/2GB/W8</t>
  </si>
  <si>
    <t>Notebook Dell Vostro 3568 15,6 "HD</t>
  </si>
  <si>
    <t>6. Powiatowy Inspektorat Nadzoru Budowlanego w Cieszynie</t>
  </si>
  <si>
    <t>Serwer Dell Powerdge 2900 Tower/Rach</t>
  </si>
  <si>
    <t>Drukarka Brother DCP-J55DW</t>
  </si>
  <si>
    <t>Komputer Dell 781</t>
  </si>
  <si>
    <t>Komputer Dell 780</t>
  </si>
  <si>
    <t>7. Zespół Szkół Budowlanych</t>
  </si>
  <si>
    <t>Monitor Philips 20"203V5ISB LED</t>
  </si>
  <si>
    <t>Drukarka Beother DCP-J100USB</t>
  </si>
  <si>
    <t>Drukarka Beother DCP-J105USB</t>
  </si>
  <si>
    <t>Tachimetr elektroniczny Topcon ES-107</t>
  </si>
  <si>
    <t>Radiomagnetofon</t>
  </si>
  <si>
    <t>Notebook Lenovo G50-80i5//15.6"/1TB/4GB/WIN8.1</t>
  </si>
  <si>
    <t>Projektor RICOH PJ X2240</t>
  </si>
  <si>
    <t>Radioodtwarzacz Eltra Masza CD92</t>
  </si>
  <si>
    <t>Notebook DELL Inspiron 5558i/8gb/240SSD/Win10</t>
  </si>
  <si>
    <t>Telewizor  Samsung 32"LED UE32K5500</t>
  </si>
  <si>
    <t>Projektor VIEWSONIC PJD5353LS</t>
  </si>
  <si>
    <t>Ekran do projektora ART. P-105</t>
  </si>
  <si>
    <t>8. Zespół Szkół Technicznych w Ustroniu</t>
  </si>
  <si>
    <t>Zestaw komputerowy</t>
  </si>
  <si>
    <t>9. Zespół Szkół Gastronomiczno-Hotelarskich</t>
  </si>
  <si>
    <t>10. Powiatowy Dom Pomocy Społecznej "Pogodna Jesień"</t>
  </si>
  <si>
    <t>11. Powiatowy Urząd Pracy</t>
  </si>
  <si>
    <t>12. Powiatowy Zarząd Dróg Publicznych</t>
  </si>
  <si>
    <t>13. Zespół Placówek Szkolno-Wychowawczo-Rewalidacyjnych</t>
  </si>
  <si>
    <t>14. Centrum Kształcenia Praktycznego w Bażanowicach</t>
  </si>
  <si>
    <t>15. I Liceum Ogólnokształcące im. Antoniego Osuchowskiego</t>
  </si>
  <si>
    <t>16. Zespół Szkół Ogólnokształcących im. P. Stalmacha w Wiśle</t>
  </si>
  <si>
    <t>17. Powiatowy Dom Pomocy Społecznej w Pogórzu</t>
  </si>
  <si>
    <t>18. Zespół Szkół im Wł. Szybińskiego</t>
  </si>
  <si>
    <t>19. Zespół Szkół Ekonomiczno-Gastronomicznych</t>
  </si>
  <si>
    <t>20. Zespół Szkół Technicznych im. płk. Gwidona Langera</t>
  </si>
  <si>
    <t>21. Zespół Szkół Ponadgimnazjalnych w Istebnej</t>
  </si>
  <si>
    <t>22. Ognisko Pracy Pozaszkolnej</t>
  </si>
  <si>
    <t>23. II Liceum Ogólnokształcące im. Mikołaja Kopernika</t>
  </si>
  <si>
    <t>25. Powiatowe Centrum Pomocy Rodzinie</t>
  </si>
  <si>
    <t>26. PCPR- Zespół do spraw Orzekania o Niepełnosprawności</t>
  </si>
  <si>
    <t>2. Wykaz sprzętu elektronicznego przenośnego</t>
  </si>
  <si>
    <t>27. Dom Dziecka w Cieszynie</t>
  </si>
  <si>
    <t>radio</t>
  </si>
  <si>
    <t>28. Ośrodek Pomocy Dziecku i Rodzinie - Dom Dziecka Międzyświeć</t>
  </si>
  <si>
    <t>29. Wartaty Teriapii Zajęciowej przy PDPS "Feniks"</t>
  </si>
  <si>
    <t>30. Szkolne Schornisko Młodzieżowe "Granit"</t>
  </si>
  <si>
    <t>548-14-21-892</t>
  </si>
  <si>
    <t>000199941</t>
  </si>
  <si>
    <t>8560Z</t>
  </si>
  <si>
    <t>działalność wspomagająca edukację</t>
  </si>
  <si>
    <t>61</t>
  </si>
  <si>
    <t>szatnia - Skoczów, ul Górecka 65</t>
  </si>
  <si>
    <t>nie</t>
  </si>
  <si>
    <t>NIE</t>
  </si>
  <si>
    <t>1 impreza; 100 uczestników; turniej piłki plażowej</t>
  </si>
  <si>
    <t>Elementy mające wpływ na ocenę ryzyka (wpisać zgodnie z pkt. 9 ankiety ogólnej)</t>
  </si>
  <si>
    <t>Czy w konstrukcji budynków występuje płyta warstwowa? (Jeśli tak, to proszę wpisać rodzaj wypełnienia)</t>
  </si>
  <si>
    <t>Czy od 1997 r. wystąpiło w jednostce ryzyko powodzi? (Jeśli tak, to proszę wpisać kiedy oraz wysokość strat)</t>
  </si>
  <si>
    <t>400 m od rzeki, 50 m od potoku</t>
  </si>
  <si>
    <t>Tabela nr 2 - Wykaz budynków i budowli w Powiecie Cieszyńskim</t>
  </si>
  <si>
    <t>WYKAZ LOKALIZACJI, W KTÓRYCH PROWADZONA JEST DZIAŁALNOŚĆ ORAZ LOKALIZACJI, GDZIE ZNAJDUJE SIĘ MIENIE NALEŻĄCE DO JEDNOSTEK POWAITU CIESZYŃSKIEGO (nie wykazane w załączniku nr 1 - poniższy wykaz nie musi być pełnym wykazem lokalizacji)</t>
  </si>
  <si>
    <t>czy budynek jest przeznaczony do rozbiórki? (TAK/NIE)</t>
  </si>
  <si>
    <t xml:space="preserve">budynek szkoły A </t>
  </si>
  <si>
    <t>cel edukacyjny</t>
  </si>
  <si>
    <t>tak</t>
  </si>
  <si>
    <t>gaśnice 17 szt, hydranty 8 szt, całodobowa ochrona budynku, monitoring wizyjny, urządzenia alarmowe</t>
  </si>
  <si>
    <t>Skoczów, ul Górecka 65</t>
  </si>
  <si>
    <t>żelbetonowe</t>
  </si>
  <si>
    <t>płyty żelbetonowe</t>
  </si>
  <si>
    <t>płyty żelbetonowe kryte papą</t>
  </si>
  <si>
    <t xml:space="preserve">budynek szkoły B </t>
  </si>
  <si>
    <t>gaśnice 16 szt, hydranty 8 szt, ochrona budynku,  urządzenia alarmowe</t>
  </si>
  <si>
    <t>Skoczów ul. Górecka 65 A</t>
  </si>
  <si>
    <t>płyty żelbetonowe pokryte membraną dachową, stropodach ocieplony wełną mineralną grubości 15 cm</t>
  </si>
  <si>
    <t xml:space="preserve">budynek wolnostojący </t>
  </si>
  <si>
    <t>magazyn</t>
  </si>
  <si>
    <t>gaśnice, monitoring wizyjny</t>
  </si>
  <si>
    <t>Skoczów, ul. Górecka 67</t>
  </si>
  <si>
    <t>cegła, bloczki PGS</t>
  </si>
  <si>
    <t>konstrukcja drewniana wielospadowa</t>
  </si>
  <si>
    <t xml:space="preserve">sala gimnastyczna </t>
  </si>
  <si>
    <t>gaśnice,ochrona budynku, monitoring wizyjny</t>
  </si>
  <si>
    <t>Skoczów ul, Górecka 65</t>
  </si>
  <si>
    <t>pustaki Max kl 150</t>
  </si>
  <si>
    <t>konstrukcja drewniana</t>
  </si>
  <si>
    <t xml:space="preserve">przewiązka sali gimnastycznej </t>
  </si>
  <si>
    <t>hydranty, gaśnice, ochrona budynku, monitoring wizyjny</t>
  </si>
  <si>
    <t>Skoczów ul. Górecka 65</t>
  </si>
  <si>
    <t xml:space="preserve">boiska sportowe </t>
  </si>
  <si>
    <t>monitoring wizyjny</t>
  </si>
  <si>
    <t>ogrodzenie wraz z piłkochwytami</t>
  </si>
  <si>
    <t>nawierzchnie utwardzone-chodniki z kostki brukowej</t>
  </si>
  <si>
    <t>oświetlenie zewnętrzne</t>
  </si>
  <si>
    <t>budynek sanitarno-szatniowy wraz z przyłączami</t>
  </si>
  <si>
    <t>tablice informacyjne</t>
  </si>
  <si>
    <t>boisko do gry w piłkę</t>
  </si>
  <si>
    <t>stacja trafo</t>
  </si>
  <si>
    <t>Skoczów, ul. Górecka 65</t>
  </si>
  <si>
    <t>cegła</t>
  </si>
  <si>
    <t>ścianka do gry w tenisa</t>
  </si>
  <si>
    <t>sieć kanalizacyjna</t>
  </si>
  <si>
    <t>drogi, parkingi chodniki</t>
  </si>
  <si>
    <t>zewnetrzna sieć wodociągowa</t>
  </si>
  <si>
    <t xml:space="preserve">Skoczów ul. Górecka 65 </t>
  </si>
  <si>
    <t>bardzo dobry</t>
  </si>
  <si>
    <t>dobry</t>
  </si>
  <si>
    <t>brak</t>
  </si>
  <si>
    <t>2551.00</t>
  </si>
  <si>
    <t>dostateczny (z wyjątkiem I piętro budynku po remoncie stan bardzo dobry)</t>
  </si>
  <si>
    <t>1990.00</t>
  </si>
  <si>
    <t>dostateczny</t>
  </si>
  <si>
    <t>nie czynne</t>
  </si>
  <si>
    <t>zły (do remontu)</t>
  </si>
  <si>
    <t>108.00</t>
  </si>
  <si>
    <t>483.34</t>
  </si>
  <si>
    <t>361.04</t>
  </si>
  <si>
    <t>nie dotyczy</t>
  </si>
  <si>
    <t>dobra</t>
  </si>
  <si>
    <t>Komputer DELL Optiplex 7010 Core i5-3570/4GBDVD-RW</t>
  </si>
  <si>
    <t>telewizor LCD Manta 55</t>
  </si>
  <si>
    <t xml:space="preserve">Skaner triangulacyjny 3D Ciclop </t>
  </si>
  <si>
    <t>Zestaw komputerowy - 8 szt</t>
  </si>
  <si>
    <t>Zestaw komputerowy - 6 szt</t>
  </si>
  <si>
    <t>telewizor LG 60UJ6307</t>
  </si>
  <si>
    <t>Zestaw urządzeń techniki komputerowej:</t>
  </si>
  <si>
    <t>-drukarka laserowa kolor Brother HL-3170CDW</t>
  </si>
  <si>
    <t>-drukarka laserowa mono Brother HL-L2365DW</t>
  </si>
  <si>
    <t>-skaner płaski a3 Mustek 1200HS</t>
  </si>
  <si>
    <t>-urządzenie wielofunkcyjne Brother DCP-9020CDW</t>
  </si>
  <si>
    <t>-skaner ręczny Brother DS-820W</t>
  </si>
  <si>
    <t>Zestaw komputerowy - 6 szt.</t>
  </si>
  <si>
    <t xml:space="preserve">Zestaw eksploatacji układów techniki komputerowej (4kpl): </t>
  </si>
  <si>
    <t>-komputer Lenovo M710 0</t>
  </si>
  <si>
    <t>-karta video DVR AHD 720p</t>
  </si>
  <si>
    <t>-Microsoft OfficeStd 2016</t>
  </si>
  <si>
    <t>-monitor Philips</t>
  </si>
  <si>
    <t>-ruter QoS Netgear R6220-100PES</t>
  </si>
  <si>
    <t>Zestaw eksploatacji urządzeń automatyki cz. II (4kpl):</t>
  </si>
  <si>
    <t xml:space="preserve">-laptop Lenovo V320  </t>
  </si>
  <si>
    <t xml:space="preserve">-Microsoft OfficeProPlus 2016 </t>
  </si>
  <si>
    <t>Zestaw do odbioru TV naziemnej i sat. (4kpl):</t>
  </si>
  <si>
    <t xml:space="preserve">Laptop Lenovo IdeaPad 110-15ISK 15,6 i3 4GB 1TB </t>
  </si>
  <si>
    <t>Projektor BenQ MW533 DLP WXGA</t>
  </si>
  <si>
    <t>Projektor MULTIPIC 3.1 LED WVGA</t>
  </si>
  <si>
    <t xml:space="preserve">Laptop Lenovo V310-15ISK </t>
  </si>
  <si>
    <t>001008185</t>
  </si>
  <si>
    <t>8790Z</t>
  </si>
  <si>
    <t>pozostała pomoc społeczna z zakwaterowaniem</t>
  </si>
  <si>
    <t>103</t>
  </si>
  <si>
    <t>stołówka - Skoczów, ul. Sportowa 13</t>
  </si>
  <si>
    <t>Wystąpiły w 2010 r : ok.296 000,- zł</t>
  </si>
  <si>
    <t>20 imprez; 80 uczestników; spotkania integracyjne mieszkańców</t>
  </si>
  <si>
    <t>50 m od rzeki</t>
  </si>
  <si>
    <t>548-15-78-725</t>
  </si>
  <si>
    <t>4. Powiatowy Dom Pomocy Społecznej "Feniks"  w Skoczowie</t>
  </si>
  <si>
    <t>Powiatowy Dom Pomocy Społecznej "Feniks"  w Skoczowie</t>
  </si>
  <si>
    <t>Budynki - kompleks główny</t>
  </si>
  <si>
    <t xml:space="preserve">Budynek mieszkalny                             + administracja                </t>
  </si>
  <si>
    <t>Tak</t>
  </si>
  <si>
    <t>Nie</t>
  </si>
  <si>
    <t>gaśnica proszkowa GPr 6 kg - 21 sztuk, 18 hydrantów, czujki, kamery, alarm - pomieszczenia administracji, dozór pracowniczy całodobowy</t>
  </si>
  <si>
    <t>43-430 Skoczów, ul. Sportowa 13</t>
  </si>
  <si>
    <t xml:space="preserve">żelbetowe, cegła, PGS </t>
  </si>
  <si>
    <t>zelbetowe</t>
  </si>
  <si>
    <t>więźba drewn/ blacha</t>
  </si>
  <si>
    <t xml:space="preserve">        dostateczny</t>
  </si>
  <si>
    <t>Budynek gospodarczy</t>
  </si>
  <si>
    <t>Budynek mieszk.-gospodar.</t>
  </si>
  <si>
    <t>gaśnica proszkowa GPr 6 kg - 8 sztuk, 3 hydranty, czujki - I piętro, dozór pracowniczy całodobowy</t>
  </si>
  <si>
    <t xml:space="preserve"> cegła</t>
  </si>
  <si>
    <t>Kompleks rekreacyjno-mieszkalny</t>
  </si>
  <si>
    <t xml:space="preserve">Budynek mieszkalny </t>
  </si>
  <si>
    <t>gaśnica proszkowa GPr 6 kg - 5 sztuk, 2 hydranty, czujki alarmowe, kamery, dozór pracowniczy całodobowy</t>
  </si>
  <si>
    <t>Drogi i chodniki - budynek główny</t>
  </si>
  <si>
    <t>kamery, dozór pracowniczy całodobowy</t>
  </si>
  <si>
    <t>Place wokół budynków</t>
  </si>
  <si>
    <t>Teren wokół stołówki</t>
  </si>
  <si>
    <t>Drogi i chodniki - kompleks rekreacyjno-mieszkalny</t>
  </si>
  <si>
    <t>Oświetlenie zewnętrzne</t>
  </si>
  <si>
    <t>dozór pracowniczy całodobowy</t>
  </si>
  <si>
    <t>Oświetlenie zewnętrzne - kompleks rekreacyjno-mieszkalny</t>
  </si>
  <si>
    <t>Ogrodzenie - budynek główny</t>
  </si>
  <si>
    <t xml:space="preserve">Ogrodzenie </t>
  </si>
  <si>
    <t>Ogrodzenie - kompleks rekreacyjno-mieszkalny</t>
  </si>
  <si>
    <t>-</t>
  </si>
  <si>
    <t>Nośnik komunalny</t>
  </si>
  <si>
    <t>NK-2</t>
  </si>
  <si>
    <t>wolnobieżny</t>
  </si>
  <si>
    <t xml:space="preserve"> - </t>
  </si>
  <si>
    <t>717 Mth</t>
  </si>
  <si>
    <t>Melex</t>
  </si>
  <si>
    <t>200 kg</t>
  </si>
  <si>
    <t>VW Transporter</t>
  </si>
  <si>
    <t>T4</t>
  </si>
  <si>
    <t>WV2ZZZ70ZTH208185</t>
  </si>
  <si>
    <t>specjalny</t>
  </si>
  <si>
    <t xml:space="preserve"> 2,4 D</t>
  </si>
  <si>
    <t>01.04.1996</t>
  </si>
  <si>
    <t>16.10.2018</t>
  </si>
  <si>
    <t>9 miejsc</t>
  </si>
  <si>
    <t>900 kg</t>
  </si>
  <si>
    <t>2700 kg</t>
  </si>
  <si>
    <t>675 880 km</t>
  </si>
  <si>
    <t>immobilizer</t>
  </si>
  <si>
    <t xml:space="preserve">VW Transporter </t>
  </si>
  <si>
    <t>T5 Kombi</t>
  </si>
  <si>
    <t>WV2ZZZ7H25X004986</t>
  </si>
  <si>
    <t>TDI 1,9</t>
  </si>
  <si>
    <t>23.09.2004</t>
  </si>
  <si>
    <t>22.09.2018</t>
  </si>
  <si>
    <t>730 kg</t>
  </si>
  <si>
    <t>2800 kg</t>
  </si>
  <si>
    <t>704 900 km</t>
  </si>
  <si>
    <t>WV2ZZZ7HZ7X012668</t>
  </si>
  <si>
    <t>16.11.2006</t>
  </si>
  <si>
    <t>06.11.2018</t>
  </si>
  <si>
    <t>571300 km</t>
  </si>
  <si>
    <t>VW</t>
  </si>
  <si>
    <t>Transporter T5 KOMBI 1,9/104 KM</t>
  </si>
  <si>
    <t>WV2ZZZ7HZ7X012490</t>
  </si>
  <si>
    <t>SCIMN87</t>
  </si>
  <si>
    <t>osobowy</t>
  </si>
  <si>
    <t>07.11.2018</t>
  </si>
  <si>
    <t>452 050 km</t>
  </si>
  <si>
    <t>WV2ZZZ7HZ8H025893</t>
  </si>
  <si>
    <t>21.09.2007</t>
  </si>
  <si>
    <t>15.09.2018</t>
  </si>
  <si>
    <t>416 760 km</t>
  </si>
  <si>
    <t>TG Kombi</t>
  </si>
  <si>
    <t>WV2ZZZ7HZHH073341</t>
  </si>
  <si>
    <t>TDI 2,0</t>
  </si>
  <si>
    <t>27.12.2016</t>
  </si>
  <si>
    <t>27.12.2019</t>
  </si>
  <si>
    <t>1216 kg</t>
  </si>
  <si>
    <t>3000 kg</t>
  </si>
  <si>
    <t>76 000 km</t>
  </si>
  <si>
    <t>Chevrolet Orlando</t>
  </si>
  <si>
    <t>MPV</t>
  </si>
  <si>
    <t>KL1YF7559DK053084</t>
  </si>
  <si>
    <t>PB 64 LPG - 40</t>
  </si>
  <si>
    <t>29.01.2013</t>
  </si>
  <si>
    <t>05.04.2019</t>
  </si>
  <si>
    <t>7 miejsc</t>
  </si>
  <si>
    <t>597 kg</t>
  </si>
  <si>
    <t>2160 kg</t>
  </si>
  <si>
    <t>113 600 km</t>
  </si>
  <si>
    <t>immobilizer, alarm antywłamaniowy</t>
  </si>
  <si>
    <t>05.01.2018</t>
  </si>
  <si>
    <t>05.01.2019</t>
  </si>
  <si>
    <t>TAK</t>
  </si>
  <si>
    <t>szyby</t>
  </si>
  <si>
    <t>gaśnica proszkowa GPr 6 kg - 34 sztuki, 23 hydranty, czujki alarmowe, kamery, alarm - pomieszczenia administracji, dozór pracowniczy całodobowy</t>
  </si>
  <si>
    <t>548-10-64-541</t>
  </si>
  <si>
    <t>000744166</t>
  </si>
  <si>
    <t>Zespół Szkół Przyrodniczo-Technicznych w Międzyświeciu</t>
  </si>
  <si>
    <t>szkoła Międzyświeć</t>
  </si>
  <si>
    <t>działalność edukacyjna</t>
  </si>
  <si>
    <t>gaśnice,hydrant,doz.ag.ochr.czujn.al</t>
  </si>
  <si>
    <t>Międzyświeć ul. Malinowa 10</t>
  </si>
  <si>
    <t>beton/drewno</t>
  </si>
  <si>
    <t>drewno/dachówka</t>
  </si>
  <si>
    <t>"</t>
  </si>
  <si>
    <t>sala gimnastyczna</t>
  </si>
  <si>
    <t>gaśnice,hydranty.</t>
  </si>
  <si>
    <t>płyta</t>
  </si>
  <si>
    <t>beton</t>
  </si>
  <si>
    <t>beton/papa</t>
  </si>
  <si>
    <t>warsztat</t>
  </si>
  <si>
    <t>gaśnice, hydranty</t>
  </si>
  <si>
    <t>cegła/płyta</t>
  </si>
  <si>
    <t>zabudow.gospod.</t>
  </si>
  <si>
    <t>gaśnice</t>
  </si>
  <si>
    <t>drewno</t>
  </si>
  <si>
    <t>chlewnia</t>
  </si>
  <si>
    <t>wozownia-warsztat</t>
  </si>
  <si>
    <t>zespół garaży wolnostojących</t>
  </si>
  <si>
    <t>gazobeton</t>
  </si>
  <si>
    <t>drewno/blacha</t>
  </si>
  <si>
    <t>melioracje</t>
  </si>
  <si>
    <t>sieć wodociągowa</t>
  </si>
  <si>
    <t>zbiornik na gnojówkę</t>
  </si>
  <si>
    <t>osadnik betonowy</t>
  </si>
  <si>
    <t>droga dojazdowa</t>
  </si>
  <si>
    <t xml:space="preserve">instalacja wodna </t>
  </si>
  <si>
    <t>ogrodzenie siatkowe</t>
  </si>
  <si>
    <t>boisko sportowe</t>
  </si>
  <si>
    <t>kanaliz.sanit.deszcz.</t>
  </si>
  <si>
    <t>kanaliz.zewnętrzna</t>
  </si>
  <si>
    <t>kanał c.o.</t>
  </si>
  <si>
    <t>plac manewrowy z drogą</t>
  </si>
  <si>
    <t xml:space="preserve">ogrodzenie </t>
  </si>
  <si>
    <t>stacja redukcyjna</t>
  </si>
  <si>
    <t>sieć ciepłownicza</t>
  </si>
  <si>
    <t>ogrodzenie Strumień</t>
  </si>
  <si>
    <t>Oczyszcz. ścieków–moderniz</t>
  </si>
  <si>
    <t>Zestaw komputerowy Dell 790 i5/4gb /120SSD/Wifi Windows 10 Pro</t>
  </si>
  <si>
    <t>Projektor DLP ACER X127H XGA 3600 ANSI 20 000:1</t>
  </si>
  <si>
    <t>Notebok Dell Vostro 3568 15,6"HD/i3-7100U/4GB/SSD128GB/iHD620/10PR</t>
  </si>
  <si>
    <t>Fiat Punto</t>
  </si>
  <si>
    <t>Punto</t>
  </si>
  <si>
    <t>ZFA19900001597733</t>
  </si>
  <si>
    <t>SCI23098</t>
  </si>
  <si>
    <t>22.12.2009</t>
  </si>
  <si>
    <t>Lublin</t>
  </si>
  <si>
    <t>SUL331412Y0042573</t>
  </si>
  <si>
    <t>SCIL485</t>
  </si>
  <si>
    <t>2417/63</t>
  </si>
  <si>
    <t>20.12.2000</t>
  </si>
  <si>
    <t>Ciągnik Ursus</t>
  </si>
  <si>
    <t>4512K</t>
  </si>
  <si>
    <t>BLZ8745</t>
  </si>
  <si>
    <t>ciągnik rolniczy</t>
  </si>
  <si>
    <t>23.04.1996</t>
  </si>
  <si>
    <t>Ciągnik Ferguson</t>
  </si>
  <si>
    <t>MF-255</t>
  </si>
  <si>
    <t>BBE031M</t>
  </si>
  <si>
    <t>18.03.1986</t>
  </si>
  <si>
    <t>Przyczepa Sanok</t>
  </si>
  <si>
    <t>D 47A</t>
  </si>
  <si>
    <t>BBH118P</t>
  </si>
  <si>
    <t>przyczepa</t>
  </si>
  <si>
    <t>11.01.1983</t>
  </si>
  <si>
    <t>4500 kg</t>
  </si>
  <si>
    <t>6040 kg</t>
  </si>
  <si>
    <t>ZSPT w Międzyświeciu – Międzyświeć ul. Malinowa 10</t>
  </si>
  <si>
    <t>hydranty, gaśnice zgodnie z przepisami p.</t>
  </si>
  <si>
    <t>poż.,doz.agencji ochrony-czujniki i urządz.</t>
  </si>
  <si>
    <t>alarmowe, w części pomieszczeń kraty</t>
  </si>
  <si>
    <t>548-21-74-800</t>
  </si>
  <si>
    <t>072195795</t>
  </si>
  <si>
    <t>8413Z</t>
  </si>
  <si>
    <t>kierowaie w zakresie efektywności gospodarowania</t>
  </si>
  <si>
    <t>Powiatowy Inspektorat Nadzoru Budowlanego w Cieszynie</t>
  </si>
  <si>
    <t>Komputer Dell Optiplex 3020, Windows 10PRO</t>
  </si>
  <si>
    <t>Drukarka HP Laser Jet M436</t>
  </si>
  <si>
    <t>Aparat DMC-Sz0 Panasonic</t>
  </si>
  <si>
    <t>Aparat Canon IXUS 185 Red Canon</t>
  </si>
  <si>
    <t>FIAT</t>
  </si>
  <si>
    <t>PANDA</t>
  </si>
  <si>
    <t>ZFA16900000190605</t>
  </si>
  <si>
    <t>SCI27TG</t>
  </si>
  <si>
    <t>31.05.2004 R.</t>
  </si>
  <si>
    <t>27.04.2019 r.</t>
  </si>
  <si>
    <t>BRAK</t>
  </si>
  <si>
    <t>SKODA</t>
  </si>
  <si>
    <t>FABIA</t>
  </si>
  <si>
    <t>TMBAH25J4A3097195</t>
  </si>
  <si>
    <t>SCI21091</t>
  </si>
  <si>
    <t>22.10.2009 R.</t>
  </si>
  <si>
    <t xml:space="preserve">12.10.2017 r. </t>
  </si>
  <si>
    <t xml:space="preserve">TAK </t>
  </si>
  <si>
    <t>43-400 Cieszyn, ul. Szeroka 13</t>
  </si>
  <si>
    <t>548-11-18-797</t>
  </si>
  <si>
    <t>000661463</t>
  </si>
  <si>
    <t>szatnia - 43-400 Cieszyn pl.Dominikański 1</t>
  </si>
  <si>
    <t>500 m</t>
  </si>
  <si>
    <t>7. Zespół Szkół Budowlanych w Cieszynie</t>
  </si>
  <si>
    <t>Zespół Szkół Budowlanych w Cieszynie</t>
  </si>
  <si>
    <t>budynek oświaty</t>
  </si>
  <si>
    <t>szkoła</t>
  </si>
  <si>
    <t>żelbeton</t>
  </si>
  <si>
    <t>drewniana , blacha</t>
  </si>
  <si>
    <t>bardzo dobra</t>
  </si>
  <si>
    <t>dostateczna</t>
  </si>
  <si>
    <t>przeciwpożarow: gaśnice proszkowe, hydranty
przeciwkradzieżowe: kraty, alarm całodobowy</t>
  </si>
  <si>
    <t>43-400 Cieszyn, pl.Dominikański 1</t>
  </si>
  <si>
    <t>Zestaw komputerowy  KOMZES</t>
  </si>
  <si>
    <t>Teodolit ze statywem</t>
  </si>
  <si>
    <t xml:space="preserve">Tachimetr elektroniczny </t>
  </si>
  <si>
    <t>CKP i Z Bażanowice</t>
  </si>
  <si>
    <t>alarm</t>
  </si>
  <si>
    <t>548-10-59-824</t>
  </si>
  <si>
    <t>070406012</t>
  </si>
  <si>
    <t xml:space="preserve">W dniach 15-18.05.2010 r. na skutek silnych opadów deszczu w wyniku przecieku dachu szkoły zastpiło zalanie pomieszczeń szkolnych. Odszkodowanie 7 342,30 </t>
  </si>
  <si>
    <t xml:space="preserve">500 m od rzeki, 20 m od stawu kajakowego, ok. 100 m od potoku uregulowanego. Nie jest to teren zalewowy. </t>
  </si>
  <si>
    <t>Zespół Szkół Technicznych w Ustroniu</t>
  </si>
  <si>
    <t>Szkoła</t>
  </si>
  <si>
    <t>zajęcia edukacyjne</t>
  </si>
  <si>
    <t>p.poż.: gaśnice proszk.-7, urz. gaśnicze, p.kradz.:kraty w oknach, alarm-ag.ochrony-24 godz.</t>
  </si>
  <si>
    <t>43-450 Ustroń, ul.3 Maja 15</t>
  </si>
  <si>
    <t>konstrukcia drewniana, pokrycie-blacha powlekana niski trapez</t>
  </si>
  <si>
    <t>Sala gimnastyczna</t>
  </si>
  <si>
    <t>zajęcia edukacyjne i sportowe</t>
  </si>
  <si>
    <t>lokalizacja w strefie zabytkowej</t>
  </si>
  <si>
    <t>p.poż.: gaśnice proszk.- 3, p.kradz.:kraty w oknach..</t>
  </si>
  <si>
    <t>43-450 Ustroń, ul.Daszyńskiego 32</t>
  </si>
  <si>
    <t>konstrukcia drewniana, pokrycie-papa termozgrzewalna podwójna</t>
  </si>
  <si>
    <t>Warsztat Szkolny</t>
  </si>
  <si>
    <t>zajęcia praktyczne</t>
  </si>
  <si>
    <t>p.poż.: gaśnice proszk.- 9, p.kradz.:drzwi główne ze stali,alarm-ag.ochrony 24 godz.</t>
  </si>
  <si>
    <t>konstrukcja stalowa, pokrycie-blacha powlekana niski trapez</t>
  </si>
  <si>
    <t>zły</t>
  </si>
  <si>
    <t>Akcesoria komputerowe</t>
  </si>
  <si>
    <t>Projektor  LED/Rzutnik</t>
  </si>
  <si>
    <t>Zestaw komputerowy ESPRIMO   15 szt.</t>
  </si>
  <si>
    <t>Drukarka</t>
  </si>
  <si>
    <t>Projektor NECVE 281/X</t>
  </si>
  <si>
    <t>Monitor AOC 18,5                       2 szt.</t>
  </si>
  <si>
    <t>Pamięci RAM                           10 szt.</t>
  </si>
  <si>
    <t>Monitor LED 18,5"</t>
  </si>
  <si>
    <t>Tablica interaktywna multimedialna z projektorem o krótkiej ogniskowej                2 szt.</t>
  </si>
  <si>
    <t>Zestaw komputerowy LENOVO M700  11 szt.</t>
  </si>
  <si>
    <t>Zestaw komputerowy Serwer LENOVO M910     9szt.</t>
  </si>
  <si>
    <t xml:space="preserve">Drukarka i skaner 3D, ploter tnący </t>
  </si>
  <si>
    <t>Drukarka sieciowa A3 OKI               2 szt.</t>
  </si>
  <si>
    <t xml:space="preserve">Zestaw komputerowy KLIENT   LENOVO M700   9 szt.                         </t>
  </si>
  <si>
    <t>Szfa krosownicza Linkbasic WCB12-645-BAA-C, Patchpanel Linkbasic+organizer kabli, Switch ZYXEL</t>
  </si>
  <si>
    <t>Ploter drukujący HP T520</t>
  </si>
  <si>
    <t xml:space="preserve">Laptop Lenovo 320                   </t>
  </si>
  <si>
    <t xml:space="preserve">Laptop Lenovo V320                   </t>
  </si>
  <si>
    <t>1. Zespół Szkół Technicznych w Ustroniu</t>
  </si>
  <si>
    <t>Frezarka pionowa Haas Todroom Mill-1</t>
  </si>
  <si>
    <t xml:space="preserve">5,6 KW </t>
  </si>
  <si>
    <t xml:space="preserve">Haas </t>
  </si>
  <si>
    <t xml:space="preserve">Dodatkowych nie posiada </t>
  </si>
  <si>
    <t xml:space="preserve">NIE </t>
  </si>
  <si>
    <t xml:space="preserve">43-450 Ustroń, ul. 3 Maja 15 </t>
  </si>
  <si>
    <t>Drążarka elektroerozyjna BP-75</t>
  </si>
  <si>
    <t>040704+</t>
  </si>
  <si>
    <t xml:space="preserve"> 3 KW </t>
  </si>
  <si>
    <t xml:space="preserve"> ZAP -BP Końskie </t>
  </si>
  <si>
    <t xml:space="preserve">                  " </t>
  </si>
  <si>
    <t>Tokarka sterowana numerycznie CNC Model CK 210D</t>
  </si>
  <si>
    <t>600 W/1,1kw</t>
  </si>
  <si>
    <t xml:space="preserve">Metal-Trade.pl Adam Gładki, Gdynia </t>
  </si>
  <si>
    <t>MINI frezarka CNC z oprogramowaniem MACH 3</t>
  </si>
  <si>
    <t>Mini -CNC 3040</t>
  </si>
  <si>
    <t>230 W</t>
  </si>
  <si>
    <t>Producent chiński</t>
  </si>
  <si>
    <t>9. Zespół Szkół Gastronomiczno-Hotelarskich w Wiśle</t>
  </si>
  <si>
    <t>Zespół Szkół Gastronomiczno-Hotelarskich w Wiśle</t>
  </si>
  <si>
    <t>2. Zespół Szkół Gastronomiczno-Hotelarskich w Wiśle</t>
  </si>
  <si>
    <t>548-00-08-144</t>
  </si>
  <si>
    <t>244/40</t>
  </si>
  <si>
    <t>ul. Reymonta 2 i 3, 43-460 Wisła</t>
  </si>
  <si>
    <t>warsztaty naprawcze - ul. Reymonta 2, Wisła; place zabaw - boisko szkolne Orlok ul. Reymonta 2; szatnia - ul. Reymonta 2; stołówka - ul. Reymonta 2 i 3</t>
  </si>
  <si>
    <t>16 imprez; 1200 uczestników; wywiadówki, dni otwarte szkołu, olimpiady, warsztaty gastronomiczne , zawody sportowe</t>
  </si>
  <si>
    <t>000201425</t>
  </si>
  <si>
    <t>ciek wodny Kopydło, 80 m</t>
  </si>
  <si>
    <t>budynek szkolny i sala gimnastyczna</t>
  </si>
  <si>
    <t>statutowe</t>
  </si>
  <si>
    <t>43-460 Wisła, ul. Reymonta 2</t>
  </si>
  <si>
    <t>ściany murowane z cegły</t>
  </si>
  <si>
    <t>z płyt kanałowych</t>
  </si>
  <si>
    <t>budynek internatu</t>
  </si>
  <si>
    <t>43-460 Wisła, ul. Reymonta 3</t>
  </si>
  <si>
    <t>dach - konstrukcja drewniana, pokrycie dachu - gont bitumiczny</t>
  </si>
  <si>
    <t>monitoring</t>
  </si>
  <si>
    <t>Boisko szkolne "Orlik"</t>
  </si>
  <si>
    <t>do użytku szkolnego oraz osób z zewnątrz</t>
  </si>
  <si>
    <t>nawierzchnia boiska - Greenpoint i Conipur</t>
  </si>
  <si>
    <t>dobry , dobry</t>
  </si>
  <si>
    <t>dobry, do remontu</t>
  </si>
  <si>
    <t>gaśnice proszkowe ABC 9 szt; hydranty 6 szt, oraz hydrant zewnętrzny                                                                  czujniki gazu w kotłowni; system alarmowy obejmuje całą szkołę - sygnał alarmowy lokalnie i na policji; dozór pracowniczy - część doby; monitoring przy wejściu głównym i na salę gimnastyczną</t>
  </si>
  <si>
    <t>ściany murowane z cegły; ściany fundam. Betonowe w Sali gimnastycznej ściany fundam. Z cegły</t>
  </si>
  <si>
    <t>z płyt kanałowych; sala gimnastyczna - kratownica stalowa</t>
  </si>
  <si>
    <t>stropodach płyty dachowe z betonu komórkowego, pokrycie dachu papa; stropodach - płyty z betonu lekkiego, pokrycie dachu - papa</t>
  </si>
  <si>
    <t>gaśnice proszkowe 8 szt; w pracowni komputerowej roleta antywłamaniowa; hydranty 6 szt oraz hydrant zewnętrzny; czujnik gazu; dozór pracowniczy całodobowy; monitoring</t>
  </si>
  <si>
    <t>drukarka HP</t>
  </si>
  <si>
    <t>Tablica multimedialna Triumf Board</t>
  </si>
  <si>
    <t>Projektor NEC M 32 XS</t>
  </si>
  <si>
    <t>Drukarka Canon LBP 6020</t>
  </si>
  <si>
    <t>Komputer Intel Core i3-4330 Win 8.1</t>
  </si>
  <si>
    <t>Projektor Acer DLP X110</t>
  </si>
  <si>
    <t>Zestaw komputerowy DELL(komputer+monitor) x 8</t>
  </si>
  <si>
    <t>UPS EVER</t>
  </si>
  <si>
    <t>Drukarka HP 1320 DN</t>
  </si>
  <si>
    <t>Projektor NEC 260 zakup grudzień</t>
  </si>
  <si>
    <t>USG 110 Security UTM urządz.monitorujące ruchw sieci</t>
  </si>
  <si>
    <t>Zyksel NWA 121 NI Acces</t>
  </si>
  <si>
    <t>Drukarka laserowa Brother HL 3170 CDW</t>
  </si>
  <si>
    <t>Kserokopiarka Ricoh MP 4000</t>
  </si>
  <si>
    <t>Urzadzenie Mini PC Brix- rozbudowa w 2017</t>
  </si>
  <si>
    <t>drukarka HP Laser Jet P1102</t>
  </si>
  <si>
    <t>Projektor NEC VE 281 DLP</t>
  </si>
  <si>
    <t xml:space="preserve">Smart Switch GS1900-48-50 2 sztuki </t>
  </si>
  <si>
    <t>Serwer DELL T330</t>
  </si>
  <si>
    <t>Projektor Logic NEC V302X DLP</t>
  </si>
  <si>
    <t>Kasa fiskalna Bingi HS szt 2</t>
  </si>
  <si>
    <t xml:space="preserve">Zestawy komputerowe Lenovo M700  szt 15x 3 776,10 </t>
  </si>
  <si>
    <t xml:space="preserve">Zestawy komputerowe Lenovo M700  szt 15x 3 510,42 </t>
  </si>
  <si>
    <t>komputer FUJITSU E510 G870</t>
  </si>
  <si>
    <t>Router ASUS DSL AC68U</t>
  </si>
  <si>
    <t>notebook Dell 15-3542</t>
  </si>
  <si>
    <t>notebook Lenovo B50-80</t>
  </si>
  <si>
    <t>MKS JAMAHA MG 20 sprzet muzyczny</t>
  </si>
  <si>
    <t xml:space="preserve">Dyski zewnetrzne 2 szt </t>
  </si>
  <si>
    <t>Redcoon prezenter bezprzewodowy</t>
  </si>
  <si>
    <t>piec konwekcyjno parowy</t>
  </si>
  <si>
    <t>28/30</t>
  </si>
  <si>
    <t>kl 5.2</t>
  </si>
  <si>
    <t>UNOX  SA</t>
  </si>
  <si>
    <t>wyłącznik różnicowo-prądowy standardowe zabezpieczenie</t>
  </si>
  <si>
    <t>ul. Reymonta 2, Wisła</t>
  </si>
  <si>
    <t>zmywarka ADP4736AL</t>
  </si>
  <si>
    <t>547331</t>
  </si>
  <si>
    <t>140 W</t>
  </si>
  <si>
    <t>WHIRLPOOL</t>
  </si>
  <si>
    <t>kuchnia Amika 5 szt</t>
  </si>
  <si>
    <t>30495223220207, 30505223220207, 28425223218707, 30285223220207, 30485223220207</t>
  </si>
  <si>
    <t>51CE2.315W</t>
  </si>
  <si>
    <t>AMICA</t>
  </si>
  <si>
    <t>ekspres do kawy</t>
  </si>
  <si>
    <t>0366.00B.77c</t>
  </si>
  <si>
    <t>1600 W</t>
  </si>
  <si>
    <t>ROYAL PROW</t>
  </si>
  <si>
    <t>zmywarka ZKU-10,30</t>
  </si>
  <si>
    <t>297 10/2010G</t>
  </si>
  <si>
    <t>14,5 kW</t>
  </si>
  <si>
    <t>LOZAMET</t>
  </si>
  <si>
    <t>obieraczka do ziemniaków</t>
  </si>
  <si>
    <t>515728</t>
  </si>
  <si>
    <t>550 W</t>
  </si>
  <si>
    <t>SPOMASZ</t>
  </si>
  <si>
    <t>pralka Samsung MP P1297</t>
  </si>
  <si>
    <t>X3925ARL2002</t>
  </si>
  <si>
    <t>2000-2400 W</t>
  </si>
  <si>
    <t>Samsung</t>
  </si>
  <si>
    <t>ul. Reymonta 3, Wisła</t>
  </si>
  <si>
    <t>kuchnia elektry 4 palnikowa Amica</t>
  </si>
  <si>
    <t>75403527817, 425403527817, 22503527817, 215403527817</t>
  </si>
  <si>
    <t>9,6 kW</t>
  </si>
  <si>
    <t>Amica Model 618CE3</t>
  </si>
  <si>
    <t>Zmywarka</t>
  </si>
  <si>
    <t>1706270279 P</t>
  </si>
  <si>
    <t>14,50 kW</t>
  </si>
  <si>
    <t>ASBER</t>
  </si>
  <si>
    <t>Piec konwekcyjno-parowy</t>
  </si>
  <si>
    <t>kl. 5,4</t>
  </si>
  <si>
    <t>HENDI</t>
  </si>
  <si>
    <t>548-10-59-675</t>
  </si>
  <si>
    <t>002426051</t>
  </si>
  <si>
    <t>8730Z</t>
  </si>
  <si>
    <t>ul. Bobrecka 29, 43-400 Cieszyn</t>
  </si>
  <si>
    <t>Ul. Górecka 65, 43-430 Skoczów</t>
  </si>
  <si>
    <t>ul. T. Regera 6, 43-400 Cieszyn</t>
  </si>
  <si>
    <t>ul. Malinowa 10, Międzyświeć, 43-430 Skoczów</t>
  </si>
  <si>
    <t>ul. Szeroka 13, 43-400 Cieszyn</t>
  </si>
  <si>
    <t>pl. Dominikański 1, 43-400 Cieszyn</t>
  </si>
  <si>
    <t>ul.3 Maja 15, 43-450 Ustroń</t>
  </si>
  <si>
    <t>ul. Korfantego 1, 43-400 Cieszyn</t>
  </si>
  <si>
    <t>Plac Wolności 6, 43-400 Cieszyn,</t>
  </si>
  <si>
    <t xml:space="preserve">ul. Bobrecka 29, 43-400 Cieszyn  </t>
  </si>
  <si>
    <t>ul. Wojska Polskiego 3, 43-400 Cieszyn</t>
  </si>
  <si>
    <t>Bażanowice, ul. Cieszyńska 11, 43-440 Goleszów</t>
  </si>
  <si>
    <t>Plac Juliusza Słowackiego 2, 43-400 Cieszyn</t>
  </si>
  <si>
    <t xml:space="preserve">Plac B. Hoffa 5, 43-460 Wisła, </t>
  </si>
  <si>
    <t>Pogórze, ul. Zamek 132, 43-430 Skoczów oraz ul. Staropolska 14, Kończyce Małe, 43-410 Zebrzydowice</t>
  </si>
  <si>
    <t>ul. Kraszewskiego 11, 43-400 Cieszyn</t>
  </si>
  <si>
    <t>Plac Londzina 3, 43-400 Cieszyn</t>
  </si>
  <si>
    <t>ul. Frysztacka 48, 43-400 Cieszyn</t>
  </si>
  <si>
    <t>Plac Wolności 7b, 43-400 Cieszyn</t>
  </si>
  <si>
    <t xml:space="preserve">ul. Kraszewskiego 2, 43-400 Cieszyn  </t>
  </si>
  <si>
    <t>ul. Malinowa 4, 43-430 Skoczów</t>
  </si>
  <si>
    <t>ul. Sportowa 13, 43-430 Skoczów</t>
  </si>
  <si>
    <t>ul. Malinka 79, 43-460 Wisła</t>
  </si>
  <si>
    <t>Adres</t>
  </si>
  <si>
    <t>pomoc społeczna z zakwaterowaniem dla osób w podeszłym wieku i osób niepełnosprawnych</t>
  </si>
  <si>
    <t>warsztaty naprawcze, szatnia, stołówka - ul. Korfantego 1 43-400 Cieszyn</t>
  </si>
  <si>
    <t>20 imprez; 30-150 uczestników; wernisaże, bale, spotkania</t>
  </si>
  <si>
    <t>500m, rzeka</t>
  </si>
  <si>
    <t>Powiatowy Dom Pomocy Społecznej "Pogodna Jesień"</t>
  </si>
  <si>
    <t>3. Powiatowy Dom Pomocy Społecznej "Pogodna Jesień"</t>
  </si>
  <si>
    <t>Budynek główny</t>
  </si>
  <si>
    <t>dom pomocy społecznej dla 70osób</t>
  </si>
  <si>
    <t>nie jest  to budynek zabytkowy, ale w związku z tym,że budynek znajduje się w zabytkowym układzie urbanistycznym miasta  podlega nadzorowi konserwatora zabytków</t>
  </si>
  <si>
    <t>gaśnice; śniegowa 2szt., proszkowa 13szt. pianowa 1szt. Hydranty: 6szt. Dozór pracowniczy lub mieszkańców po godzinach urzędowania  oraz po godzinie  20-tej dom jest zamykany do godziny 06-tej rano,  zainstalowany jest domofon. Instalacja alarmowo-przeciwpożarowa.</t>
  </si>
  <si>
    <t xml:space="preserve">ul. Korfantego1 43-400 Cieszyn </t>
  </si>
  <si>
    <t>drewniane,ceramiczne-łękowe,żelbetowe</t>
  </si>
  <si>
    <t xml:space="preserve">konstukcja drewniana mansardowa, kleszczowo-płatwiowa, część stropodach żelb., pokrycie blacha falista, blacha płaska, gonty papowe, </t>
  </si>
  <si>
    <t>Parkan (ogrodzenie murowane)</t>
  </si>
  <si>
    <t>ul. Korfantego1 43-400 Cieszyn</t>
  </si>
  <si>
    <t>bloczki betonowe</t>
  </si>
  <si>
    <t>zły do remontu dotyczy sieci wodno-kanalizacyjnej</t>
  </si>
  <si>
    <t>częściowo 1/2</t>
  </si>
  <si>
    <t>sonoter do rechabilitacji</t>
  </si>
  <si>
    <t>Lampa LED Ultra-violet</t>
  </si>
  <si>
    <t>kserokopiarka BIZHUB 222/DEVELOP 222</t>
  </si>
  <si>
    <t>szatkownica do warzyw</t>
  </si>
  <si>
    <t>maszynka do mięsa</t>
  </si>
  <si>
    <t>krajalnica</t>
  </si>
  <si>
    <t xml:space="preserve">pralka </t>
  </si>
  <si>
    <t>klimatyzator</t>
  </si>
  <si>
    <t>komputer - laptop wraz z oprogramowaniem</t>
  </si>
  <si>
    <t>biomed urządzenie rehabilitacyjne</t>
  </si>
  <si>
    <t xml:space="preserve">wiertarka </t>
  </si>
  <si>
    <t>urzadzenie do elektroterapii</t>
  </si>
  <si>
    <t>lampa solux</t>
  </si>
  <si>
    <t>Volksvagen Caddy</t>
  </si>
  <si>
    <t>Caddy</t>
  </si>
  <si>
    <t>WV2ZZZ2KZDX063662</t>
  </si>
  <si>
    <t>SCI53725</t>
  </si>
  <si>
    <t>27.11.2012</t>
  </si>
  <si>
    <t>27.11.2017</t>
  </si>
  <si>
    <t>2 264 kg</t>
  </si>
  <si>
    <t>Renault</t>
  </si>
  <si>
    <t>Kangoo PRT14</t>
  </si>
  <si>
    <t>VF1KC0BAF24712546</t>
  </si>
  <si>
    <t>08.05.2001</t>
  </si>
  <si>
    <t>27.06.2017</t>
  </si>
  <si>
    <t>1 640kg</t>
  </si>
  <si>
    <t>zamek</t>
  </si>
  <si>
    <t>Volksvagen Caravelle</t>
  </si>
  <si>
    <t>Caravelle</t>
  </si>
  <si>
    <t>WV2ZZZ7HZJH066648</t>
  </si>
  <si>
    <t>SCI9618A</t>
  </si>
  <si>
    <t>21.12.2017</t>
  </si>
  <si>
    <t>21.12.2020</t>
  </si>
  <si>
    <t>alarm,immobilizer</t>
  </si>
  <si>
    <t>PASY MOCUJĄCE, SZYNY DO PRZEWOZU OSÓB NIEPEŁNOSPRAWNYCH PASY MOCUJĄCE</t>
  </si>
  <si>
    <t>Dźwig osobowo-towarowy</t>
  </si>
  <si>
    <t>ZX 12203</t>
  </si>
  <si>
    <t>udźwig 700 kg</t>
  </si>
  <si>
    <t>PROLIFT POZNAŃ</t>
  </si>
  <si>
    <t>ul. Korfantego 1 43-400 Cieszyn</t>
  </si>
  <si>
    <t>Dźwig towarowy</t>
  </si>
  <si>
    <t>IDT/D8KE 1758</t>
  </si>
  <si>
    <t>udźwig 100 kg</t>
  </si>
  <si>
    <t xml:space="preserve">Otis </t>
  </si>
  <si>
    <t>IDT/D8KE 1759</t>
  </si>
  <si>
    <t>IDT/D8KE 1760</t>
  </si>
  <si>
    <t>Platforma przyschodowa</t>
  </si>
  <si>
    <t>V 65</t>
  </si>
  <si>
    <t>udźwig 230 kg</t>
  </si>
  <si>
    <t xml:space="preserve">VIMEC </t>
  </si>
  <si>
    <t>Piec elektryczny</t>
  </si>
  <si>
    <t>0096</t>
  </si>
  <si>
    <t>10,4Kw</t>
  </si>
  <si>
    <t>Fabryka Maszyn i Urządzeń Gastronomicznych Kromet Spomasz</t>
  </si>
  <si>
    <t>Patelnia elektryczna</t>
  </si>
  <si>
    <t>097</t>
  </si>
  <si>
    <t>9 kW</t>
  </si>
  <si>
    <t>Bemar</t>
  </si>
  <si>
    <t>3N-50Hz, 220/380V</t>
  </si>
  <si>
    <t>Łódzkie zakłady metalowe Lozamet Sp. z o.o.</t>
  </si>
  <si>
    <t>Taboret elektryczny</t>
  </si>
  <si>
    <t>0366</t>
  </si>
  <si>
    <t>kuchnia gazowa</t>
  </si>
  <si>
    <t>KG-7-4-PN</t>
  </si>
  <si>
    <t>Instalacja przeciwpożarowa</t>
  </si>
  <si>
    <t>FPA 5000</t>
  </si>
  <si>
    <t>BOSCH</t>
  </si>
  <si>
    <t>Pralnico-wirówka</t>
  </si>
  <si>
    <t>0164</t>
  </si>
  <si>
    <t>13,8kW</t>
  </si>
  <si>
    <t>Fabryka Maszyn Pralniczych Prama</t>
  </si>
  <si>
    <t>Suszarka bębnowa</t>
  </si>
  <si>
    <t>0191</t>
  </si>
  <si>
    <t>15kW</t>
  </si>
  <si>
    <t>Obieraczka</t>
  </si>
  <si>
    <t>SKBZ12</t>
  </si>
  <si>
    <t>550W</t>
  </si>
  <si>
    <t>RM Gastro Polska Sp. Z o.o.</t>
  </si>
  <si>
    <t>13680/2009</t>
  </si>
  <si>
    <t>4,97kW</t>
  </si>
  <si>
    <t>Centrala telefoniczna</t>
  </si>
  <si>
    <t>KX -TDA 100</t>
  </si>
  <si>
    <t>PANASONIC</t>
  </si>
  <si>
    <t>Instalacja przywoławcza</t>
  </si>
  <si>
    <t>Zamel  Pszczyna</t>
  </si>
  <si>
    <t xml:space="preserve">regulator co                   </t>
  </si>
  <si>
    <t>RVD 230</t>
  </si>
  <si>
    <t>Siemens</t>
  </si>
  <si>
    <t>Piec konwekcyjny</t>
  </si>
  <si>
    <t>UNOX  XV 593</t>
  </si>
  <si>
    <t>10,5 kW / 150-600 kPa</t>
  </si>
  <si>
    <t>UNOX S.A. Padwa Italy</t>
  </si>
  <si>
    <t>Kuchenka gazowo elektryczna</t>
  </si>
  <si>
    <t>51GE2.33ZpMs (Xx)Eco</t>
  </si>
  <si>
    <t>2,9 kW</t>
  </si>
  <si>
    <t>Amica</t>
  </si>
  <si>
    <t>Pralka</t>
  </si>
  <si>
    <t>GO108/1-16S</t>
  </si>
  <si>
    <t>Candy</t>
  </si>
  <si>
    <t xml:space="preserve">Chłodziarko - zamrażarka  </t>
  </si>
  <si>
    <t>ACZ 3403PX</t>
  </si>
  <si>
    <t>Szafa chłodnicza</t>
  </si>
  <si>
    <t>SCH 600</t>
  </si>
  <si>
    <t xml:space="preserve">Chłodziarka na próbki </t>
  </si>
  <si>
    <t>KTS 1710</t>
  </si>
  <si>
    <t>LIEBHERR</t>
  </si>
  <si>
    <t>850001</t>
  </si>
  <si>
    <t>STALGAST</t>
  </si>
  <si>
    <t>Chłodziarka</t>
  </si>
  <si>
    <t>ZRA 237 CWO</t>
  </si>
  <si>
    <t>Zanussi</t>
  </si>
  <si>
    <t>szorowarka automatyczna KarcherBDS 43/180 C ADV 1.291-226</t>
  </si>
  <si>
    <t>012577</t>
  </si>
  <si>
    <t>1400w</t>
  </si>
  <si>
    <t>Karcher</t>
  </si>
  <si>
    <t>odkurzacz sucho-mokro</t>
  </si>
  <si>
    <t xml:space="preserve">NT 27/1 042390 </t>
  </si>
  <si>
    <t>1200w</t>
  </si>
  <si>
    <t>Klimatyzator MSR-12HRN1</t>
  </si>
  <si>
    <t>j.wd2122225770414530121690 jz.D212225771114529131458</t>
  </si>
  <si>
    <t>1250W-1163W/1580W</t>
  </si>
  <si>
    <t>MIDEA</t>
  </si>
  <si>
    <t>j.w.D212225770414529121287 j.z.D212225771114529131771</t>
  </si>
  <si>
    <t>j.w.D21222577041453012636 j.z.D212225771114529130523</t>
  </si>
  <si>
    <t>j.w.D212225770414530121753 j.z.D212225771114529130518</t>
  </si>
  <si>
    <t>j.wd212225770414530120357 j.zD2122257771114529130529</t>
  </si>
  <si>
    <t>j.w.D212225770414531121304 j.z.D212225771114529131466</t>
  </si>
  <si>
    <t>PRALKA</t>
  </si>
  <si>
    <t>WAE20165PL</t>
  </si>
  <si>
    <t>165kwh</t>
  </si>
  <si>
    <t>Instalacja fotowoltaiczna</t>
  </si>
  <si>
    <t>548-10-41-600</t>
  </si>
  <si>
    <t>kierowanie w zakresie efektywności gospodarowana</t>
  </si>
  <si>
    <t>Budynek administracyjny</t>
  </si>
  <si>
    <t>KRATY, GAŚNICE 10 SZT., HYDRANTY 6 SZT.</t>
  </si>
  <si>
    <t>43-400 CIESZYN, PLAC WOLNOŚCI 6</t>
  </si>
  <si>
    <t>CEGŁA PEŁNA</t>
  </si>
  <si>
    <t>GĘSTOŻEBROWE TYPU DZ-3</t>
  </si>
  <si>
    <t>PŁYTY KORYTKOWE NA ŚCIANKACH AŻUROWYCH POKRYCIE PAPA NA LEPIKU</t>
  </si>
  <si>
    <t>DOBRY</t>
  </si>
  <si>
    <t>NIE DOTYCZY</t>
  </si>
  <si>
    <t>Powiatowy Urząd Pracy</t>
  </si>
  <si>
    <t>Serwer kasetowy DELL Poweredge M620</t>
  </si>
  <si>
    <t>Zestaw komputerowy Dell Optiplex 3020 MT          2szt</t>
  </si>
  <si>
    <t>Zasilacz centralny UPS EATON</t>
  </si>
  <si>
    <t>Dysk trwardy do serwera SAS 6GB                     4 szt.</t>
  </si>
  <si>
    <t>Dysk trwardy do macierzy dyskowej SAS            4 szt.</t>
  </si>
  <si>
    <t xml:space="preserve"> Karta sieciowa Broadcom NetXtreme                  2 szt.</t>
  </si>
  <si>
    <t>Urzadzenie wielofunkcujne Xerox Phaser 3635      2 szt.</t>
  </si>
  <si>
    <t>Urzadzenie wielofunkcujne Xerox Phaser 3635/MFP/S</t>
  </si>
  <si>
    <t>Serwer kasetowy Dell PowerEdgeM820</t>
  </si>
  <si>
    <t>Przełącznik sieciowy Dell Networking N3048</t>
  </si>
  <si>
    <t>Urządzenie do ochrony sieci Dell/SonicWall TZ300</t>
  </si>
  <si>
    <t>Komputer AIO-Dell Optiplex 3030                          6 szt.</t>
  </si>
  <si>
    <t>Dyski twarde do macierzy MD3600i                       4szt.</t>
  </si>
  <si>
    <t>Punkt dostępoway Dell SonicPoint Ace</t>
  </si>
  <si>
    <t>Punkt dostępoway Dell SonicPoint Aci                 3 szt.</t>
  </si>
  <si>
    <t>Drukarka Xerox WorkCentre 3655-XJ</t>
  </si>
  <si>
    <t>Xerox Work Centre 3615DN urządzenie MFP       10 szt.</t>
  </si>
  <si>
    <t>Macierz dyskowa  Dell PowerVault MD3820i</t>
  </si>
  <si>
    <t>Przełącznik siec.DELL Networking N3048</t>
  </si>
  <si>
    <t>Dysk twardy Dell 1,2TB SAS 10k                          4 szt.</t>
  </si>
  <si>
    <t>Komputer AIO Dell Optiplex 3240AIO                    8 szt.</t>
  </si>
  <si>
    <t>Urządzenie wielofunkcyjne WorkCentre 3655 4w1  2szt.</t>
  </si>
  <si>
    <t>Drukarka XEROX PHASER 6600DN 1 szt.</t>
  </si>
  <si>
    <t>Dysk twardy do komputera i QNAP 3 szt.</t>
  </si>
  <si>
    <t>Dysk twardy do serwera DELL T610 2 szt.</t>
  </si>
  <si>
    <t>Kontroler do macierzy DELL MD3600</t>
  </si>
  <si>
    <t>Bateria do kontrolera macierzy DELL MD3600</t>
  </si>
  <si>
    <t>Przełącznik sieciowy DELL N3048</t>
  </si>
  <si>
    <t>Urządzenie wielofunkcyjne XEROX B405V_DN 13 szt.</t>
  </si>
  <si>
    <t>Rozbudowa sieci teletechnicznej</t>
  </si>
  <si>
    <t>Tablet Dell Venue 8  6 szt.</t>
  </si>
  <si>
    <t>Komputer przenośny Dell XPS13 ultrabook</t>
  </si>
  <si>
    <t>PEUGEOT</t>
  </si>
  <si>
    <t>VF3DDNFP0DJ635847</t>
  </si>
  <si>
    <t>SCI86861</t>
  </si>
  <si>
    <t>25.07.2013</t>
  </si>
  <si>
    <t>02.07.2019</t>
  </si>
  <si>
    <t>5 OSÓB</t>
  </si>
  <si>
    <t>IMMOBILAISER</t>
  </si>
  <si>
    <t>072253400</t>
  </si>
  <si>
    <t>4523B</t>
  </si>
  <si>
    <t xml:space="preserve">Zarządzanie drogami powiatowymi </t>
  </si>
  <si>
    <t>warsztaty naprawcze - Cieszyn ul. Kościelna 16; szatnia - Cieszyn ul. Graniczna 80</t>
  </si>
  <si>
    <t>Powiatowy Zarząd Dróg Publicznych</t>
  </si>
  <si>
    <t>Wykaz maszyn i urządzeń do ubezpieczenia od awarii</t>
  </si>
  <si>
    <t>L.P.</t>
  </si>
  <si>
    <t>Suma ubezpieczenia (wartość odtworzeniowa)</t>
  </si>
  <si>
    <t>Kosiarka rotacyjna z wysięgnikiem</t>
  </si>
  <si>
    <t>Powiat Cieszyński</t>
  </si>
  <si>
    <t>Piła do cięcia asfaltu</t>
  </si>
  <si>
    <t>Kompresor 2800 B/100 CT</t>
  </si>
  <si>
    <t>10 bar</t>
  </si>
  <si>
    <t>ABAK</t>
  </si>
  <si>
    <t>Koparko -ładowarka MIKRUS 102H - łyżka  L-280</t>
  </si>
  <si>
    <t>URSUS</t>
  </si>
  <si>
    <t>Zamiatarka Agata ZM 2000/s</t>
  </si>
  <si>
    <t>PRONAR</t>
  </si>
  <si>
    <t>Agregat spawalniczy FH 7220</t>
  </si>
  <si>
    <t>FH 7220S005708</t>
  </si>
  <si>
    <t>6,5 kVA</t>
  </si>
  <si>
    <t>FOGO</t>
  </si>
  <si>
    <t>Kosiarka FL 190 Super</t>
  </si>
  <si>
    <t>AGRIMASTER</t>
  </si>
  <si>
    <t>Walec chodnikowy Bomag BW 65 HDE</t>
  </si>
  <si>
    <t>BOMAG</t>
  </si>
  <si>
    <t>Zagęszczarka rewersyjna MHV 120 GH</t>
  </si>
  <si>
    <t>MIKASA</t>
  </si>
  <si>
    <t>Ubijak  Belle  model RTX 74 - silnik spalinowy  4-suwowy Honda GX 120</t>
  </si>
  <si>
    <t>4KM</t>
  </si>
  <si>
    <t>BELLE</t>
  </si>
  <si>
    <t xml:space="preserve">Zagęszczarka Belle PX 13/40 </t>
  </si>
  <si>
    <t>Wysięgnik WWT 480 z głowicą koszącą PRONAR GK 100L</t>
  </si>
  <si>
    <t>XX0045, XX0030</t>
  </si>
  <si>
    <t>Tabela nr 3 - Wykaz pojazdów w Powiecie Cieszyńskim</t>
  </si>
  <si>
    <t>Tabela nr 4</t>
  </si>
  <si>
    <t>Tabela nr 5 - Wykaz maszyn i urządzeń do ubezpieczenia od uszkodzeń (od wszystkich ryzyk)</t>
  </si>
  <si>
    <t>Tabela nr 5 a - dotyczy tylko PZD</t>
  </si>
  <si>
    <t>zabudowania</t>
  </si>
  <si>
    <t xml:space="preserve">magazynowe </t>
  </si>
  <si>
    <t>lata 80-te</t>
  </si>
  <si>
    <t>gaśnice, kraty na oknach</t>
  </si>
  <si>
    <t>Cieszyn, ul. Kościelna 16</t>
  </si>
  <si>
    <t>podwieszany</t>
  </si>
  <si>
    <t>drewniany pokryty eternitem</t>
  </si>
  <si>
    <t>DellOptiplex 780 DualCore2,7     sz.6</t>
  </si>
  <si>
    <t>Monitory Deel 1909 WF Srebrny  szt.2</t>
  </si>
  <si>
    <t>Dell Optiplex 780 DualCore jedn.+ monitor</t>
  </si>
  <si>
    <t>Dell Optiplex990 Core</t>
  </si>
  <si>
    <t>UPS Fideltronic LUPUS 500</t>
  </si>
  <si>
    <t>Urządzenie wielofunkcyjne KYOCERA Ecosys M 6526</t>
  </si>
  <si>
    <t>Kserokopiarka Konica Minolta Bizhub 363</t>
  </si>
  <si>
    <t>Drukarka OKI C 823dn</t>
  </si>
  <si>
    <t>Drukarka HP laserjet PRO M402dne</t>
  </si>
  <si>
    <t>Aparat fotograficzny NIKON Cooldpix L27</t>
  </si>
  <si>
    <t>Laptop HP Probook 650  15,6</t>
  </si>
  <si>
    <t>Aparat fotograficzny Panasonic DMC FT -30EP</t>
  </si>
  <si>
    <t>Aparat fotograficzny Panasonic DMC FT -226</t>
  </si>
  <si>
    <t xml:space="preserve">Renault </t>
  </si>
  <si>
    <t>Kangoo 1,2 16V</t>
  </si>
  <si>
    <t>VF1KCOAAF19902107</t>
  </si>
  <si>
    <t>02.07.1999</t>
  </si>
  <si>
    <t>8.11.2018</t>
  </si>
  <si>
    <t>Messenger 110</t>
  </si>
  <si>
    <t>VF6FN40A000076754</t>
  </si>
  <si>
    <t>ciężarowy</t>
  </si>
  <si>
    <t>03.04.2008</t>
  </si>
  <si>
    <t>24.10.2018</t>
  </si>
  <si>
    <t>Fiat</t>
  </si>
  <si>
    <t>Seicento Aktual</t>
  </si>
  <si>
    <t>ZFA18700001009778</t>
  </si>
  <si>
    <t>16.07.2003</t>
  </si>
  <si>
    <t>23.10.2018</t>
  </si>
  <si>
    <t xml:space="preserve">Fiat </t>
  </si>
  <si>
    <t>Panda Actual</t>
  </si>
  <si>
    <t>ZFA16900001271940</t>
  </si>
  <si>
    <t>22.01.2009</t>
  </si>
  <si>
    <t>19.01.2019</t>
  </si>
  <si>
    <t xml:space="preserve">Teknamotor Skorpion </t>
  </si>
  <si>
    <t>120SD</t>
  </si>
  <si>
    <t>SVA100R124D000054</t>
  </si>
  <si>
    <t>naczepa specjalna</t>
  </si>
  <si>
    <t>07.12.2005</t>
  </si>
  <si>
    <t>beztermin.</t>
  </si>
  <si>
    <t>JELCZ WUKO</t>
  </si>
  <si>
    <t>SCK 2P</t>
  </si>
  <si>
    <t>SUJP32586M0021014</t>
  </si>
  <si>
    <t>27.05.1992</t>
  </si>
  <si>
    <t>18.10.2018</t>
  </si>
  <si>
    <t>MAN</t>
  </si>
  <si>
    <t>WMAL205968G095811</t>
  </si>
  <si>
    <t>specjalny oczyszczanie dróg</t>
  </si>
  <si>
    <t>02.12.1994</t>
  </si>
  <si>
    <t>12.03.2019</t>
  </si>
  <si>
    <t>WIOLA przyczepa</t>
  </si>
  <si>
    <t>W2</t>
  </si>
  <si>
    <t>SUCE6ASA4C1000244</t>
  </si>
  <si>
    <t>17.12.2012</t>
  </si>
  <si>
    <t>ZETOR</t>
  </si>
  <si>
    <t>PROXIMA 90</t>
  </si>
  <si>
    <t>000P3B4J47PT02297</t>
  </si>
  <si>
    <t>ciągnik</t>
  </si>
  <si>
    <t>13.03.2013</t>
  </si>
  <si>
    <t>18.03.2020</t>
  </si>
  <si>
    <t>Schmid Street</t>
  </si>
  <si>
    <t>Cleansing</t>
  </si>
  <si>
    <t>WSVS5V2S161701981</t>
  </si>
  <si>
    <t>samochod specjalny oczyszczanie dróg</t>
  </si>
  <si>
    <t>09.06.2006</t>
  </si>
  <si>
    <t>8.163 L2000LK</t>
  </si>
  <si>
    <t>WMAL20ZZZ1Y069681</t>
  </si>
  <si>
    <t>25.04.2003</t>
  </si>
  <si>
    <t>12.12.2014</t>
  </si>
  <si>
    <t>19.05.2019</t>
  </si>
  <si>
    <t xml:space="preserve">PEUGEOT </t>
  </si>
  <si>
    <t>PARTNER</t>
  </si>
  <si>
    <t>VF37JNFRC68021888</t>
  </si>
  <si>
    <t>13.10.2008</t>
  </si>
  <si>
    <t>21.08.2018</t>
  </si>
  <si>
    <t>NEPTUN</t>
  </si>
  <si>
    <t>skrzyniowa</t>
  </si>
  <si>
    <t>SXE7GCFSJAS000664</t>
  </si>
  <si>
    <t>SCIU494</t>
  </si>
  <si>
    <t>przyczepa skrzyniowa</t>
  </si>
  <si>
    <t>06.04.2010</t>
  </si>
  <si>
    <t>bezterminowo</t>
  </si>
  <si>
    <t xml:space="preserve">OPEL </t>
  </si>
  <si>
    <t>Combo</t>
  </si>
  <si>
    <t>09.12.2003</t>
  </si>
  <si>
    <t>18.01.2019</t>
  </si>
  <si>
    <t>CAT</t>
  </si>
  <si>
    <t>428D</t>
  </si>
  <si>
    <t>BXC02081</t>
  </si>
  <si>
    <t>wolnobieżny    koparko-ładowarka</t>
  </si>
  <si>
    <t>Boxer</t>
  </si>
  <si>
    <t>VF3YDPMHU12B93396</t>
  </si>
  <si>
    <t>22.09.2016</t>
  </si>
  <si>
    <t>22.09.2019</t>
  </si>
  <si>
    <t>Cieszyn, ul.Bobrecka 29</t>
  </si>
  <si>
    <t>zgodnie z wykazem Starostwa Powiatowego</t>
  </si>
  <si>
    <t>Cieszyn ul.Graniczna 80</t>
  </si>
  <si>
    <t>Cieszyn ul. Wojska Polskiego 5</t>
  </si>
  <si>
    <t>548-26-50-399</t>
  </si>
  <si>
    <t>place zabaw, szatnia, stołówka - Cieszyn, ul Wojska Polskiego 3</t>
  </si>
  <si>
    <t>odległość od najbliższej rzeki - 1 km</t>
  </si>
  <si>
    <t>13. Zespół Placówek Szkolno - Wychowawaczo - Rewalidacyjnych</t>
  </si>
  <si>
    <t>Zespół Placówek Szkolno - Wychowawaczo - Rewalidacyjnych</t>
  </si>
  <si>
    <t>Budynek ZPSWR</t>
  </si>
  <si>
    <t>Placówka opieki całkowitej dla dzieci i młodzieży</t>
  </si>
  <si>
    <t>1917r.</t>
  </si>
  <si>
    <t>Zabepzieczenia ppoż- gaśnice proszkpweGP6 x20szt., proszkowa GP4 x 8 szt, zabezpieczenia przeciw kradzieży -alarm podłąączony pod agencję ochrony mienia, zamontowany w księgowości pracowni komputerowej, sekretariacie i innych pomieszczeniach z wartościowym sprzętem komputerowym , monitoring wizyjny - 16 kamer</t>
  </si>
  <si>
    <t>43-400 Cieszyn, ul.Wojska Polskiego 3</t>
  </si>
  <si>
    <t>ściany muropwane z cegły ceramicznej pełnej</t>
  </si>
  <si>
    <t>nad pomieszczeniami konstrukcji drewnianej na podciągach stalowych</t>
  </si>
  <si>
    <t>Drewniany, konstrukcji mansardowej i stolcowej</t>
  </si>
  <si>
    <t>stan - nowa- wymiana  w 2014r.</t>
  </si>
  <si>
    <t>nowa-wymiana w 2014r. Podczas termomodernizacji</t>
  </si>
  <si>
    <t>tAK</t>
  </si>
  <si>
    <t xml:space="preserve">Komputer </t>
  </si>
  <si>
    <t>Tablica multimedialna</t>
  </si>
  <si>
    <t>Rzutnik</t>
  </si>
  <si>
    <t>Tablica interaktywna + ekran projekcyjny</t>
  </si>
  <si>
    <t>Aparat EEG Biofeedbeck 2 kanałowy</t>
  </si>
  <si>
    <t>Komputer Lenovo</t>
  </si>
  <si>
    <t>Notebook</t>
  </si>
  <si>
    <t>komputer przenośny/laptop</t>
  </si>
  <si>
    <t>Router</t>
  </si>
  <si>
    <t>Volkswagen</t>
  </si>
  <si>
    <t>KOMBI</t>
  </si>
  <si>
    <t>WV2ZZZZ7H27H125172</t>
  </si>
  <si>
    <t>05.10.2007</t>
  </si>
  <si>
    <t>05.10.2015</t>
  </si>
  <si>
    <t>2800 KG</t>
  </si>
  <si>
    <t>237.360 tys.km</t>
  </si>
  <si>
    <t>WV2ZZZHZJH068453</t>
  </si>
  <si>
    <t>05.01.2021</t>
  </si>
  <si>
    <t>1216 KG</t>
  </si>
  <si>
    <t>3000 KG</t>
  </si>
  <si>
    <t>2874KM</t>
  </si>
  <si>
    <t>Istebna - ORW</t>
  </si>
  <si>
    <t>Budynek szkoły podstawowej przystosowany do prowadzonej działalności</t>
  </si>
  <si>
    <t>548-26-80-986</t>
  </si>
  <si>
    <t>366728494</t>
  </si>
  <si>
    <t>warsztaty naprawcze, szatnia - Bażanowice, ul. Cieszyńska 11, 43-440 Goleszów</t>
  </si>
  <si>
    <t>14. Centrum Kształcenia Praktycznego i Zawodowego w Bażanowicach</t>
  </si>
  <si>
    <t>4. Centrum Kształcenia Praktycznego i Zawodowego w Bażanowicach</t>
  </si>
  <si>
    <t>Budynek nr 1</t>
  </si>
  <si>
    <t>praktyczna nauka zawodu,</t>
  </si>
  <si>
    <t>Monitoring stacjonarny:agencja ochrony-całodobowo (TIFOM-Cieszyn), gaśnice proszkowe-6 szt.)</t>
  </si>
  <si>
    <t>Bażanowice, ul. Cieszyńska 11,                       43-440 Goleszów</t>
  </si>
  <si>
    <t>z cegły</t>
  </si>
  <si>
    <t>drewniany</t>
  </si>
  <si>
    <t>konstrukcja drewniana plus blacha</t>
  </si>
  <si>
    <t>Budynek nr 2</t>
  </si>
  <si>
    <t>praktyczna nauka zawodu, pomieszczenia biurowe</t>
  </si>
  <si>
    <t xml:space="preserve">nie </t>
  </si>
  <si>
    <t>Monitoring stacjonarny:agencja ochrony-całodobowo (TIFOM-Cieszyn), gaśnice proszkowe-4 szt., kraty</t>
  </si>
  <si>
    <t>Bażanowice, ul. Cieszyńska 11,                 43-440 Goleszów</t>
  </si>
  <si>
    <t>z elementów prefabrykowanych (płyty żelbetowe)</t>
  </si>
  <si>
    <t>płyty żelbetowe pokryte papą termozgrzewalną</t>
  </si>
  <si>
    <t>Budynek nr 3:</t>
  </si>
  <si>
    <t>Budynek nr 3A - diagnostyka</t>
  </si>
  <si>
    <t>praktyczna nauka zawodu, stacja diagnostyczna</t>
  </si>
  <si>
    <t>Monitoring stacjonarny:agencja ochrony-całodobowo (TIFOM-Cieszyn), gaśnice proszkowe.</t>
  </si>
  <si>
    <t>betonowe płyty</t>
  </si>
  <si>
    <t>papa termozgrzewalna</t>
  </si>
  <si>
    <t>Budynek nr 3B - dydaktyczny</t>
  </si>
  <si>
    <t>praktyczna nauka zawodu</t>
  </si>
  <si>
    <t>Monitoring stacjonarny:agencja ochrony-całodobowo (TIFOM-Cieszyn),gaśnice proszkowe.</t>
  </si>
  <si>
    <t>Budynek nr 3C - dydaktyczny, kotłownia</t>
  </si>
  <si>
    <t>praktyczna nauka zawodu, kotłownia</t>
  </si>
  <si>
    <t>Monitoring stacjonarny i wizyjny:agencja ochrony-całodobowo (TIFOM-Cieszyn), gaśnice proszkowe, hydrant</t>
  </si>
  <si>
    <t>Wiata na maszyny</t>
  </si>
  <si>
    <t>na maszyny oraz magazyn</t>
  </si>
  <si>
    <t xml:space="preserve"> -</t>
  </si>
  <si>
    <t>konstrukcja stalowa, blacha, siatka</t>
  </si>
  <si>
    <t>konstrukcja stalowa, blacha trapezowa</t>
  </si>
  <si>
    <t>Magazyn</t>
  </si>
  <si>
    <t>kraty</t>
  </si>
  <si>
    <t>żelbetowy</t>
  </si>
  <si>
    <t>Garaż</t>
  </si>
  <si>
    <t>żelbetowy-płytowy</t>
  </si>
  <si>
    <t>papa</t>
  </si>
  <si>
    <t xml:space="preserve">dobry </t>
  </si>
  <si>
    <t>częściowo</t>
  </si>
  <si>
    <t>3A</t>
  </si>
  <si>
    <t>3B</t>
  </si>
  <si>
    <t>3C</t>
  </si>
  <si>
    <t>Projektor Benq MX66</t>
  </si>
  <si>
    <t>Kserokopiarka Konica Minolta BIZHUB 350 (poleasing) zakup 2015</t>
  </si>
  <si>
    <t>Sterowniki PLC</t>
  </si>
  <si>
    <t>Drukarka HP LaserJet PRO MFP</t>
  </si>
  <si>
    <t>Drukarka 3D UP! Printer</t>
  </si>
  <si>
    <t>DVD Philips</t>
  </si>
  <si>
    <t>Drukarka HP LJ PRO</t>
  </si>
  <si>
    <t>Urządzenie do klimatyzacji samochodowej</t>
  </si>
  <si>
    <t>Zestaw do badania nieszczelności</t>
  </si>
  <si>
    <t>Kserokopiarka RICOH MP (poleasing) zakup 2017</t>
  </si>
  <si>
    <t>Rejestrator HD HQ</t>
  </si>
  <si>
    <t>Dysk twardy HDD WD</t>
  </si>
  <si>
    <t>Kamera HQ</t>
  </si>
  <si>
    <t>Projektor Epson</t>
  </si>
  <si>
    <t>Laptop DELL E6500 (poleasing) zakup 2014</t>
  </si>
  <si>
    <t>Laptop lenowo ThinkPad (poleasingowy) zakup 2015</t>
  </si>
  <si>
    <t>Laptop IBM  (poleasingowy) zakup 2015</t>
  </si>
  <si>
    <t>Laptop DELL E5520 (poleasingowy) zakup 2016</t>
  </si>
  <si>
    <t>Ursus</t>
  </si>
  <si>
    <t>C-360-3P</t>
  </si>
  <si>
    <t>Ciągnik rolniczy</t>
  </si>
  <si>
    <t>14.03.1988</t>
  </si>
  <si>
    <t>06-11-2019</t>
  </si>
  <si>
    <t>SAM</t>
  </si>
  <si>
    <t>P6/647/P/86</t>
  </si>
  <si>
    <t>Przyczepa rolnicza</t>
  </si>
  <si>
    <t>18.07.1986</t>
  </si>
  <si>
    <t>08-10-2016</t>
  </si>
  <si>
    <t>Autosan</t>
  </si>
  <si>
    <t>D-732</t>
  </si>
  <si>
    <t>01.02.1988</t>
  </si>
  <si>
    <t>06-11-2018</t>
  </si>
  <si>
    <t>Beissbarth ML8 RADIO Easy 932.500.026</t>
  </si>
  <si>
    <t>C 00002001</t>
  </si>
  <si>
    <t>0,5 kW</t>
  </si>
  <si>
    <t>Niemcy</t>
  </si>
  <si>
    <t>CKPiZ w Bażanowicach, ul. Cieszyńska 11, 43-440 Goleszów</t>
  </si>
  <si>
    <t>C 00002023</t>
  </si>
  <si>
    <t>Frezarka pionowa Hass-Toollroom Mill 1P</t>
  </si>
  <si>
    <t>5 kW</t>
  </si>
  <si>
    <t>HAAS USA</t>
  </si>
  <si>
    <t>Tokarka sterowana numerycznie CNC model TL-1</t>
  </si>
  <si>
    <t>7,5 kW</t>
  </si>
  <si>
    <t xml:space="preserve">Frezarka sterowana numerycznie </t>
  </si>
  <si>
    <t>5,6 kW</t>
  </si>
  <si>
    <t xml:space="preserve">Piła taśmowa </t>
  </si>
  <si>
    <t>A17050982</t>
  </si>
  <si>
    <t>0,75/1,5 kW</t>
  </si>
  <si>
    <t>CORMAK Polska</t>
  </si>
  <si>
    <t>dodatkowy monitoring wewnątrz pomieszczenia, w którym jest urządzenie</t>
  </si>
  <si>
    <t>Wiertarka promieniowa</t>
  </si>
  <si>
    <t>1,5/2,2 kW</t>
  </si>
  <si>
    <t>Frezarka uniwersalna XL6230</t>
  </si>
  <si>
    <t>07355</t>
  </si>
  <si>
    <t>4 kW</t>
  </si>
  <si>
    <t>Metal Technics Polska</t>
  </si>
  <si>
    <t>07352</t>
  </si>
  <si>
    <t>Frezarka uniwersalna XL6430</t>
  </si>
  <si>
    <t>07351</t>
  </si>
  <si>
    <t>Tokarka konwencjonalna CE6241x1500</t>
  </si>
  <si>
    <t>0209817</t>
  </si>
  <si>
    <t>5,5 kW</t>
  </si>
  <si>
    <t>0209917</t>
  </si>
  <si>
    <t>Tokarka konwencjonalna CE6241x1000</t>
  </si>
  <si>
    <t>0706117</t>
  </si>
  <si>
    <t>4,5 kW</t>
  </si>
  <si>
    <t>0307917</t>
  </si>
  <si>
    <t>0308117</t>
  </si>
  <si>
    <t>Analizator spalin</t>
  </si>
  <si>
    <t>0,3 kW</t>
  </si>
  <si>
    <t>TECNOMOTOR S.p.A. Włochy</t>
  </si>
  <si>
    <t>Dymomierz</t>
  </si>
  <si>
    <t>0,8 kW</t>
  </si>
  <si>
    <t>Samochodowy komputer diagnostyczny z oprogramowaniem</t>
  </si>
  <si>
    <t>DAAHT003442
DNOHT004747</t>
  </si>
  <si>
    <t>12/24 V</t>
  </si>
  <si>
    <t>TEXA Poland</t>
  </si>
  <si>
    <t xml:space="preserve">Prostownik </t>
  </si>
  <si>
    <t>24746</t>
  </si>
  <si>
    <t>6,12,24 V                              2 kW</t>
  </si>
  <si>
    <t>DIAG Startum Francja</t>
  </si>
  <si>
    <t>548-15-17-758</t>
  </si>
  <si>
    <t>000755388</t>
  </si>
  <si>
    <t>8531B</t>
  </si>
  <si>
    <t>licea ogólnokształcące</t>
  </si>
  <si>
    <t>900 m od rzeki Olzy</t>
  </si>
  <si>
    <t>15. I Liceum im. A. Osuchowskiego w Cieszynie</t>
  </si>
  <si>
    <t>I Liceum im. A. Osuchowskiego w Cieszynie</t>
  </si>
  <si>
    <t>Budynek szkoły</t>
  </si>
  <si>
    <t>szkoła ponadgimnazjalna</t>
  </si>
  <si>
    <t>Plac Słowackiego 2, 43-400 Cieszyn</t>
  </si>
  <si>
    <t>ceglane z cegły pełnej</t>
  </si>
  <si>
    <t>konstrukcja nośna drewniana na belkach nośnych</t>
  </si>
  <si>
    <t>dwuspodowy, pokryty blachą stalową, płaską, ocynkowaną</t>
  </si>
  <si>
    <t xml:space="preserve">stolarka okienna częściowo wymieniona od frontu budynku - 2014r.                       Od strony podwórka stara, przedwojenna, drewniana </t>
  </si>
  <si>
    <t>dobry (dotyczy mieszkania służbowego woźnej w budynku szkoły)</t>
  </si>
  <si>
    <t xml:space="preserve">Zabezpieczenie p-poż- gaśnice proszkowe - 16szt., hydranty-3 szt. Zabezpieczenie przeciw kradzieżą - system alarmowy - grupa interwencyjna
</t>
  </si>
  <si>
    <t>Komputer FUJITSU P700 CORE ESPRIMO</t>
  </si>
  <si>
    <t>Urządzenie wielofunkcyjne BROTHER DCP-J105</t>
  </si>
  <si>
    <t>Kserokopiarka DEVELOP INEO-226</t>
  </si>
  <si>
    <t>Telewizor PHILIPS40PFH4101 HULLHD</t>
  </si>
  <si>
    <t>Telewizor TV PHILIPS 50PFS4012/12</t>
  </si>
  <si>
    <t>ROUTER TP-LINK TD-W9980</t>
  </si>
  <si>
    <t>Monitor LG24CALL</t>
  </si>
  <si>
    <t>Zestaw do doświadczeń z optyki-pomoc dydaktyczna</t>
  </si>
  <si>
    <t>Drukarka 3D K8400 VERTEX VELLEMAN</t>
  </si>
  <si>
    <t>Projektor NEC NP.-V311XP</t>
  </si>
  <si>
    <t>Odkurzacz przemysłowy KERCHER</t>
  </si>
  <si>
    <t>Projektor BENQ MX507</t>
  </si>
  <si>
    <t>Uniwresalny miernik do pracowni fizycznej</t>
  </si>
  <si>
    <t>548-11-92-523</t>
  </si>
  <si>
    <t>8021D</t>
  </si>
  <si>
    <t>Działalność edukacyjna w zakresie szkolnictwa ogólnokształcącego</t>
  </si>
  <si>
    <t xml:space="preserve">  Tak: maj 2010:   2.361,-zł</t>
  </si>
  <si>
    <t>Zespół Szkół Ogólnokształcących im. P. Stalmacha w Wiśle</t>
  </si>
  <si>
    <t>szkoła ponadgimnazjalna - liceum</t>
  </si>
  <si>
    <t>p gaśnic proszkowych, 4 hydranty, monitoring podczas nieobecności pracowników i uczniów - sygnał przekazywany do agencji ochrony TIFOM w Cieszynie, na Komisariat Policji w Wiśle,do pracownika obsługi</t>
  </si>
  <si>
    <t>43-460 Wisła Plac B. Hoffa 5</t>
  </si>
  <si>
    <t>konstrukcja drewniana,pokrycie blachą</t>
  </si>
  <si>
    <t>ok. 150 m od rzeki</t>
  </si>
  <si>
    <t>1.344,95</t>
  </si>
  <si>
    <t>projektor NEC</t>
  </si>
  <si>
    <t>zestaw komputerowy OPTIMAL AMD - 8 szt.</t>
  </si>
  <si>
    <t>projektor OPTOMA</t>
  </si>
  <si>
    <t>telewizor LED</t>
  </si>
  <si>
    <t>drukarka HPLJ</t>
  </si>
  <si>
    <t>projektor multimedialny OPTOMA</t>
  </si>
  <si>
    <t>komputer poleasingowy</t>
  </si>
  <si>
    <t>projektor BENQ</t>
  </si>
  <si>
    <t>odbiornik TV</t>
  </si>
  <si>
    <t>projektor VIEWSONIC</t>
  </si>
  <si>
    <t>skaner CANON LIDE</t>
  </si>
  <si>
    <t>laptop LENOWO</t>
  </si>
  <si>
    <t>notebook poleasingowy DELL</t>
  </si>
  <si>
    <t>mikrofon AKD MINI VOCAL</t>
  </si>
  <si>
    <t xml:space="preserve">kompl. Głośniki GENIUS - 2 szt </t>
  </si>
  <si>
    <t>sprzęt nagłaśniający SONY MHC</t>
  </si>
  <si>
    <t>aparat cyfrowy</t>
  </si>
  <si>
    <t>548-13-51-720</t>
  </si>
  <si>
    <t>000298703</t>
  </si>
  <si>
    <t>oczyszczalnie ścieków, stołówka</t>
  </si>
  <si>
    <t>Powiatowy Dom Pomocy Społecznej w Pogórzu</t>
  </si>
  <si>
    <t>budynek warsztatowy</t>
  </si>
  <si>
    <t>funkcja techniczna</t>
  </si>
  <si>
    <t>lata 70-te</t>
  </si>
  <si>
    <t>magazyn pasz</t>
  </si>
  <si>
    <t>funkcja magazynowa</t>
  </si>
  <si>
    <t>tuczarnia</t>
  </si>
  <si>
    <t>funkcja gospodarcza</t>
  </si>
  <si>
    <t>budynek A</t>
  </si>
  <si>
    <t>budynek mieszkalno-socjalny</t>
  </si>
  <si>
    <t>lata 70-te, modern. 1999r.</t>
  </si>
  <si>
    <t>Budynek B</t>
  </si>
  <si>
    <t>budynek mieszkalny z zapleczem socjalnym</t>
  </si>
  <si>
    <t xml:space="preserve">budynek "Zamek" - zabytkowy </t>
  </si>
  <si>
    <t>mieszkalny</t>
  </si>
  <si>
    <t>XVIII w., modern. 2007, 2009</t>
  </si>
  <si>
    <t>budynek CD</t>
  </si>
  <si>
    <t>funkcja zdrowotna</t>
  </si>
  <si>
    <t>budynek admin.-mieszkalny</t>
  </si>
  <si>
    <t>funkcja biurowa</t>
  </si>
  <si>
    <t>ok. 1990-91, modern. 2014</t>
  </si>
  <si>
    <t>mieszkalny z zapleczem socjalnym</t>
  </si>
  <si>
    <t xml:space="preserve">XIXw.;    lata 30-te </t>
  </si>
  <si>
    <t>sieć wodociągowa Dn 80 mm</t>
  </si>
  <si>
    <t>sieć wodociągowa Dn 90 mm</t>
  </si>
  <si>
    <t>sieć wodociągowa Dn 32 mm</t>
  </si>
  <si>
    <t>sieć wodociągowa Dn 40 mm</t>
  </si>
  <si>
    <t>sieć wodociągowa Dn 25 mm</t>
  </si>
  <si>
    <t>stacja redukcyjna gazu</t>
  </si>
  <si>
    <t>korektor gazowy</t>
  </si>
  <si>
    <t xml:space="preserve">sieć gazowa </t>
  </si>
  <si>
    <t>sieć WC</t>
  </si>
  <si>
    <t>sieć kanalizacji deszczowej Dn 800 mm</t>
  </si>
  <si>
    <t>sieć kanalizacji deszczowej Dn 1000 mm</t>
  </si>
  <si>
    <t>sieć kanalizacji deszczowej Dn 500 mm</t>
  </si>
  <si>
    <t>sieć kanalizacji deszczowej Dn 150 mm</t>
  </si>
  <si>
    <t>sieć kanalizacji sanitarnej PVC 160 mm</t>
  </si>
  <si>
    <t>sieć kanalizacji sanitarnej PVC 150 mm</t>
  </si>
  <si>
    <t>sieć kanalizacji sanitarnej PVC 800 mm</t>
  </si>
  <si>
    <t>sieć kanalizacji sanitarnej PVC 1000 mm</t>
  </si>
  <si>
    <t>sieć kanalizacji sanitarnej PVC 1400 mm</t>
  </si>
  <si>
    <t>kanalizacja sanitarna</t>
  </si>
  <si>
    <t>kanalizacja deszczowa</t>
  </si>
  <si>
    <t>oczyszczalnia ścieków</t>
  </si>
  <si>
    <t>sieć kanalizacji deszczowej PVC 110 mm</t>
  </si>
  <si>
    <t>sieć kanalizacji deszczowej PVC 160 mm</t>
  </si>
  <si>
    <t>sieć kanalizacji deszczowej PVC 200 mm</t>
  </si>
  <si>
    <t>sieć kanalizacji deszczowej PVC 250 mm</t>
  </si>
  <si>
    <t>sieć kanalizacji deszczowej PVC 315 mm</t>
  </si>
  <si>
    <t>sieć kablowa nn wewn.</t>
  </si>
  <si>
    <t>mała architektura</t>
  </si>
  <si>
    <t>drogi i chodniki</t>
  </si>
  <si>
    <t xml:space="preserve">drogi </t>
  </si>
  <si>
    <t>podjazd dla wózków inwalidzkich</t>
  </si>
  <si>
    <t>studnia</t>
  </si>
  <si>
    <t>ogrodzenie</t>
  </si>
  <si>
    <t>hydrofornia</t>
  </si>
  <si>
    <t>ogrodzenie z siatki</t>
  </si>
  <si>
    <t>instalacja hydrantów wewnętrznych</t>
  </si>
  <si>
    <t>PDPS w Pogórzu</t>
  </si>
  <si>
    <t xml:space="preserve">beton </t>
  </si>
  <si>
    <t>drewniany, papa</t>
  </si>
  <si>
    <t>pustaki</t>
  </si>
  <si>
    <t>drewniane belkowe</t>
  </si>
  <si>
    <t>dwuspadowy, drewniany, pokrycie - płyty onduline</t>
  </si>
  <si>
    <t>beton - stal</t>
  </si>
  <si>
    <t>blacha</t>
  </si>
  <si>
    <t>gaśnice, hydranty, sygnalizacja p.poż.</t>
  </si>
  <si>
    <t>cegła i bloczki PGS</t>
  </si>
  <si>
    <t>żelbetonowe DMS i płytowe</t>
  </si>
  <si>
    <t>konstrukcja drewniana mansardowa, pokryte gontem papowym</t>
  </si>
  <si>
    <t>warstwowe - cegła, styropian, pustak</t>
  </si>
  <si>
    <t>akermana</t>
  </si>
  <si>
    <t>drewniany, pokryty gontem papowym</t>
  </si>
  <si>
    <t>kamień, beton</t>
  </si>
  <si>
    <t>drewniane</t>
  </si>
  <si>
    <t>warstwowe</t>
  </si>
  <si>
    <t>gęsto żebrowe - typ akerman</t>
  </si>
  <si>
    <t>beton - płyty</t>
  </si>
  <si>
    <t>betonowy - papa</t>
  </si>
  <si>
    <t>PDPS w Pogórzu -filia BURSZTYN</t>
  </si>
  <si>
    <t>żelbetowe</t>
  </si>
  <si>
    <t>drewniany, dwuspadowy, z poddaszem użytkowym, kryty blachą falistą;</t>
  </si>
  <si>
    <t>drewniane, żelbetonowe</t>
  </si>
  <si>
    <t>dwuspadowy, kryty dachówką, blachą, eternitem</t>
  </si>
  <si>
    <t>gaśnica</t>
  </si>
  <si>
    <t>PDPS w Pogórzu -Filia BURSZTYN</t>
  </si>
  <si>
    <t>tak (towarowa)</t>
  </si>
  <si>
    <t>1 (podziemna)</t>
  </si>
  <si>
    <t>komputery: 1 szt.  /notebook – laptop APPLE/</t>
  </si>
  <si>
    <t>komputer: 1 szt.  /komputer HP/</t>
  </si>
  <si>
    <t>drukarka HPM 125A, 2 szt.</t>
  </si>
  <si>
    <t>drukarka HP LJProM201DW</t>
  </si>
  <si>
    <t>drukarka Konica INEO 3301P</t>
  </si>
  <si>
    <t>urządzenie wielofunkcyjne DEVELOP</t>
  </si>
  <si>
    <t>Centrala telefoniczna Platan</t>
  </si>
  <si>
    <t xml:space="preserve">Volkswagen </t>
  </si>
  <si>
    <t>Transporter</t>
  </si>
  <si>
    <t>WV2ZZZ7HZ6X024069</t>
  </si>
  <si>
    <t>autoalarm</t>
  </si>
  <si>
    <t>Opel</t>
  </si>
  <si>
    <t>Zafira</t>
  </si>
  <si>
    <t>W0L0TGF552088326</t>
  </si>
  <si>
    <t>centralny zamek</t>
  </si>
  <si>
    <t>Sharan</t>
  </si>
  <si>
    <t>WVWZZZ7MZ8V007812</t>
  </si>
  <si>
    <t>Kombi</t>
  </si>
  <si>
    <t>WV2ZZZ7HZHH076802</t>
  </si>
  <si>
    <t>C-360</t>
  </si>
  <si>
    <t>SWH2360S27B019615</t>
  </si>
  <si>
    <t xml:space="preserve">TAK  </t>
  </si>
  <si>
    <t>Budynek A</t>
  </si>
  <si>
    <t>sygnalizacja p.poż., gaśnice, hydranty</t>
  </si>
  <si>
    <t>Budynek CD</t>
  </si>
  <si>
    <t>Budynek Zamek</t>
  </si>
  <si>
    <t>gaśnice, hydranty, monitoring, alarm (księgowość)</t>
  </si>
  <si>
    <t>Warsztat</t>
  </si>
  <si>
    <t>Tuczarnia</t>
  </si>
  <si>
    <t>Oczyszczalnia</t>
  </si>
  <si>
    <t>Administracja</t>
  </si>
  <si>
    <t>Bud. Hotelowy z budynkiem gospodarczym (filia Bursztyn)</t>
  </si>
  <si>
    <t>Budynek zaplecza administracyjnego (filia Bursztyn)</t>
  </si>
  <si>
    <t>548-10-21-968</t>
  </si>
  <si>
    <t>000744172</t>
  </si>
  <si>
    <t>nd</t>
  </si>
  <si>
    <t>rzeka - odległość 300m. Różnica poziomów około 150 m poniżej zabudowan szkolnych</t>
  </si>
  <si>
    <t>18. Zespół Szkół im.Wł.Szybińskiego w Cieszynie</t>
  </si>
  <si>
    <t>Zespół Szkół im.Wł.Szybińskiego w Cieszynie</t>
  </si>
  <si>
    <t>uczelnia</t>
  </si>
  <si>
    <t>czujniki ruchu,czujniki dymu, gaśnice,monitoring wizyjny,dozór całodobowy- agencja ochrony mienia</t>
  </si>
  <si>
    <t>Cieszyn, ul.Kraszewskiego 11</t>
  </si>
  <si>
    <t>cegła ceramiczna</t>
  </si>
  <si>
    <t>sklepieniowe w piwnicach i na parterze,pozostałe drewniane</t>
  </si>
  <si>
    <t>kleszczowo-płatwiowa-drewniana,kryta blachą</t>
  </si>
  <si>
    <t>Budynek stołówki</t>
  </si>
  <si>
    <t>socjalne</t>
  </si>
  <si>
    <t>gaśnice i instalacja hydrantowa</t>
  </si>
  <si>
    <t>Cieszyn, ul.Kraszewskiego 13a</t>
  </si>
  <si>
    <t>cegła ceramiczna,prefabrykaty</t>
  </si>
  <si>
    <t>płyty żerań plus żelbeton</t>
  </si>
  <si>
    <t>konstrukcja stalowa plus płyty trapezowe</t>
  </si>
  <si>
    <t>Budynek szkolno-biurowy</t>
  </si>
  <si>
    <t>uczelnia + biura</t>
  </si>
  <si>
    <t xml:space="preserve">czujniki ruchu,czujniki dymu,częściowo kraty, gaśnice, monitoring wizyjny,całodobowy dozór-agencja ochrony mienia </t>
  </si>
  <si>
    <t>Cieszyn, ul.Kraszewskiego 13</t>
  </si>
  <si>
    <t>sklepieniowe w piwnicach,pozostałe drewniane</t>
  </si>
  <si>
    <t>Budynek internatu</t>
  </si>
  <si>
    <t>mieszkanie</t>
  </si>
  <si>
    <t>instalacja hydrantowa, gaśnice</t>
  </si>
  <si>
    <t>Cieszyn, ul.Kraszewskiego       13 a</t>
  </si>
  <si>
    <t>z płyt korytkowych kryty blachą falistą</t>
  </si>
  <si>
    <t>Budynek sali gimnastycznej</t>
  </si>
  <si>
    <t>dydaktyczne</t>
  </si>
  <si>
    <t>instalacja hydrantowa i gaśnice,monitoring wizyjny,dozór całodoby- agencja ochrony mienia</t>
  </si>
  <si>
    <t>płyta falista na legarach</t>
  </si>
  <si>
    <t>Budynek szkoły- klasopracownie</t>
  </si>
  <si>
    <t>instalacja hydrantowa,gaśnice, czujniki ruchu, monitoring wizyjny,dozór całodobowy-agencja ochrony mienia</t>
  </si>
  <si>
    <t>z płyt korytkowychkryty papą</t>
  </si>
  <si>
    <t>Budynek mieszkalny nr 13 a</t>
  </si>
  <si>
    <t>instalacja hydrantowa</t>
  </si>
  <si>
    <t>Cieszyn, ul.Kraszewskiego                    13 a</t>
  </si>
  <si>
    <t>z płyt korytkowych,blacha falista</t>
  </si>
  <si>
    <t>Budynek garażu</t>
  </si>
  <si>
    <t>magazynowy</t>
  </si>
  <si>
    <t>gaśnice,</t>
  </si>
  <si>
    <t>z płyt korytkowych kryty papą</t>
  </si>
  <si>
    <t>Boisko wielofunkcyjne</t>
  </si>
  <si>
    <t>dla celów sportowych</t>
  </si>
  <si>
    <t>monitoring wizyjny z nagrywaniem całodobowy,oświetlenie</t>
  </si>
  <si>
    <t>Klatka schodowa przy  Sali gimanstycznej</t>
  </si>
  <si>
    <t>wyjście ewakuacyjne</t>
  </si>
  <si>
    <t>z płyt korytkowych ,papa</t>
  </si>
  <si>
    <t>Szlaban w bramie głównej-automatyczny sterowany pilotami</t>
  </si>
  <si>
    <t>zabezpieczenie terenu szkoły</t>
  </si>
  <si>
    <t>Cieszyn, ul. Kraszewskiego 11</t>
  </si>
  <si>
    <t>3+1</t>
  </si>
  <si>
    <t>1+1</t>
  </si>
  <si>
    <t>2+1</t>
  </si>
  <si>
    <t>4+1</t>
  </si>
  <si>
    <t>Komputer Lenovo M 4350 G1610 500GB</t>
  </si>
  <si>
    <t>DELL Optiplex 790 Intel G630 2,7 GHz/4GB/250GB/DVD/win 7 Prof..</t>
  </si>
  <si>
    <t>Komputer Lenovo E63 z 19,5',z 2900 4 GB</t>
  </si>
  <si>
    <t>Komputer -serwer</t>
  </si>
  <si>
    <t xml:space="preserve">Komp.Dell T3500 QUAD W 3520/8/1500GB/DVD                                                                                                                                                                                                                     </t>
  </si>
  <si>
    <t xml:space="preserve">Komp.Dell T3500 QUAD W 3520/8/1500GB/DVD Vin 7                                                                                                                                                                                                               </t>
  </si>
  <si>
    <t xml:space="preserve">DELL T3500 Quad Xeon 8 GB 2TB DVD                                                                                                                                                                                                                            </t>
  </si>
  <si>
    <t>Monitor Samsung Syncmaster 943B</t>
  </si>
  <si>
    <t>Projektor Hitachi CP-EX252N</t>
  </si>
  <si>
    <t>Zestaw komputerowy z monitorem 23'':
-komputer Lenovo M700
-monitor Philips 243S7EYMB/00</t>
  </si>
  <si>
    <t>Zestaw komputerowy z monitorem 23'' - j.w.</t>
  </si>
  <si>
    <t>serwer :
-Lenovo x3550M5, 
-server 2016 Essential EDU z 25 cal</t>
  </si>
  <si>
    <t>Szafa 19” min 18U 600x800 z wyposażeniem +
Switch zarządzalny :
-szafa rack Linkbasic NCB22-68-BAA-C
-switch ZYXEL XGS2210-28HP-EU0101F</t>
  </si>
  <si>
    <t>Monitor AOC 12475PXJ</t>
  </si>
  <si>
    <t>Monitor Dell S 231H</t>
  </si>
  <si>
    <t xml:space="preserve">Projektor NEC V311X DLP </t>
  </si>
  <si>
    <t>Projektor NEC M 271lmx1.</t>
  </si>
  <si>
    <t>Projektor NEC M271X2700lmx1,7 zoom,3000:1</t>
  </si>
  <si>
    <t xml:space="preserve">Notebook Lenovo B50-30 N2830 </t>
  </si>
  <si>
    <t>Notebook Dell L 3440 14,0 14,0"</t>
  </si>
  <si>
    <t>Drukarka HP Laser Jet Pro 400 M425dn MFP</t>
  </si>
  <si>
    <t>APC Smart-UPS C 1500VA LCD 230V</t>
  </si>
  <si>
    <t>Projektor NEC M322W(3200ilx1,7 zoom)</t>
  </si>
  <si>
    <t>Projektor multimedioalny</t>
  </si>
  <si>
    <t>Tablet Lenovo Yoga 2</t>
  </si>
  <si>
    <t>Drukarka Laserowa JET</t>
  </si>
  <si>
    <t>Drukarka Brother HL-3140CW</t>
  </si>
  <si>
    <t>Projektor mulimedialny Hitachi CP-EX251N</t>
  </si>
  <si>
    <t>Drukarka etykiet Brotger Ql</t>
  </si>
  <si>
    <t>Telewizor THOMSON 55FA3203</t>
  </si>
  <si>
    <t>Projektor multimedioalny Hitachi CP-EX251N</t>
  </si>
  <si>
    <t xml:space="preserve">Tablet Lenovo A 7600 </t>
  </si>
  <si>
    <t>Laptop E31-80 13,3FHD i3-6100U 8GB 240SSD W7/10P</t>
  </si>
  <si>
    <t>Laptop Lenovo V310 15,6"</t>
  </si>
  <si>
    <t>Telewizor PHILIPS 55PUS6031/12</t>
  </si>
  <si>
    <t>Drukarka Brother HL-1110E</t>
  </si>
  <si>
    <t>ploter drukujący A1:
ploter HP  T520</t>
  </si>
  <si>
    <t>Lustrzanka cyfrowa z akcesoriam: 
-Aparat cyfrowy SonyA6000
-Obiektyw Sony E 18-105 mm f/4.0 G 
-Obiektyw Sony 50 mm f/1.8 
-karta pamięci SanDisk Ultra SDHC 32GB
-torba na aparat i akcesoria</t>
  </si>
  <si>
    <t>Lustrzanka cyfrowa z akcesoriami - Sony - j.w.</t>
  </si>
  <si>
    <t>Tablica interaktywna MY Board 84"C</t>
  </si>
  <si>
    <t xml:space="preserve"> Canon LV-X310ST</t>
  </si>
  <si>
    <t>Tablet Lenovo Tab 4 7 Essential 7, "16GB Wifi</t>
  </si>
  <si>
    <t>Laptop Lenovo V310 15,6" FHD AG i 3-7100U</t>
  </si>
  <si>
    <t>Urządzenie wielofunkcyjne Brother MFC-9340CDW</t>
  </si>
  <si>
    <t>Laptop E7440/I5/8GB/128GB</t>
  </si>
  <si>
    <t>Fiat UNO</t>
  </si>
  <si>
    <t>1,4 I.E</t>
  </si>
  <si>
    <t>13.10.1995</t>
  </si>
  <si>
    <t>11.12.2018</t>
  </si>
  <si>
    <t>1245 kg</t>
  </si>
  <si>
    <t>nie ma</t>
  </si>
  <si>
    <t>Opel Vivaro</t>
  </si>
  <si>
    <t>W0LJ7BHA68V652576</t>
  </si>
  <si>
    <t>SCI5421C</t>
  </si>
  <si>
    <t>30.05.2008</t>
  </si>
  <si>
    <t>22.05.2019</t>
  </si>
  <si>
    <t>2920 kg</t>
  </si>
  <si>
    <t>548-25-22-276</t>
  </si>
  <si>
    <t>3 imprezy; 250 uczestników, festyn, konferencje zawodowe, kręciołek samochodowy</t>
  </si>
  <si>
    <t>20. Zespół Szkół Technicznych im.płk. Gwidona Langera w Cieszynie</t>
  </si>
  <si>
    <t>Zespół Szkół Technicznych im.płk. Gwidona Langera w Cieszynie</t>
  </si>
  <si>
    <t>1912r.</t>
  </si>
  <si>
    <t>gaśnice proszkowe-szt 20,gaśnica śniegowa-szt-1, sieć hydrantowa-szt.5, monitoring</t>
  </si>
  <si>
    <t>ul.Frysztacka 48   43-400  Cieszyn</t>
  </si>
  <si>
    <t>cegła pełna</t>
  </si>
  <si>
    <t>żelbetowy,drewniano-betonowy</t>
  </si>
  <si>
    <t>okienna-bardzo bobra drzwiowa-dostateczna</t>
  </si>
  <si>
    <t>Budynek 48a</t>
  </si>
  <si>
    <t>wolne pomieszczenia</t>
  </si>
  <si>
    <t xml:space="preserve">gaśnica proszkowa, </t>
  </si>
  <si>
    <t>betonowy</t>
  </si>
  <si>
    <t>Budynek Drukarni</t>
  </si>
  <si>
    <t>drukarnia</t>
  </si>
  <si>
    <t>gaśnice,koce gaśnicze,kraty,alarm,dozór agencji</t>
  </si>
  <si>
    <t>Budynek Kuźni</t>
  </si>
  <si>
    <t>kowalstwo artystyczne</t>
  </si>
  <si>
    <t>betonowe</t>
  </si>
  <si>
    <t>Budynek obróbki ręcznej</t>
  </si>
  <si>
    <t>1950r.</t>
  </si>
  <si>
    <t>Budynek magazynu</t>
  </si>
  <si>
    <t>1956r.</t>
  </si>
  <si>
    <t>gaśnice,kraty,alarm,dozór agencji</t>
  </si>
  <si>
    <t xml:space="preserve">papa </t>
  </si>
  <si>
    <t>Hala sportowa</t>
  </si>
  <si>
    <t>zajęcia sportowe</t>
  </si>
  <si>
    <t>1992r.</t>
  </si>
  <si>
    <t>gaśnice proszkowe-szt.2, kraty</t>
  </si>
  <si>
    <t>Budynek warsztatu KT + pomieszczenie gospodarcze</t>
  </si>
  <si>
    <t>magazyn,garaż</t>
  </si>
  <si>
    <t>kraty,dozór agencji,gaśnice</t>
  </si>
  <si>
    <t>Budynek Trafo</t>
  </si>
  <si>
    <t>transformator</t>
  </si>
  <si>
    <t>b/d</t>
  </si>
  <si>
    <t>Garaże</t>
  </si>
  <si>
    <t>garaże</t>
  </si>
  <si>
    <t>zestaw komputerowy</t>
  </si>
  <si>
    <t>zestaw komputerowy- 5 szt.</t>
  </si>
  <si>
    <t>drukarka ZORTRAX 3D</t>
  </si>
  <si>
    <t>drukarka Canon</t>
  </si>
  <si>
    <t>zestaw  komputerowy-5 szt.</t>
  </si>
  <si>
    <t>kserokopiarka DeVelop- ineo 227</t>
  </si>
  <si>
    <t>notebook Lenovo</t>
  </si>
  <si>
    <t>laptop Lenovo - 2 szt</t>
  </si>
  <si>
    <t>projektor NEC V260 X - 3 szt</t>
  </si>
  <si>
    <t>kamera cyfrowa JVC</t>
  </si>
  <si>
    <t xml:space="preserve">laptop Lenovo - </t>
  </si>
  <si>
    <t>laptop Lenovo</t>
  </si>
  <si>
    <t>notebook Dell</t>
  </si>
  <si>
    <t>projektor NEC V260X - 3 szt.</t>
  </si>
  <si>
    <t>projektor OPTOMA S 312</t>
  </si>
  <si>
    <t>projektor NEC VE 281 X</t>
  </si>
  <si>
    <t>notebook HP - 4 szt</t>
  </si>
  <si>
    <t>notebook Lenovo - 2 szt</t>
  </si>
  <si>
    <t>skaner triagnulacyjny 3D</t>
  </si>
  <si>
    <t>rejestrator hybrydowy</t>
  </si>
  <si>
    <t>548-14-89-312</t>
  </si>
  <si>
    <t>072809748</t>
  </si>
  <si>
    <t>szatnia - 43-470  istebna 550</t>
  </si>
  <si>
    <t>21. Zespół Szkół w Istebnej</t>
  </si>
  <si>
    <t>Zespół Szkół w Istebnej</t>
  </si>
  <si>
    <t>Ekran  projektora</t>
  </si>
  <si>
    <t>Projektor</t>
  </si>
  <si>
    <t>Notebook Dell</t>
  </si>
  <si>
    <t>Notebook HP</t>
  </si>
  <si>
    <t>Projektor Optoma Dx 349+uchwyt</t>
  </si>
  <si>
    <t>Kolumna  mobilna</t>
  </si>
  <si>
    <t>LENOVO Think Pad T430- 5sztuk</t>
  </si>
  <si>
    <t>43-470  Istebna 550  -  od dnia  1.09.2018</t>
  </si>
  <si>
    <t>Gaśnice  proszkowe, hydranty - 2 szt.   Dozór agencji ochrony całodobowy</t>
  </si>
  <si>
    <t>548-13-82-057</t>
  </si>
  <si>
    <t>23. II Liceum Ogolnokształcące im M.  Kopernika w Cieszynie</t>
  </si>
  <si>
    <t>II Liceum Ogolnokształcące im M.  Kopernika w Cieszynie</t>
  </si>
  <si>
    <t>edukacja</t>
  </si>
  <si>
    <t>Gaśnice 12 proszkowych,kraty w drzwiach w pomieszczeniu księgowości  w oknie bezpieczna szyba. Drzwi ogniotrwałe do biblioteki, kraty w drwiach  pracowni komputerowej.</t>
  </si>
  <si>
    <t>Plac Wolności 7b          43-400 cieszyn</t>
  </si>
  <si>
    <t>stropy drewniwne,   stropy piwniczne sklepione</t>
  </si>
  <si>
    <t>konstrukcja drewniana pokrycie blaszane</t>
  </si>
  <si>
    <t>1934 w 2011 remont przebudowa Sali</t>
  </si>
  <si>
    <t>gaśnica proszkowa</t>
  </si>
  <si>
    <t>Ul. Stalmacha                43-400 Cieszyn</t>
  </si>
  <si>
    <t>konstrukcja stalowa  pokrycie blaszane</t>
  </si>
  <si>
    <t>bardzo dobry                       remont w 2012 roku</t>
  </si>
  <si>
    <t>bardzo dobry        wymiana instalacji w 2012 roku</t>
  </si>
  <si>
    <t>stlarka drzwiowa w dobrym stanie okna do wymiany</t>
  </si>
  <si>
    <t>Komputer Optimal INTELG2030 4GB/500GB</t>
  </si>
  <si>
    <t>Monitor LCD 24</t>
  </si>
  <si>
    <t>Monitor  LCD 24</t>
  </si>
  <si>
    <t>monitory 4 szt. LCD 19</t>
  </si>
  <si>
    <t xml:space="preserve">drukarka </t>
  </si>
  <si>
    <t>projektor multimedialny</t>
  </si>
  <si>
    <t>komputery HP 800 5 szt.</t>
  </si>
  <si>
    <t>monitory LCD 19 LG</t>
  </si>
  <si>
    <t>projektor multimedialny BenQ</t>
  </si>
  <si>
    <t>ekran ścienny</t>
  </si>
  <si>
    <t>monitor LCD 19 LG 2 szt.</t>
  </si>
  <si>
    <t>komputer HP 800 INTEL 2szt.</t>
  </si>
  <si>
    <t>monitor LCD 19LG</t>
  </si>
  <si>
    <t xml:space="preserve">monitor Dell </t>
  </si>
  <si>
    <t>komputer HP8000</t>
  </si>
  <si>
    <t>projektor NEC VE28IX</t>
  </si>
  <si>
    <t>ekran elektryczny  ART.</t>
  </si>
  <si>
    <t>drukarka BROTHER MFC-J620DW</t>
  </si>
  <si>
    <t>monitor  DELL 1908FPb</t>
  </si>
  <si>
    <t>komputer HP compaQ 800</t>
  </si>
  <si>
    <t>komputer FUJITSU  B19W-5</t>
  </si>
  <si>
    <t>komputer DELL OPTIPLEKS380CORE2</t>
  </si>
  <si>
    <t>Monitor FUJITSU</t>
  </si>
  <si>
    <t>ekran elektryczny ścienny</t>
  </si>
  <si>
    <t>komputer FUJUTSI P700</t>
  </si>
  <si>
    <t>projektor VIEVSonic PJD555w</t>
  </si>
  <si>
    <t>drukarka HP laserjet PRO M12A TOL45A</t>
  </si>
  <si>
    <t>komputer LENOVO M71E 13-2100</t>
  </si>
  <si>
    <t xml:space="preserve">komputery  </t>
  </si>
  <si>
    <t>drukarka    3D Da WINCI</t>
  </si>
  <si>
    <t>Notebook  Toshiba B855D</t>
  </si>
  <si>
    <t>Notebook Lenovo T500</t>
  </si>
  <si>
    <t xml:space="preserve">czytnik kodów </t>
  </si>
  <si>
    <t>notebook Fujitsy</t>
  </si>
  <si>
    <t xml:space="preserve">zestaw nagłaśniający </t>
  </si>
  <si>
    <t>548-11-18-969</t>
  </si>
  <si>
    <t>072339260</t>
  </si>
  <si>
    <t>około 200 m przy czym budynek znajduje się na wzniesieniu około 50m nad rzeką.</t>
  </si>
  <si>
    <t>Dom Dziecka w Cieszynie</t>
  </si>
  <si>
    <t>DOM DZIECKA</t>
  </si>
  <si>
    <t>MIESZKALNY</t>
  </si>
  <si>
    <t>żaluzje antywłamaniowe w pomieszczeniach biurowych oraz części pomieszczeń na parterze budynku, alarm, dozór agencji ochrony, nocne dyżury wychowawców, zabezpieczenia P-POŻ, gaśnice AF 1szt., gaśnice AB 17 szt. hydranty 5szt., instalacja na czujniki dymu, samozamykacze drzwi, oświetlenie ewakuacyjne.</t>
  </si>
  <si>
    <t>43-400 Cieszyn                           ul. Kraszewskiego 2</t>
  </si>
  <si>
    <t>kamień, cegła</t>
  </si>
  <si>
    <t>1 piętro - beton            2 piętro - ordeka</t>
  </si>
  <si>
    <t>konstrukcja - drewno          pokrycie - blacha</t>
  </si>
  <si>
    <t>2+ poddasze</t>
  </si>
  <si>
    <t>niszczarka</t>
  </si>
  <si>
    <t>pralka</t>
  </si>
  <si>
    <t>komputer</t>
  </si>
  <si>
    <t>monitor</t>
  </si>
  <si>
    <t>zmywarka</t>
  </si>
  <si>
    <t>suszarka</t>
  </si>
  <si>
    <t>chłodziarka</t>
  </si>
  <si>
    <t>urządzenie wielofunkcyjne</t>
  </si>
  <si>
    <t>drukarka</t>
  </si>
  <si>
    <t>zamrażarka</t>
  </si>
  <si>
    <t>XBOX</t>
  </si>
  <si>
    <t>telewizor</t>
  </si>
  <si>
    <t>centrala telefoniczna</t>
  </si>
  <si>
    <t>kosa spalinowa</t>
  </si>
  <si>
    <t>wiertarka</t>
  </si>
  <si>
    <t>laptop</t>
  </si>
  <si>
    <t xml:space="preserve">radio </t>
  </si>
  <si>
    <t>dmuchawa do liści</t>
  </si>
  <si>
    <t>aparat telefoniczny</t>
  </si>
  <si>
    <t>kamery zamontowane na zewnątrz budynku</t>
  </si>
  <si>
    <t xml:space="preserve">VOLKWAGEN </t>
  </si>
  <si>
    <t>WV2ZZZ70Z2X126462</t>
  </si>
  <si>
    <t>24.10.2002</t>
  </si>
  <si>
    <t>garaż, imobilaizer</t>
  </si>
  <si>
    <t>VF1BR1A0H37638337</t>
  </si>
  <si>
    <t>07.05.2007</t>
  </si>
  <si>
    <t>07.05,.2019</t>
  </si>
  <si>
    <t>garaż, autoalarm, blokada skrzyni biegów</t>
  </si>
  <si>
    <t>WVWZZZAAZED015859</t>
  </si>
  <si>
    <t>02.10.2014</t>
  </si>
  <si>
    <t>18.07.2018</t>
  </si>
  <si>
    <t>wodny kocioł niskotemperaturowy</t>
  </si>
  <si>
    <t>nr fabryczny kotła  7247422500238109 CM2                    nr palnika  7509189506299103</t>
  </si>
  <si>
    <t xml:space="preserve">140 Kw, ciśnienie 4 bar, wydajność 92% </t>
  </si>
  <si>
    <t>VIESSMANN</t>
  </si>
  <si>
    <t>zawory cisnieniowe 3 bar, naczynie przeponowe, zawór odcinający MAG-3, detektor gazu</t>
  </si>
  <si>
    <t>43-400 Cieszyn ul. Kraszewskiego 2</t>
  </si>
  <si>
    <t>43-445  Dzięgielów ul. Rolnicza 1</t>
  </si>
  <si>
    <t>alarm, dozór agencji ochrony, 24-godzinne dyżury wychowawców,  gaśnice proszkowe 5szt, gaśnica pianowa 1 szt., gaśniece śniegowe 2 szt., czujnik tlenku węgla                      w kotłowni i korytarzach, czujnik gazu                     w kuchni, oświetlenie ewakuacyjne, klapy oddymiania</t>
  </si>
  <si>
    <t>548 15 38 743</t>
  </si>
  <si>
    <t>rzeka Piotrówka – w odległości 2 km; rzeka Wisła-3 km</t>
  </si>
  <si>
    <t>28. Ośrodek Pomocy Dziecku i Rodzinie-Dom Dziecka w Międzyświeciu</t>
  </si>
  <si>
    <t>Ośrodek Pomocy Dziecku i Rodzinie-Dom Dziecka w Międzyświeciu</t>
  </si>
  <si>
    <t>Lokal mieszkalny nr 2 Zebrzydowice</t>
  </si>
  <si>
    <t>działalność opiekuńczo-wychowawcza</t>
  </si>
  <si>
    <t>lokale umiejscowione w jednym budynku, zabezpieczone przez umieszczenie 2 gaśnic na korytarzach , zamontowane jest 5 czujek tlenku węgla, w odległości 4m od budynku znajduje się hydrant</t>
  </si>
  <si>
    <t>43-410 Zebrzydowice, ul  Kochanowskiego 54/2</t>
  </si>
  <si>
    <t>murowane tradycyjnie</t>
  </si>
  <si>
    <t>Drewniany, 4 spadowy</t>
  </si>
  <si>
    <t>Lokal mieszkalny nr 3 Zebrzydowice</t>
  </si>
  <si>
    <t>j/w</t>
  </si>
  <si>
    <t>43-410 Zebrzydowice, ul. Kochanowskiego 54/3</t>
  </si>
  <si>
    <t>Lokal mieszkalny nr 5 Zebrzydowice</t>
  </si>
  <si>
    <t>43-410 Zebrzydowice, ul. Kochanowskiego 54/5</t>
  </si>
  <si>
    <t>Lokal mieszkalny nr 7 Zebrzydowice</t>
  </si>
  <si>
    <t>43-410 Zebrzydowice, ul  Kochanowskiego 54/7</t>
  </si>
  <si>
    <t>Lokal mieszkalny nr 8 Zebrzydowice</t>
  </si>
  <si>
    <t>43-410 Zebrzydowice, ul  Kochanowskiego 54/8</t>
  </si>
  <si>
    <t>Budynek w Międzyświeciu</t>
  </si>
  <si>
    <t>ok. 1975</t>
  </si>
  <si>
    <t>alarm, żaluzje antywłamaniowe, okna parteru zabezpieczone folią antywłamaniową, drzwi p/pożarowe, czujki wykrywania gazu, gaśnice, hudrant</t>
  </si>
  <si>
    <t>43-430 Międzyświeć, ul. Malinowa 4</t>
  </si>
  <si>
    <t>budynek wykonany w technologii tradycyjnej</t>
  </si>
  <si>
    <t xml:space="preserve">betonowe </t>
  </si>
  <si>
    <t>drewniany, piana pur niepalna</t>
  </si>
  <si>
    <t>DOBRA</t>
  </si>
  <si>
    <t>Nie dotyczy</t>
  </si>
  <si>
    <t>BARDZO DOBRA</t>
  </si>
  <si>
    <t>Urządzenie wielofunkcyjne Brother DCP-JI132W-2 szt.</t>
  </si>
  <si>
    <t>Komputer HP 6005 AMD</t>
  </si>
  <si>
    <t>Bramofon Platan</t>
  </si>
  <si>
    <t>Centrala Platan Proxima</t>
  </si>
  <si>
    <t>Zestaw komputerowy HP</t>
  </si>
  <si>
    <t>Komputer Dell</t>
  </si>
  <si>
    <t>zestaw komputerowy-2 szt.</t>
  </si>
  <si>
    <t>TV Samsung</t>
  </si>
  <si>
    <t>Projektor BenQ</t>
  </si>
  <si>
    <t>wieża Philips</t>
  </si>
  <si>
    <t>radiomagnetofon Sencor SPT 225-2 szt</t>
  </si>
  <si>
    <t>Clio</t>
  </si>
  <si>
    <t>1440 kg</t>
  </si>
  <si>
    <t>253.477</t>
  </si>
  <si>
    <t>Dacia</t>
  </si>
  <si>
    <t>Logan</t>
  </si>
  <si>
    <t>1840 kg</t>
  </si>
  <si>
    <t>234.994</t>
  </si>
  <si>
    <t>blokada skrzyni biegów</t>
  </si>
  <si>
    <t>Vivaro</t>
  </si>
  <si>
    <t>W0LJ7B7B6CV602130</t>
  </si>
  <si>
    <t>3055 kg</t>
  </si>
  <si>
    <t>174.547</t>
  </si>
  <si>
    <t>immobilajzer</t>
  </si>
  <si>
    <t>Piec centralnego ogrzewania</t>
  </si>
  <si>
    <t>61,0 KW</t>
  </si>
  <si>
    <t>De Ditrich</t>
  </si>
  <si>
    <t>zabezpieczenie przez czujki z automatycznym odcięciem gazu</t>
  </si>
  <si>
    <t>piec jest przedmiotem odrębnego ubezpieczenia</t>
  </si>
  <si>
    <t>10 imprez; ok. 70 uczestników; zawody sportowe</t>
  </si>
  <si>
    <t>0,3 km od rzeki</t>
  </si>
  <si>
    <t>29. Warsztat Terapii Zajęciowej przy PDPS "Feniks" w Skoczowie</t>
  </si>
  <si>
    <t>Budynek administracji</t>
  </si>
  <si>
    <t>warsztat terapii zajęciowej</t>
  </si>
  <si>
    <t>hydranty 3 szt., gaśnice 16 szt.</t>
  </si>
  <si>
    <t>43-424 Drogomyśl</t>
  </si>
  <si>
    <t>więźba dr./blacha</t>
  </si>
  <si>
    <t>więźba dr./dachówka</t>
  </si>
  <si>
    <t>Plac, droga dojazdowa</t>
  </si>
  <si>
    <t>Oczyszczalnia ścieków</t>
  </si>
  <si>
    <t>43-424 Drogomyśl, ul Modrzewiowa 1</t>
  </si>
  <si>
    <t>gaśnice proszkowe - 16 sztuk, 3 hydranty, dozór pracowniczy w trakcie działalności, system alarmowy</t>
  </si>
  <si>
    <t>548-21-82-320</t>
  </si>
  <si>
    <t>000981363</t>
  </si>
  <si>
    <t>5520Z</t>
  </si>
  <si>
    <t>obiekty noclegowe, turystyczne i miejsca krótkotrwałego zakwaterowania</t>
  </si>
  <si>
    <t>oczyszczalnie ścieków, place zabaw</t>
  </si>
  <si>
    <t>700 M - RZECZKA ZA DROGA GŁÓWNA</t>
  </si>
  <si>
    <t>30. Szkolne Schronisko Młodzieżowe "Granit" w Wiśle</t>
  </si>
  <si>
    <t>Szkolne Schronisko Młodzieżowe "Granit" w Wiśle</t>
  </si>
  <si>
    <t>SZKOLNE SCHRONISKO MŁODZIEZOWE " GRANITW WIŚLE</t>
  </si>
  <si>
    <t>BUDYNEK GŁÓWNY - ZAKWATEROWANIE</t>
  </si>
  <si>
    <t>GAŚNICE PROSZKOWE - 8 SZT GASNICA PIANKOWA 1 SZT - GASNICA ŚNIEGOWA 1 SZT - NADZÓR CAŁODOBOWY PRACOWNIKÓW , SYSTEM ALARMOWY</t>
  </si>
  <si>
    <t>WISŁA UL. MALINKA 79</t>
  </si>
  <si>
    <t>FUNDAMENTY: ŻELBETOWE WYLEWANE NA MOKRO, SCIANY ZEWNETRZNE GRUBOSCI 38 CM MUROWANE Z CEGŁY CERAMICZNEJ PEŁNEJ ORAZ Z PUSTAKÓW ZUZLOWYCH ŚCIANY WEWNETRZNE : NOŚNA GRUBOSCI 38 CM MUROWANA Z CEGŁY CERAMICZNEJ PEŁNEJ DZIAŁOWE GRUBOŚCI 25,19,12 CM Z CEGŁY LUB PUSTAKÓW CERAMICZNYCH</t>
  </si>
  <si>
    <t>ŻELBETOWE - PREFABRYKOWANE PŁYTY KANAŁOWE</t>
  </si>
  <si>
    <t>KONSTRUKCJA DREWNIANA DWUSPADOWA POKRYTA PAPĄ NA DESWKOWANIU</t>
  </si>
  <si>
    <t>BUDYNEK- MUROWANIEC ZAKWATEROWANIE I POMIESZCZENIA GOSPODARCZE</t>
  </si>
  <si>
    <t xml:space="preserve"> Gasnice proszkowe - 3 szyt Gasnica pianowa 1 szt, Gasnica sniegowa 1 szt kraty w pomieszczeniach biurowych nadzór całodobowy pracowników</t>
  </si>
  <si>
    <t>FUNDAMENTY : BETONOWE LUB ŻELBETOWE WYLEWNE NA MOKRO, SCIANY ZEWNĘTRZNE GRUBOŚCI 25 CM MUROWANE Z CEGŁY CERAMICZNEJ PEŁNEJ, SCIANY WEWNETRZNE NOSNE GRUBOSCI 25 CM MUROWANE Z CEGŁY CERAMICZNEJ PEŁNEJ DZIAŁOWE GRUBOSCI 12 I 6 CM Z CEGŁY DZIURAWKI</t>
  </si>
  <si>
    <t>Stripodach wentylowany - dach o konstrukcji drewnianej na żelbetowych prefabrykatach płytach stropowych ocieplanych od spodu wełna mineralna gr 5 cm połozona na suficie pdwieszanym</t>
  </si>
  <si>
    <t>DOBRE</t>
  </si>
  <si>
    <t>dekoder drb</t>
  </si>
  <si>
    <t>548-21-71-552</t>
  </si>
  <si>
    <t>8899Z</t>
  </si>
  <si>
    <t>pozostała pomoc społeczna bez zakwaterowania gdzie indziej niesklasyfikowana</t>
  </si>
  <si>
    <t>25 (PCPR) + 5 (ZESPÓŁ DS. ORZEKANIA)</t>
  </si>
  <si>
    <t>PCPR - na dzień 30.06.2018r. - 1.448.843 zł - podstawowa i pozostała działalność + budżet wydatków w ramach projektu współfinansowanego ze środków EFS
PZ ds. OoN - na dzień 30.06.2018r. - 246.102 zł</t>
  </si>
  <si>
    <t>25.  Powiatowe Centrum Pomocy Rodzinie</t>
  </si>
  <si>
    <t xml:space="preserve"> Powiatowe Centrum Pomocy Rodzinie</t>
  </si>
  <si>
    <t>KOMPUTERY POLEASINGOWE IBM LENOVO M58 C2D 3 GHz/4GB/160GB/WINDOWS 7 PROF. (8sztuk)</t>
  </si>
  <si>
    <t>ZESTAW KOMPUTEROWY OPTIMAL ABC AMD A8-5600 CE AMD A8/8GB/ITB/240GB/WINDOWS 7</t>
  </si>
  <si>
    <t>Drukarka laserowa HP LJ M551DN</t>
  </si>
  <si>
    <t>SWITCH CISCO RV-325-K9</t>
  </si>
  <si>
    <t>Urządzenie wielofunkcyjne HP M477FDWCF379A</t>
  </si>
  <si>
    <t>ROUTER DGS-1210-52</t>
  </si>
  <si>
    <t>DRUKARKA LASEROWA XEROX PHASER 3320 (2szt.)</t>
  </si>
  <si>
    <t>DRUKARKA LASEROWA HP M201dw</t>
  </si>
  <si>
    <t>Skaner Brother ADS-2600We</t>
  </si>
  <si>
    <t>Zasilacz awaryjny APC - UPS (2 szt.)</t>
  </si>
  <si>
    <t>Drukarka HP LJ PRO M402dw</t>
  </si>
  <si>
    <t xml:space="preserve">Zestaw komputerowy DELL V3250SFF </t>
  </si>
  <si>
    <t>SERWER DELL PE T430</t>
  </si>
  <si>
    <t>Serwer Fujitsu NAS Celvin QE805</t>
  </si>
  <si>
    <t>KOMPUTER PC DELL VOSTRO CORE I5-7400/16GB/SSD256GB/WIN10 PRO Z MONITOREM DELL SE2417/HG</t>
  </si>
  <si>
    <t>DRUKARKA HP LASERJET PRO M402dne</t>
  </si>
  <si>
    <t>NISZCZARKA KOBRA +1 CC4 ENERGY SMART ŚCINKI 12-14K.</t>
  </si>
  <si>
    <t>KOMPUTER PC DELL VOSTRO CORE I5-7400/8GB/SSD256GB/WIN10 PRO Z MONITOREM DELL SE2417/HG (2 sztuki)</t>
  </si>
  <si>
    <t>KOMPUTER DELL VOSTRO V3268 i5-7400/16GB/SSD256GB/DVDRW/WINDOWS 10Pro 3YNBD</t>
  </si>
  <si>
    <t>NOTEBOOK TOSHIBA C50-A-IC9 i3-3110/4G/500G/15,6/W7Pro (2 sztuki)</t>
  </si>
  <si>
    <t>NOTEBOOK DELL VOSTRO V3546 I3-4005U/8GB/240GB</t>
  </si>
  <si>
    <t>NOTEBOOK DELL VOSTRO V3546 I3-4005U/8GB/240GB (5szt.)</t>
  </si>
  <si>
    <t>NOTEBOOK DELL VOSTRO 3558 i5-5200u/4GB</t>
  </si>
  <si>
    <t>NOTEBOOK DELL V3558</t>
  </si>
  <si>
    <t>43-400 Cieszyn, ul. Bobrecka 29</t>
  </si>
  <si>
    <t>zabezpieczenia zapewnia Starostwo Powiatowe w Cieszynie</t>
  </si>
  <si>
    <t>PCPR- Zespół do spraw Orzekania o Niepełnosprawności</t>
  </si>
  <si>
    <t>Komputer poleasingowy DELL OPTIPLEX 755 DUAL CORE z oprogramowaniem</t>
  </si>
  <si>
    <t>Urządzenie wielofunkcyjne HP LJ PRO M425DN wraz z gwarancją</t>
  </si>
  <si>
    <t>Drukarka HP LJ PRO M401DNE</t>
  </si>
  <si>
    <t>UPS zasilacz awaryjny APC BX1400UI (4 szt.)</t>
  </si>
  <si>
    <t>Drukarka laserowa HP M604dn</t>
  </si>
  <si>
    <t>Skaner Plustek SmartOffice PS506U</t>
  </si>
  <si>
    <t>Zestaw komputerowy DELL V3250SFF i3-6100 (3 szt.)</t>
  </si>
  <si>
    <t xml:space="preserve">Notebook DELL V3558 </t>
  </si>
  <si>
    <t>548-21-19-072</t>
  </si>
  <si>
    <t>000282688</t>
  </si>
  <si>
    <t>91.02Z</t>
  </si>
  <si>
    <t>działalność muzeów</t>
  </si>
  <si>
    <t>3 imprezy; ok. 5000 uczestników: imprezy kulturalne</t>
  </si>
  <si>
    <t xml:space="preserve">rzeka -200 m </t>
  </si>
  <si>
    <t>TAK: W 2010 R. - 7.719,17 w Muzeum w Wisle
2017 r. - 1.538,41 w Muzeum w Wiśle zalanie przez intensywne opady</t>
  </si>
  <si>
    <t>Muzeum w Cieszynie</t>
  </si>
  <si>
    <t>Muzeum</t>
  </si>
  <si>
    <t>monitoring, p.poż, gaśnice</t>
  </si>
  <si>
    <t>Cieszyn ul. Regera 6</t>
  </si>
  <si>
    <t>cegła, kamień</t>
  </si>
  <si>
    <t>blacha miedziana</t>
  </si>
  <si>
    <t>Muzeum w Wiśle</t>
  </si>
  <si>
    <t xml:space="preserve">Wisła ul. Stellera 1 </t>
  </si>
  <si>
    <t>drewniane, żelbetowe</t>
  </si>
  <si>
    <t>gont</t>
  </si>
  <si>
    <t>Enklawa Budownictwa drewnianego przy Muzeum w Wiśle</t>
  </si>
  <si>
    <t>monitoring, p.poż, hydrant</t>
  </si>
  <si>
    <t>drewniane bale</t>
  </si>
  <si>
    <t>Muzeum w Wiśle (Chata Szarców)</t>
  </si>
  <si>
    <t>Karczma Regionalna</t>
  </si>
  <si>
    <t>Wisła ul. Stellera 3</t>
  </si>
  <si>
    <t>Muzeum w Wiśle (Budynek "Niedźwiedź")</t>
  </si>
  <si>
    <t>Wisła ul. Stellera 2</t>
  </si>
  <si>
    <t>Muzeum w Skoczowie</t>
  </si>
  <si>
    <t>Skoczów ul. Fabryczna 5</t>
  </si>
  <si>
    <t>Muzeum Śląska Cieszyńskiego</t>
  </si>
  <si>
    <t>Obiektyw CANON 100 2,8 IS L Macro USM</t>
  </si>
  <si>
    <t>Automatyczna głowica RODEON piXpert</t>
  </si>
  <si>
    <t>Niszczarka Fellowes P-35C</t>
  </si>
  <si>
    <t>Drukarka fiskalna POSNET MOBILE HS EJ</t>
  </si>
  <si>
    <t>Aparat Canon EOS 5D Mark III Body</t>
  </si>
  <si>
    <t>Skaner HP SCANJET S300</t>
  </si>
  <si>
    <t>Netbook Packard Bell ENTE69BM - MW</t>
  </si>
  <si>
    <t>Projektor - MW</t>
  </si>
  <si>
    <t>Helikopter (dron) DJI0315BAT:F315 Phantom 2 Vision +</t>
  </si>
  <si>
    <t>Kamera do helikoptera DJI0310-01:Phantom 2Vision LiPo</t>
  </si>
  <si>
    <t>Drukarka laserowa HP LaserJet ProM402dne</t>
  </si>
  <si>
    <t>Macierz dyskowa Qnap</t>
  </si>
  <si>
    <t>Monitor LED iiyama XUB2790Hs</t>
  </si>
  <si>
    <t>Parkomat PA-1</t>
  </si>
  <si>
    <t>Drukarka laserowa Brother HL-1110E</t>
  </si>
  <si>
    <t>Skaner Canon CanoScan LiDE 120</t>
  </si>
  <si>
    <t>Drukarka fiskalna POSNET THERMAL FV EJ</t>
  </si>
  <si>
    <t>Kasa fiskalna POSNET MOBILE EU STD</t>
  </si>
  <si>
    <t>Komputer Dell Vostro 3900MT(GBEARMT1505)</t>
  </si>
  <si>
    <t>Monitor BenQ GL2450</t>
  </si>
  <si>
    <t>Drukarka BROTHER HL -1110E</t>
  </si>
  <si>
    <t>Monitor Eizo ColorEdge CG247-BK wraz z kalibratorem</t>
  </si>
  <si>
    <t>Drukarka HP Laser Jet Pro CP1025</t>
  </si>
  <si>
    <t>Komputer Hp ProDEsk 400G2 MT</t>
  </si>
  <si>
    <t xml:space="preserve">Monitor 24 Iiyama ProLite E2483HS </t>
  </si>
  <si>
    <t>Macierz dyskowa wraz z zasilaczem</t>
  </si>
  <si>
    <t>Stacja graficzna CELSIUS M730 E5-2609v2</t>
  </si>
  <si>
    <t>Komputer Lenovo ThinkCentre Edge 92 RB63VPB</t>
  </si>
  <si>
    <t>Monitor Led (iiyama) E2273HDS-B1</t>
  </si>
  <si>
    <t>Kamery monitorujące (1 zewnętrzna, 3 wewnętrzne)</t>
  </si>
  <si>
    <t>Zestaw monitorujący (3 kamery i rejestrator 8 kanałowy</t>
  </si>
  <si>
    <t>Muzeum im. Z. Kossak Szatkowskiej                                                               43-436 Górki Wielkie ul. Stary Dwór 2</t>
  </si>
  <si>
    <t>gaśnica proszkowa typ GP6X- 4 szt., urządzenia alarmowe, przeciw kradzieżowe, monitoring</t>
  </si>
  <si>
    <t>548-11-95-438</t>
  </si>
  <si>
    <t>000333138</t>
  </si>
  <si>
    <t>oczyszczalnie ścieków - ul. Motokrosowa, Cieszyn;
kapięliska/baseny - ul. Bielska i al.Łyska, Cieszyn
szatnia, stołówka - pl. ks. Józefa Londzina 3, Cieszyn</t>
  </si>
  <si>
    <t xml:space="preserve"> (rzeka) 1,5 km</t>
  </si>
  <si>
    <t>19.  Zespół Szkół Ekonomiczno-Gastronomicznych</t>
  </si>
  <si>
    <t xml:space="preserve"> Zespół Szkół Ekonomiczno-Gastronomicznych</t>
  </si>
  <si>
    <t>Budynek główny - szkoła</t>
  </si>
  <si>
    <t>Działalność edukacyjna</t>
  </si>
  <si>
    <t>TAK - widnieje w gminnej ewidencji zabytków</t>
  </si>
  <si>
    <t>pl. ks. Józefa Londzina 3 43-400 Cieszyn</t>
  </si>
  <si>
    <t xml:space="preserve">żelbetowe, nad III piętrem drewniane </t>
  </si>
  <si>
    <t>konstrukcja drewniana, pokrycie blaszane</t>
  </si>
  <si>
    <t>Budynek - sala gimnastyczna</t>
  </si>
  <si>
    <t>Zajęcia wychowania fizycznego dla młodzieży uczęszczającej do szkoły.</t>
  </si>
  <si>
    <t xml:space="preserve">ul. Kochanowskiego 5        43-400 Cieszyn, </t>
  </si>
  <si>
    <t>główna część budynku - drewniany pozostała - żelbetowy</t>
  </si>
  <si>
    <t>dach głównej części budynku konstrukcji drewnianej, pokrycie blacha, pozostała część - stropodach żelbetowy, pokrycie - papa</t>
  </si>
  <si>
    <t>st. okienna bardzo dobry, drzwiowa - dostateczny</t>
  </si>
  <si>
    <t>Lodówka MPM 30MBS01</t>
  </si>
  <si>
    <t>Komputer PC SQ WM iH81/i3 z oprogramowaniem</t>
  </si>
  <si>
    <t>Komputer PC ABC FX6350</t>
  </si>
  <si>
    <t>Komputer PC GF740</t>
  </si>
  <si>
    <t>Projektor NEC NP-M260XSG</t>
  </si>
  <si>
    <t>Niszczarka Fellowes 90S</t>
  </si>
  <si>
    <t>Telewizor Panasonic TX-50A400E</t>
  </si>
  <si>
    <t>Telewizor Panasonic TX-50A300E</t>
  </si>
  <si>
    <t>Telewizor Samsung UE50H6400</t>
  </si>
  <si>
    <t>Telewizor Thomson 48FZ3233</t>
  </si>
  <si>
    <t xml:space="preserve">Komputer SQ WA A78M/A8-7600 Win7 Pro 64 Office 2013 </t>
  </si>
  <si>
    <t>Monitor HP LCD 20”EliteDisplay E201</t>
  </si>
  <si>
    <t>Waga elektroniczna CAS SW-1 Plus SR-10</t>
  </si>
  <si>
    <t>Projjektor NEC M332XS</t>
  </si>
  <si>
    <t>Telewizor Philips 50PFH4009/88</t>
  </si>
  <si>
    <t>Chłodziarko-zamrażarka Beko K60295NE</t>
  </si>
  <si>
    <t>Projektor BenQMX806ST</t>
  </si>
  <si>
    <t>Kuchnia indukcyjna Hyundai</t>
  </si>
  <si>
    <t>Notebook Lenovo B50-80</t>
  </si>
  <si>
    <t>Monitor AOC 12360 PHU</t>
  </si>
  <si>
    <t>Notebook HP Pavilion g6-227ew</t>
  </si>
  <si>
    <t>Urządzenie wielofunkc. Brother DCP-J105</t>
  </si>
  <si>
    <t>Niszczarka Piranha 110CC</t>
  </si>
  <si>
    <t>Projektor Optoma X312DLPXGA</t>
  </si>
  <si>
    <t>Kserokopiarka Bizhub C280</t>
  </si>
  <si>
    <t>Urządzenie wielofunkc.Brother MFC 6920 DW</t>
  </si>
  <si>
    <t>Zestaw nagłośnienia Ibiza Sound</t>
  </si>
  <si>
    <t>Kasa fiskalna Novitus</t>
  </si>
  <si>
    <t>Switch ZTE RS 2952E</t>
  </si>
  <si>
    <t>Faks Panasonic KX FC268PD</t>
  </si>
  <si>
    <t>Drukarka Kyocera Ecosys P2035DN</t>
  </si>
  <si>
    <t>Drukarka Canon Pixma 3400 KKFA32886</t>
  </si>
  <si>
    <t>Projektor Benq MW820ST</t>
  </si>
  <si>
    <t xml:space="preserve">Wkrętarko-wiertarka akuml. Metabo </t>
  </si>
  <si>
    <t xml:space="preserve">Niszczarka dokumentów Fellowes 73Ci </t>
  </si>
  <si>
    <t>Urządzenie wielofunkcyjneRicohGS3100SNW</t>
  </si>
  <si>
    <t>Głosnik BluettoothJBLCharge3</t>
  </si>
  <si>
    <t>Kserokopiarka Bizhub C220</t>
  </si>
  <si>
    <t>Ekspres do kawy Krups EA 82FD10</t>
  </si>
  <si>
    <t>Projektor VieWSonic PJD6352LS EDU</t>
  </si>
  <si>
    <t>Ciśnieniomierz Accson 354-AC0362</t>
  </si>
  <si>
    <t>Elektroniczna waga lekarska SECA799</t>
  </si>
  <si>
    <t>Wzmacniacz Monacor PA-924</t>
  </si>
  <si>
    <t>Projektor ViewSonic PJD6552LWS</t>
  </si>
  <si>
    <t>Ekran elektryczny zwijany EM(PSE)-150</t>
  </si>
  <si>
    <t>Urządzenie wielofunkcyjne Ricoh SG 3100 SN</t>
  </si>
  <si>
    <t>Głosni bezprzewodowy JBL</t>
  </si>
  <si>
    <t>Projektor LG PW1500G</t>
  </si>
  <si>
    <t>Głosnik bezprzewodowy JBL Xtreme</t>
  </si>
  <si>
    <t>Zestaw Komp. Lenovo M700, monitor Philips 23"</t>
  </si>
  <si>
    <t>Drukarka laserowa OKI C823dn</t>
  </si>
  <si>
    <t>Projektor OPTOMA EH200ST</t>
  </si>
  <si>
    <t>Ploter tnący TECHPLOT-1360</t>
  </si>
  <si>
    <t>terminal POS Posnet Hisense hk870E z dod. Osprz.</t>
  </si>
  <si>
    <t>Zestaw Komp. Lenovo M700 GTX1050 LP, monitor Philips 23"</t>
  </si>
  <si>
    <t>Zestaw drukarek:                                                                             - d. termosublim. Canon SELPHY CP1200,
- drukarka igłowa Epson LX350,
- drukarka atrament kolor HP 
- d. laser kolor Brother HL3170CDW
- drukarka termiczna Brother PTD600VP</t>
  </si>
  <si>
    <t>serwer Lenovo x3550, 2 dyski 1TB</t>
  </si>
  <si>
    <t>Switch Zyxel GS1920-24</t>
  </si>
  <si>
    <t>Ploter drukujący HP T120 CQ891B</t>
  </si>
  <si>
    <t>zasilacz UPS CES 1500</t>
  </si>
  <si>
    <t>Ruter Zyxel SBG3500</t>
  </si>
  <si>
    <t>Komputer Lenovo AIO V510z</t>
  </si>
  <si>
    <t>wkrętarko-wiertarka Metabo</t>
  </si>
  <si>
    <t>Lego mindstorms</t>
  </si>
  <si>
    <t xml:space="preserve">Switch Netis </t>
  </si>
  <si>
    <t>Notebook LENOVO B71-80</t>
  </si>
  <si>
    <t>Notebook Dell XPS12</t>
  </si>
  <si>
    <t>Aparat fotogr. Nikon D5500 z ob. 18-105mm VR z dod. Osprz.</t>
  </si>
  <si>
    <t xml:space="preserve">Rejestrator i kamera systemu monitoringu wizyjnego </t>
  </si>
  <si>
    <t>FSO</t>
  </si>
  <si>
    <t>Polonez Truck 1,9 LB</t>
  </si>
  <si>
    <t>SUPB05EJLWN066661</t>
  </si>
  <si>
    <t>21-12-1998</t>
  </si>
  <si>
    <t>22.12.2018</t>
  </si>
  <si>
    <t>985 kg</t>
  </si>
  <si>
    <t>5. Zespół Szkół Ekonomiczno-Gastronomicznych</t>
  </si>
  <si>
    <t>6. Dom Dziecka w Cieszynie</t>
  </si>
  <si>
    <t>7. Ośrodek Pomocy Dziecku i Rodzinie-Dom Dziecka w Międzyświeciu</t>
  </si>
  <si>
    <t>piec konw.-parowy Houno KPE 1.10</t>
  </si>
  <si>
    <t>Houno A/S</t>
  </si>
  <si>
    <t>pl. ks.J.Londzina 3, Cieszyn</t>
  </si>
  <si>
    <t>zamrażarka skrzyniowa 883312</t>
  </si>
  <si>
    <t>Stalgast</t>
  </si>
  <si>
    <t>odśnieżarka B&amp;S 4KM</t>
  </si>
  <si>
    <t>B&amp;S</t>
  </si>
  <si>
    <t>szafa chłodnicza Edesa SPI-071P</t>
  </si>
  <si>
    <t>Edesa Horeca</t>
  </si>
  <si>
    <t>zmywarka naczyń ZKU 10.20</t>
  </si>
  <si>
    <t xml:space="preserve">Lozamet </t>
  </si>
  <si>
    <t>15080398 P</t>
  </si>
  <si>
    <t>piec konwekcyjno-parowy el.</t>
  </si>
  <si>
    <t>Hendi</t>
  </si>
  <si>
    <t>XS300013A2AAAA</t>
  </si>
  <si>
    <t>Convotherm</t>
  </si>
  <si>
    <t>urządzenie do rozdrabn. surowców</t>
  </si>
  <si>
    <t>Edenox</t>
  </si>
  <si>
    <t>maszyna wieloczynnościowa</t>
  </si>
  <si>
    <t>00196-17</t>
  </si>
  <si>
    <t>Mesko-AGD</t>
  </si>
  <si>
    <t>zmywarka naczyń</t>
  </si>
  <si>
    <t>DWN1003917</t>
  </si>
  <si>
    <t>DIHR</t>
  </si>
  <si>
    <t>szafa chłodnicza</t>
  </si>
  <si>
    <t>1710120014P</t>
  </si>
  <si>
    <t>schładzarka szokowa</t>
  </si>
  <si>
    <t>201727116E</t>
  </si>
  <si>
    <t>pakowarka próżniowa</t>
  </si>
  <si>
    <t>Henkovac</t>
  </si>
  <si>
    <t>profesjonalny ekspres do kawy</t>
  </si>
  <si>
    <t>EVD/1-EW</t>
  </si>
  <si>
    <t>pralnica przemysłowa z suszarką</t>
  </si>
  <si>
    <t>AEG</t>
  </si>
  <si>
    <t>piec konwekcyjny trzykomorowy</t>
  </si>
  <si>
    <t>ZM2017/00023/001/010</t>
  </si>
  <si>
    <t>Kromet</t>
  </si>
  <si>
    <t>Redfox</t>
  </si>
  <si>
    <t>ZM2017/00214/001/001</t>
  </si>
  <si>
    <t>odkurzacz Festool CTL 26E AC</t>
  </si>
  <si>
    <t>Festool</t>
  </si>
  <si>
    <t>robot Kenwood KVL80</t>
  </si>
  <si>
    <t>Kenwood</t>
  </si>
  <si>
    <t>548-22-68-145</t>
  </si>
  <si>
    <t>8552Z</t>
  </si>
  <si>
    <t>Koniaków 280, 43-474 Koniaków</t>
  </si>
  <si>
    <t>pozaszkolne formy edukacji artystycznej</t>
  </si>
  <si>
    <t>Ognisko Pracy Pozaszkolnej</t>
  </si>
  <si>
    <t>Urzadzenie  wielofunkcyjne LEXMARK</t>
  </si>
  <si>
    <t xml:space="preserve">Komputer stacjonarny  +  oprogramowanie </t>
  </si>
  <si>
    <t>Monitor LED</t>
  </si>
  <si>
    <t>43-474  Koniaków 280</t>
  </si>
  <si>
    <t>gaśnica, koc gasniczy, ochrona całodobowa</t>
  </si>
  <si>
    <t>000677599</t>
  </si>
  <si>
    <t>l</t>
  </si>
  <si>
    <t>01.01.2019</t>
  </si>
  <si>
    <t>31.12.2019</t>
  </si>
  <si>
    <t>25.07.2019</t>
  </si>
  <si>
    <t>24.07.2020</t>
  </si>
  <si>
    <t>23.09.2019</t>
  </si>
  <si>
    <t>22.09.2020</t>
  </si>
  <si>
    <t>21.09.2019</t>
  </si>
  <si>
    <t>20.09.2020</t>
  </si>
  <si>
    <t>04.01.2020</t>
  </si>
  <si>
    <t>16.11.2019</t>
  </si>
  <si>
    <t>15.11.2020</t>
  </si>
  <si>
    <t>26.12.2020</t>
  </si>
  <si>
    <t>23.04.2019</t>
  </si>
  <si>
    <t>22.04.2020</t>
  </si>
  <si>
    <t>20.12.2019</t>
  </si>
  <si>
    <t>21.12.2019</t>
  </si>
  <si>
    <t>20.12.2020</t>
  </si>
  <si>
    <t>19.12.2020</t>
  </si>
  <si>
    <t>31.05.2019</t>
  </si>
  <si>
    <t>30.05.2020</t>
  </si>
  <si>
    <t>22.10.2019</t>
  </si>
  <si>
    <t>21.10.2020</t>
  </si>
  <si>
    <t>27.11.2019</t>
  </si>
  <si>
    <t>08.05.2019</t>
  </si>
  <si>
    <t>26.11.2020</t>
  </si>
  <si>
    <t>07.05.2020</t>
  </si>
  <si>
    <t>01.02.2019</t>
  </si>
  <si>
    <t>31.01.2020</t>
  </si>
  <si>
    <t>03.04.2019</t>
  </si>
  <si>
    <t>17.07.2019</t>
  </si>
  <si>
    <t>22.01.2019</t>
  </si>
  <si>
    <t>28.10.2019</t>
  </si>
  <si>
    <t>16.01.2019</t>
  </si>
  <si>
    <t>23.06.2019</t>
  </si>
  <si>
    <t>07.06.2019</t>
  </si>
  <si>
    <t>09.12.2019</t>
  </si>
  <si>
    <t>16.05.2019</t>
  </si>
  <si>
    <t>13.03.2019</t>
  </si>
  <si>
    <t>03.07.2019</t>
  </si>
  <si>
    <t>22.12.2019</t>
  </si>
  <si>
    <t>20.10.2019</t>
  </si>
  <si>
    <t>17.12.2019</t>
  </si>
  <si>
    <t>16.07.2020</t>
  </si>
  <si>
    <t>21.01.2020</t>
  </si>
  <si>
    <t>15.05.2020</t>
  </si>
  <si>
    <t>12.03.2020</t>
  </si>
  <si>
    <t>02.07.2020</t>
  </si>
  <si>
    <t>15.01.2020</t>
  </si>
  <si>
    <t>22.06.2020</t>
  </si>
  <si>
    <t>06.06.2020</t>
  </si>
  <si>
    <t>01.07.2020</t>
  </si>
  <si>
    <t>02.04.2020</t>
  </si>
  <si>
    <t>27.10.2020</t>
  </si>
  <si>
    <t>16.12.2020</t>
  </si>
  <si>
    <t>08.12.2020</t>
  </si>
  <si>
    <t>19.10.2020</t>
  </si>
  <si>
    <t>21.09.2020</t>
  </si>
  <si>
    <t>05.10.2019</t>
  </si>
  <si>
    <t>04.10.2020</t>
  </si>
  <si>
    <t>22.11.2019</t>
  </si>
  <si>
    <t>21.11.2020</t>
  </si>
  <si>
    <t>14.10.2019</t>
  </si>
  <si>
    <t>05.06.2019</t>
  </si>
  <si>
    <t>13.10.2020</t>
  </si>
  <si>
    <t>04.06.2020</t>
  </si>
  <si>
    <t>24.10.2019</t>
  </si>
  <si>
    <t>05.07.2019</t>
  </si>
  <si>
    <t>02.10.2019</t>
  </si>
  <si>
    <t>23.10.2020</t>
  </si>
  <si>
    <t>04.07.2020</t>
  </si>
  <si>
    <t>01.10.2020</t>
  </si>
  <si>
    <t>02.12.2019</t>
  </si>
  <si>
    <t>16.08.2019</t>
  </si>
  <si>
    <t>18.12.2019</t>
  </si>
  <si>
    <t>01.12.2020</t>
  </si>
  <si>
    <t>15.08.2020</t>
  </si>
  <si>
    <t>17.12.2020</t>
  </si>
  <si>
    <r>
      <t>p.poż.</t>
    </r>
    <r>
      <rPr>
        <sz val="12"/>
        <rFont val="Arial"/>
        <family val="2"/>
      </rPr>
      <t xml:space="preserve"> - 16 gaśnic proszkowych 6 kg, hydranty                                              </t>
    </r>
    <r>
      <rPr>
        <u val="single"/>
        <sz val="12"/>
        <rFont val="Arial"/>
        <family val="2"/>
      </rPr>
      <t xml:space="preserve">przeciw kradzieżowe </t>
    </r>
    <r>
      <rPr>
        <sz val="12"/>
        <rFont val="Arial"/>
        <family val="2"/>
      </rPr>
      <t>: w kilku pomieszczeniach alarm z całodobowym monitoringiem</t>
    </r>
  </si>
  <si>
    <r>
      <t>p.poż.</t>
    </r>
    <r>
      <rPr>
        <sz val="12"/>
        <rFont val="Arial"/>
        <family val="2"/>
      </rPr>
      <t xml:space="preserve"> - 1 gaśnica proszkowa 6 kg</t>
    </r>
  </si>
  <si>
    <t>1. Starostwo Powiatowe</t>
  </si>
  <si>
    <t>Starostwo Powiatowe</t>
  </si>
  <si>
    <t>548-21-37-408</t>
  </si>
  <si>
    <t>072186224</t>
  </si>
  <si>
    <t>8411Z</t>
  </si>
  <si>
    <t>Kierowanie podstawowymi rodzajami działalności publicznej</t>
  </si>
  <si>
    <t>ok. 10 m od rzeki Olzy,  ok. 50 m od potoku Bobrówka</t>
  </si>
  <si>
    <t>budynek</t>
  </si>
  <si>
    <t>budynek administracyjny</t>
  </si>
  <si>
    <t>gaśnice (17 szt.), hydranty, czujniki dymu, czujniki ruchu, kamery</t>
  </si>
  <si>
    <t>cegła + żelbeton</t>
  </si>
  <si>
    <t>żelbeton + papa</t>
  </si>
  <si>
    <t>czujniki dymu, czujniki ruchu, kamery, gaśnice (10 szt.)</t>
  </si>
  <si>
    <t>beton + drewno</t>
  </si>
  <si>
    <t>drewniany + blacha</t>
  </si>
  <si>
    <t>rampa</t>
  </si>
  <si>
    <t>parking</t>
  </si>
  <si>
    <t xml:space="preserve">tak </t>
  </si>
  <si>
    <t>okienna - bardzo dobry; drzwiowa - dobry</t>
  </si>
  <si>
    <t>4 + piwnica</t>
  </si>
  <si>
    <t>Budynki/budowle Starostwa</t>
  </si>
  <si>
    <t>Budynki/budowole Powiatu</t>
  </si>
  <si>
    <t>administracja, biura</t>
  </si>
  <si>
    <t>gaśnice, hydranty, kraty w oknach</t>
  </si>
  <si>
    <t>ul. Wojska Polskiego 5, 43-400 Cieszyn</t>
  </si>
  <si>
    <t>beton, cegła</t>
  </si>
  <si>
    <t>konstr. - drewno; pokrycie - blacha</t>
  </si>
  <si>
    <t>wartownia</t>
  </si>
  <si>
    <t>beton, cegła pełna</t>
  </si>
  <si>
    <t>konstr. - drewno; pokrycie papa</t>
  </si>
  <si>
    <t>konstr. - drewno; pokrycie - dachówka ceramiczna</t>
  </si>
  <si>
    <t>biura</t>
  </si>
  <si>
    <t>płyta betonowa i papa</t>
  </si>
  <si>
    <t>zbiornik podziemny</t>
  </si>
  <si>
    <t>nawierzchnia asfaltowa/betonowa</t>
  </si>
  <si>
    <t>chodnik</t>
  </si>
  <si>
    <t>maszt antenowy</t>
  </si>
  <si>
    <t>Budynki/budowle Skarbu Państwa</t>
  </si>
  <si>
    <t>sklepy, magazyny, biura</t>
  </si>
  <si>
    <t>ceramika</t>
  </si>
  <si>
    <t>beton, papa</t>
  </si>
  <si>
    <t>Al.. Łyska 8, 43-400 Cieszyn</t>
  </si>
  <si>
    <t>budynek nr 5</t>
  </si>
  <si>
    <t>garaż</t>
  </si>
  <si>
    <t>budynek nr 4</t>
  </si>
  <si>
    <t>magazyn, pralnia</t>
  </si>
  <si>
    <t>budynek nr 6</t>
  </si>
  <si>
    <t>budynek nr 7</t>
  </si>
  <si>
    <t>teren byłego przejścia granicznego Leszna Górna</t>
  </si>
  <si>
    <t>pustaki - MAX</t>
  </si>
  <si>
    <t>żelbetonowe + ackerman</t>
  </si>
  <si>
    <t>konstrukcja drewniana, pokrycie - papa bitumiczna</t>
  </si>
  <si>
    <t>pawilony odpraw (4 szt.)</t>
  </si>
  <si>
    <t>płyta poliwęglanowa</t>
  </si>
  <si>
    <t>pawilon pomocniczy WC</t>
  </si>
  <si>
    <t>konstrukcja drewniana, pokrycie - blacha trapezowa</t>
  </si>
  <si>
    <t>boksy odpraw (2 szt.)</t>
  </si>
  <si>
    <t>wiata</t>
  </si>
  <si>
    <t>sieć kablowa niskiego napięcia</t>
  </si>
  <si>
    <t>zewnętrzne sieci wodociągowe, deszczowe, sanitarne</t>
  </si>
  <si>
    <t>place, drogi, chodniki</t>
  </si>
  <si>
    <t>ogrodzenie, urządzenia terenu</t>
  </si>
  <si>
    <t>do wymiany</t>
  </si>
  <si>
    <t>Urządzenie wielofunkcyjne Xerox</t>
  </si>
  <si>
    <t>Drukarka Ricoh Aficio</t>
  </si>
  <si>
    <t>Serwer Synology</t>
  </si>
  <si>
    <t>System nagłaśniający</t>
  </si>
  <si>
    <t>System telewizji użytkowej</t>
  </si>
  <si>
    <t>System alarmowy</t>
  </si>
  <si>
    <t>System monitoringu</t>
  </si>
  <si>
    <t>Zestaw komputerowy wraz z oprogramowaniem</t>
  </si>
  <si>
    <t>Komputer Optiplex 7050 MT i7-7700</t>
  </si>
  <si>
    <t>Instalacja fotowoltaniczna (panele słoneczne)</t>
  </si>
  <si>
    <t>System nagłaśniający sali sesyjnej</t>
  </si>
  <si>
    <t>System kolejkowy Wydziału Komunikacji</t>
  </si>
  <si>
    <t>Laptop DELL</t>
  </si>
  <si>
    <t>Notebook Apple wraz z adapterem</t>
  </si>
  <si>
    <t>Laptop XPS 9560 15,6" FHD17-770HQ</t>
  </si>
  <si>
    <t>Apple MacBook Pro wraz z adapterem</t>
  </si>
  <si>
    <t>Skoda</t>
  </si>
  <si>
    <t>Superb</t>
  </si>
  <si>
    <t>TMBAE93T499031213</t>
  </si>
  <si>
    <t>osob.</t>
  </si>
  <si>
    <t>18.03.2009</t>
  </si>
  <si>
    <t>09.03.2019</t>
  </si>
  <si>
    <t>alarm, immobilizer</t>
  </si>
  <si>
    <t>Octavia</t>
  </si>
  <si>
    <t>TMBDS21Z392026842</t>
  </si>
  <si>
    <t>28.01.2009</t>
  </si>
  <si>
    <t>23.02.2019</t>
  </si>
  <si>
    <t>Honda</t>
  </si>
  <si>
    <t>Accord</t>
  </si>
  <si>
    <t>SHHCG8520YU037025</t>
  </si>
  <si>
    <t>25.08.2000</t>
  </si>
  <si>
    <t>07.08.2018</t>
  </si>
  <si>
    <t>Panda 169</t>
  </si>
  <si>
    <t>ZFA16900001182554</t>
  </si>
  <si>
    <t>11.08.2008</t>
  </si>
  <si>
    <t>LPG</t>
  </si>
  <si>
    <t>548-266-06-24</t>
  </si>
  <si>
    <t>243007123</t>
  </si>
  <si>
    <t>Kraszewskiego 13a, 43-400 Cieszyn</t>
  </si>
  <si>
    <t>działalność wspomagająca edukację.</t>
  </si>
  <si>
    <t>Maksymalnie dziennie przyjmowanych jest 55 dzieci, każde z jednym opiekunem.</t>
  </si>
  <si>
    <t>1 impreza; 100 uczestników; konferencja/szkolenie</t>
  </si>
  <si>
    <t>24. Zespół Poradni Psychologiczno-Pedagogicznych</t>
  </si>
  <si>
    <t>Zespół Poradni Psychologiczno-Pedagogicznych</t>
  </si>
  <si>
    <t>Komputer stacjonarny V3800 ST I3-4130 4GB 500GB</t>
  </si>
  <si>
    <t>Monitor LG LED 22'</t>
  </si>
  <si>
    <t>Monitor Philips Led 21,5"</t>
  </si>
  <si>
    <t>Monitor FUJITSU E20T-LED BLACK 3Y</t>
  </si>
  <si>
    <t>Komputer Fujitsu ESP 420 G3260 500GB 4GB W10P</t>
  </si>
  <si>
    <t>Komputer ACTINE PRIME LM G3260/4GB/500GB</t>
  </si>
  <si>
    <t>Monitor AOC E2270SWHN</t>
  </si>
  <si>
    <t>Drukarka HP Laser Jet Pro M201dw</t>
  </si>
  <si>
    <t>Monitor Philips 21,5" 223V5LSB3/10</t>
  </si>
  <si>
    <t xml:space="preserve">Komputer Fujitsu Esprimo </t>
  </si>
  <si>
    <t>Urządzenie wielofunkcyjne Brother DCP-T500W</t>
  </si>
  <si>
    <t>Komputer PC G4400/H110M/4GB/120GB SSD</t>
  </si>
  <si>
    <t>Monitor LG LED 19"</t>
  </si>
  <si>
    <t>Urządzenie wielofunkcyjne Brother MFC-J200</t>
  </si>
  <si>
    <t>Monitor Benq GL2250</t>
  </si>
  <si>
    <t>Komputer Komputronik Pro SK-440 4 GB SSD 120GB</t>
  </si>
  <si>
    <t>Monitor Benq GL2250 21,5"</t>
  </si>
  <si>
    <t>Laptop ASUS R513CL-XX305V 128Gb SSD</t>
  </si>
  <si>
    <t>43-400 Cieszyn, ul. Kraszewskiego 13a (budynek ZS im. Wł. Szybińskiego)</t>
  </si>
  <si>
    <t>gaśnice 3 proszkowe + 1 specjalistyczna do urządzeń elektronicznych, hydranty</t>
  </si>
  <si>
    <t>43-430 Skoczów, ul. Górecka 65a (budynek ZSTiO w Skoczowie)</t>
  </si>
  <si>
    <t>monitoring, instalacja alarmowa, hydrant, gaśnica 6 kg proszkowa - 1 szt.</t>
  </si>
  <si>
    <t xml:space="preserve"> </t>
  </si>
  <si>
    <t>budynek zapl. Administracyjnego PDPS w Pogórzu -filia BURSZTYN</t>
  </si>
  <si>
    <t>budynek główny PDPS w Pogórzu -filia BURSZTYN</t>
  </si>
  <si>
    <t>Razem ubezpieczenie maszyn i urządzeń</t>
  </si>
  <si>
    <t>Odt</t>
  </si>
  <si>
    <t>KB</t>
  </si>
  <si>
    <t>Al. Łyska 10, 43-400 Cieszyn</t>
  </si>
  <si>
    <t>odt</t>
  </si>
  <si>
    <t>kb</t>
  </si>
  <si>
    <t>Kb</t>
  </si>
  <si>
    <t>43-400 Cieszyn, ul.Wojska Polskiego 4</t>
  </si>
  <si>
    <t>Rodzaj wartości</t>
  </si>
  <si>
    <t>Zielona Karta (kraj)</t>
  </si>
  <si>
    <t>2019.02.10</t>
  </si>
  <si>
    <t>2020.02.09</t>
  </si>
  <si>
    <t>2019.06.25</t>
  </si>
  <si>
    <t>2020.06.24</t>
  </si>
  <si>
    <t>2019.01.19</t>
  </si>
  <si>
    <t>2020.01.18</t>
  </si>
  <si>
    <t>2019.12.23</t>
  </si>
  <si>
    <t>2020.12.22</t>
  </si>
  <si>
    <t>2019.01.01</t>
  </si>
  <si>
    <t>2019.12.31</t>
  </si>
  <si>
    <t>2019.02.27</t>
  </si>
  <si>
    <t>2020.02.26</t>
  </si>
  <si>
    <t>Razem sprzęt stacjonarny</t>
  </si>
  <si>
    <t>Razem sprzęt przenośny</t>
  </si>
  <si>
    <t>Razem monitoring wizyjny</t>
  </si>
  <si>
    <r>
      <t xml:space="preserve">2. Wykaz sprzętu elektronicznego </t>
    </r>
    <r>
      <rPr>
        <b/>
        <i/>
        <u val="single"/>
        <sz val="10"/>
        <rFont val="Arial"/>
        <family val="2"/>
      </rPr>
      <t>przenośnego</t>
    </r>
    <r>
      <rPr>
        <b/>
        <i/>
        <sz val="10"/>
        <rFont val="Arial"/>
        <family val="2"/>
      </rPr>
      <t xml:space="preserve"> </t>
    </r>
  </si>
  <si>
    <t>18.03.2019</t>
  </si>
  <si>
    <t>28.01.2019</t>
  </si>
  <si>
    <t>25.08.2019</t>
  </si>
  <si>
    <t>18.02.2019</t>
  </si>
  <si>
    <t>17.03.2021</t>
  </si>
  <si>
    <t>27.01.2021</t>
  </si>
  <si>
    <t>24.08.2021</t>
  </si>
  <si>
    <t>17.02.2021</t>
  </si>
  <si>
    <t>SCI10001</t>
  </si>
  <si>
    <t>SCI10002</t>
  </si>
  <si>
    <t>SCIH474</t>
  </si>
  <si>
    <t>SCI44999</t>
  </si>
  <si>
    <t>BLT6657</t>
  </si>
  <si>
    <t>SCI66UT</t>
  </si>
  <si>
    <t>SCIMN33</t>
  </si>
  <si>
    <t>SCIWE52</t>
  </si>
  <si>
    <t>SCI97930</t>
  </si>
  <si>
    <t>SCI55232</t>
  </si>
  <si>
    <t>SCIR346</t>
  </si>
  <si>
    <t>KBH944C</t>
  </si>
  <si>
    <t>SCI02626</t>
  </si>
  <si>
    <t>SCI11JV</t>
  </si>
  <si>
    <t>SCI12750</t>
  </si>
  <si>
    <t>SCI10PF</t>
  </si>
  <si>
    <t>SCI33090</t>
  </si>
  <si>
    <t>SCI48242</t>
  </si>
  <si>
    <t>SCIPS65</t>
  </si>
  <si>
    <t>SCIPT67</t>
  </si>
  <si>
    <t>SCI69217</t>
  </si>
  <si>
    <t>SCI64188</t>
  </si>
  <si>
    <t>SCI2N15</t>
  </si>
  <si>
    <t>SCI78802</t>
  </si>
  <si>
    <t>SCI12345</t>
  </si>
  <si>
    <t>niepodlegarejestracji</t>
  </si>
  <si>
    <t>SCI94850</t>
  </si>
  <si>
    <t>SCIWK50</t>
  </si>
  <si>
    <t>SCI0038C</t>
  </si>
  <si>
    <t>SCIX553</t>
  </si>
  <si>
    <t>SCIP780</t>
  </si>
  <si>
    <t>SCIP779</t>
  </si>
  <si>
    <t>SCIHR87</t>
  </si>
  <si>
    <t>SCI05953</t>
  </si>
  <si>
    <t>SCI44500</t>
  </si>
  <si>
    <t>SCI98035</t>
  </si>
  <si>
    <t>BLZ8702</t>
  </si>
  <si>
    <t>SCI51RR</t>
  </si>
  <si>
    <t>SCI14RR</t>
  </si>
  <si>
    <t>BBH318P</t>
  </si>
  <si>
    <t>BBN9628</t>
  </si>
  <si>
    <t>BOE8867</t>
  </si>
  <si>
    <t>SCI53HE</t>
  </si>
  <si>
    <t>SCI25519</t>
  </si>
  <si>
    <t>SCI72688</t>
  </si>
  <si>
    <t>SCI21HN</t>
  </si>
  <si>
    <t>SCITR03</t>
  </si>
  <si>
    <t>SCI85977</t>
  </si>
  <si>
    <t>W0L0XCF0643006718</t>
  </si>
  <si>
    <t>prczyczepa</t>
  </si>
  <si>
    <t>ZPC Świdnik</t>
  </si>
  <si>
    <t>Sanok</t>
  </si>
  <si>
    <t>23602SE</t>
  </si>
  <si>
    <t>D47F</t>
  </si>
  <si>
    <t>CLIO</t>
  </si>
  <si>
    <t xml:space="preserve">RENAULT </t>
  </si>
  <si>
    <t>VOLKWAGEN</t>
  </si>
  <si>
    <t>UP</t>
  </si>
  <si>
    <t>TRANSPORTER 7DB</t>
  </si>
  <si>
    <t>ZFA14600004862837</t>
  </si>
  <si>
    <t>VF1BBOFCF27327199</t>
  </si>
  <si>
    <t>UU1KSDOM538149375</t>
  </si>
  <si>
    <t>Nr podw./nadw. VIN</t>
  </si>
  <si>
    <t>Ryzyka dobrowolne podlegające ubezpieczeniu</t>
  </si>
  <si>
    <t>Assistance</t>
  </si>
  <si>
    <t xml:space="preserve">Suma ubezpieczenia </t>
  </si>
  <si>
    <t>I rok</t>
  </si>
  <si>
    <t>II rok</t>
  </si>
  <si>
    <t>z VAT</t>
  </si>
  <si>
    <t xml:space="preserve">Pomieszczenia najmowane w budynku Gminnym. </t>
  </si>
  <si>
    <t>Istebna 550</t>
  </si>
  <si>
    <t>Istebna 30 i 550, 43-470 Istebna</t>
  </si>
  <si>
    <t xml:space="preserve"> Tabela nr 7 - wykaz szkód</t>
  </si>
  <si>
    <t>Ubezpiecznie Autocasco</t>
  </si>
  <si>
    <t>uszkodzenie pojazdu podczas postoju na parkingu</t>
  </si>
  <si>
    <t>Powiatowy Zarząd Dróg Publicznych w Cieszynie</t>
  </si>
  <si>
    <t>uszkodzenie pojazdu (szyba, lusterko)  wskutek uderzenia kamienia podczas czynności służbowych tj. koszenia trawy</t>
  </si>
  <si>
    <t>uszkodzenie pojazdu (szyba, błotnik) przez konar drzewa podczas wykaszania traw</t>
  </si>
  <si>
    <t>Starostwo Powiatowe w Cieszynie</t>
  </si>
  <si>
    <t>uszkodzenie pojazdu w skutek kolizji na drodze</t>
  </si>
  <si>
    <t>Ubezpieczenie OC Posiadaczy pojazdów mechanicznych</t>
  </si>
  <si>
    <t>urazy ciała</t>
  </si>
  <si>
    <t>kolizja</t>
  </si>
  <si>
    <t>Ubezpieczenie NNW kierowcy i pasażerów</t>
  </si>
  <si>
    <t>NNW</t>
  </si>
  <si>
    <t>POSZK. DOZNAŁ OBRAŻEŃ CIAŁA WSKUTEK ZDARZENIA DROGOWEGO</t>
  </si>
  <si>
    <t>OPIS SZKODY</t>
  </si>
  <si>
    <t>UBEZPIECZONY</t>
  </si>
  <si>
    <t>WYPLATY</t>
  </si>
  <si>
    <t>DATA SZKODY</t>
  </si>
  <si>
    <t>Ubezpieczenie mienia od ognia i innych zdarzeń losowych</t>
  </si>
  <si>
    <t>Zespół Szkół Gastronomiczno-Hotelarskich</t>
  </si>
  <si>
    <t>I Liceum Ogólnokształcące im. A. Osuchowskiego</t>
  </si>
  <si>
    <t>zalanie sufitu gabinetu wychowania fizycznego wskutek awarii- rozszczelnienia rury odpływowej</t>
  </si>
  <si>
    <t>Zespół Szkół Ekonomiczno-Gastronomicznych im. MZC</t>
  </si>
  <si>
    <t>Zespół Szkół  Technicznych w Cieszynie</t>
  </si>
  <si>
    <t>szkodzenie elewacji oraz kabli telefonicznych wskutek złamania drzewa podczas wichury</t>
  </si>
  <si>
    <t>Zespół Placówek Szkolno Wychowawczo Rewalidacyjnych</t>
  </si>
  <si>
    <t>zalanie podłogi oraz meblościanki wraz z dokumentami wskutek awarii instalacji wodociągowej</t>
  </si>
  <si>
    <t>Ubezpieczenie sprzętu elektronicznego od wszystkich ryzyk</t>
  </si>
  <si>
    <t>Centrum Kształcenia Praktycznego w Bażanowicach</t>
  </si>
  <si>
    <t xml:space="preserve">Ubezpieczenie mienia od kradzież </t>
  </si>
  <si>
    <t>Ubezpieczenie szyb</t>
  </si>
  <si>
    <t>stłuczenie szyby w oknie przez nieznanych sprawców</t>
  </si>
  <si>
    <t>rozbicie całego wkładu szyby zespolonej wskutek bardzo dużych porywów wiatru</t>
  </si>
  <si>
    <t>PINB w Cieszynie</t>
  </si>
  <si>
    <t>uszkodzenie pojazdu wskutek kolizji na parkingu</t>
  </si>
  <si>
    <t>II Liceum Ogólnokształcące im. M. Kopernika w Cieszynie</t>
  </si>
  <si>
    <t>Wybicie szyb w dwóch oknach w wyniku przeciągu, jaki powstał podczas silnego wiatru</t>
  </si>
  <si>
    <t>Stłuczenie szyby w budynku.</t>
  </si>
  <si>
    <t>Stłuczenie szyb w budynku.</t>
  </si>
  <si>
    <t>Stłuczenie szyby w witrynie sklepiku szkolnego.</t>
  </si>
  <si>
    <t>Pęknięcie szyby okiennej</t>
  </si>
  <si>
    <t>Wybicie szyb w dwóch oknach w budynkach Powiatowego Domu Pomocy Społecznej "FENIKS"</t>
  </si>
  <si>
    <t>W wyniku gwałtownego podmuchu wiatru doszło do nagłego zamknięcia i uszkodzenia szklanych drzwi - rozbicia hartowanego szkła.</t>
  </si>
  <si>
    <t>Uszkodzenie szyb w oknach najprawdopodobniej w wyniku uderzenia kamieniem.</t>
  </si>
  <si>
    <t>Stłuczenie dwóch szyb.</t>
  </si>
  <si>
    <t>Stłuczenie szyby w drzwiach wskutek uderzenia przez jedną z osób wchodzących na górę, która straciła równowagę i przewróciła się na szklane drzwi</t>
  </si>
  <si>
    <t>Rozbicie szyby w obiekcie byłego przejścia granicznego.</t>
  </si>
  <si>
    <t>Stłuczenie szyby w budynku .</t>
  </si>
  <si>
    <t>Stłuczenie szyby z niewiadomej przyczyny.</t>
  </si>
  <si>
    <t>Uszkodzenie szyby w wyniku uderzenia kamykiem lub innym przedmiotem.</t>
  </si>
  <si>
    <t>Zespół Szkół Ponadgimnazjalnych w Ustroniu</t>
  </si>
  <si>
    <t>Ubezpieczenie OC zarządcy dróg oraz OC oglne</t>
  </si>
  <si>
    <t>PZD Cieszyn, II LO, PDPS Feniks, ZSP w Istebnej, Starostwo Powiatowe, ZST Cieszyn</t>
  </si>
  <si>
    <t>zalanie sufitu wskutek rozszczelnienia instalacji wodno-kanalizacyjnej</t>
  </si>
  <si>
    <t>Uszkodzenie zasilacza głównego centrali telefonicznej w wyniku przepięcia w sieci elektrycznej</t>
  </si>
  <si>
    <t>uszkodzenie centrali pożarowej CSP-38 Alfa 3800 w wyniku  wyładowania atmosferycznego</t>
  </si>
  <si>
    <t>Uszkodzenie monitoringu telewizyjnego zewnetrznego wskutek uderzenia pioruna</t>
  </si>
  <si>
    <t>Zalanie budynku warsztatów szkolnych - pomieszczenia kotłowni wskutek intensywnych opadów desczu oraz przeciekającego dachu</t>
  </si>
  <si>
    <t>Pęknięcie rur wodociagowych  w wyniku niekorzystnych warunków atmosferycznych ( bardzo niskich temperatur, naprzemiennie z ociepleniem).</t>
  </si>
  <si>
    <t>Zalanie paneli podłogowych oraz zamoczenie ścian w pomieszczeniu gospodarczym/socjalnym w wyniku rozszczelnienia urządzenia centralnego ogrzewania (grzejnika).</t>
  </si>
  <si>
    <t>Uszkodzenie centrali alarmu szkolnego podczas wyładowań atmosferycznych i przepięć sieciowych</t>
  </si>
  <si>
    <t>Uszkodzenie ogrodzenia siatkowego (fragment ogrodzenia za boiskiem szkolnym oraz jedno przęło metalowe przed budynkiem szkolnym) wskutek wichury (w ogrodzenie uderzyło powalone drzewo oraz dach zerwany z pobliskiego budynku)</t>
  </si>
  <si>
    <t>Zerwanie dachu na całym budynku oraz zalanie pomieszczeń i uszkodzenie instalacji solarnych wskutek gradobicia i ulewnego deszczu wraz z silnym porywistym wiatrem</t>
  </si>
  <si>
    <t>Zalanie piwnic muzeum w wyniku gwłatownej nawałnicy.</t>
  </si>
  <si>
    <t>Uszkodzenie napędu bramy przesuwnej ogrodzenia po wyładowaniach atmosferycznych.</t>
  </si>
  <si>
    <t>Zalanie pomieszczeń w budynku szkoły wskutek obfitych opadów atmosferycznych</t>
  </si>
  <si>
    <t>Zerwanie fragmentów blachy z dachu budynku szkoły i budynku warsztatów w wyniku silnego porywu wiatru.</t>
  </si>
  <si>
    <t>Oderwanie cześci czołowych obróbek blacharskich dachu w wyniku silnego, porywistego wiatru w dn. 10-12.12 br.</t>
  </si>
  <si>
    <t>Zalanie lokalu mieszkalnego wskutek nieszczelności kolanka na rurze doprowadzającej ciepłą wodę w lokalu nr 8/54</t>
  </si>
  <si>
    <t>Uszkodzenie płyty głównej centrali D+H RZN 4102 K systemu oddymiania wskutek wyładowania atmosferycznego</t>
  </si>
  <si>
    <t>Zalanie sali gimnastycznej wskutek intensywnych opadów deszczu.</t>
  </si>
  <si>
    <t>Uszkodzenie centrali oddymiania, systemu alarmowego, platformy dla niepełnosprawnych wskutek burzy oraz ulwenych deszczy.</t>
  </si>
  <si>
    <t>Uszkodzenie sterownika sygnalizacji świetlnej wskutek uderzenia przez nieznany pojazd</t>
  </si>
  <si>
    <t>Uszkodzenie balustrady mostowej-prawdopodobnie uderzenie przez pojazd</t>
  </si>
  <si>
    <t>Uszkodzenie bariery energochłonnej oraz znaku drogowego- prawdopodobnie uderzenie przez pojazd</t>
  </si>
  <si>
    <t>Zalanie posadzki wskutek nagłego pęknięcia rury wodociągowej</t>
  </si>
  <si>
    <t>Ośrodek Pomocy Dziecku i Rodzinie -Dom Dziecka Międzyświeć</t>
  </si>
  <si>
    <t>Muzeum Śląska Cieszyńskiego w Cieszynie</t>
  </si>
  <si>
    <t>Zespół Szkół Technicznych i Ogólnokształcących</t>
  </si>
  <si>
    <t>Uszkodzenie telewizora - telewizor po podłączeniu do kontaktu nie uruchomił się</t>
  </si>
  <si>
    <t>Uszkodzenie parkomatu wskutek dewastacji dokonanej przez nieznanych sprawców</t>
  </si>
  <si>
    <t>brak szkód</t>
  </si>
  <si>
    <t>16 szkód w tym 6 z OC Dróg</t>
  </si>
  <si>
    <t>14 szkód w tym 9 z OC dróg</t>
  </si>
  <si>
    <t>9 szkód w tym 6 z OC dróg</t>
  </si>
  <si>
    <t>6 szkód w tym 3 z OC dróg</t>
  </si>
  <si>
    <t>Raport szkodowy przygotowany na dzień 30.08.2018 r.</t>
  </si>
</sst>
</file>

<file path=xl/styles.xml><?xml version="1.0" encoding="utf-8"?>
<styleSheet xmlns="http://schemas.openxmlformats.org/spreadsheetml/2006/main">
  <numFmts count="3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  <numFmt numFmtId="169" formatCode="[$-415]d\ mmmm\ yyyy"/>
    <numFmt numFmtId="170" formatCode="#,##0.00\ _z_ł"/>
    <numFmt numFmtId="171" formatCode="yyyy/mm/dd;@"/>
    <numFmt numFmtId="172" formatCode="#,##0.00_ ;\-#,##0.00\ "/>
    <numFmt numFmtId="173" formatCode="#,##0.00\ [$zł-415];[Red]\-#,##0.00\ [$zł-415]"/>
    <numFmt numFmtId="174" formatCode="dd/mm/yy"/>
    <numFmt numFmtId="175" formatCode="0.00_ ;[Red]\-0.00\ "/>
    <numFmt numFmtId="176" formatCode="00\-000"/>
    <numFmt numFmtId="177" formatCode="#,##0\ &quot;zł&quot;"/>
    <numFmt numFmtId="178" formatCode="\ #,##0.00&quot; zł &quot;;\-#,##0.00&quot; zł &quot;;&quot; -&quot;#&quot; zł &quot;;@\ "/>
    <numFmt numFmtId="179" formatCode="_-* #,##0.00&quot; zł&quot;_-;\-* #,##0.00&quot; zł&quot;_-;_-* \-??&quot; zł&quot;_-;_-@_-"/>
    <numFmt numFmtId="180" formatCode="#,##0.00&quot; zł &quot;;\-#,##0.00&quot; zł &quot;;&quot; -&quot;#&quot; zł &quot;;@\ "/>
    <numFmt numFmtId="181" formatCode="d/mm/yyyy"/>
    <numFmt numFmtId="182" formatCode="[$-415]dddd\,\ d\ mmmm\ yyyy"/>
    <numFmt numFmtId="183" formatCode="_-* #,##0\ _z_ł_-;\-* #,##0\ _z_ł_-;_-* &quot;-&quot;??\ _z_ł_-;_-@_-"/>
    <numFmt numFmtId="184" formatCode="#,##0.00;[Red]#,##0.00"/>
    <numFmt numFmtId="185" formatCode="mm/d/yyyy"/>
    <numFmt numFmtId="186" formatCode="0.000"/>
    <numFmt numFmtId="187" formatCode="#,##0.000"/>
    <numFmt numFmtId="188" formatCode="#\ ##,000&quot; zł&quot;;\-#\ ##,000&quot; zł&quot;"/>
  </numFmts>
  <fonts count="92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0"/>
      <color indexed="8"/>
      <name val="Arial"/>
      <family val="2"/>
    </font>
    <font>
      <b/>
      <sz val="13"/>
      <name val="Arial"/>
      <family val="2"/>
    </font>
    <font>
      <b/>
      <i/>
      <sz val="11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b/>
      <i/>
      <u val="single"/>
      <sz val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0"/>
      <name val="Arial CE"/>
      <family val="0"/>
    </font>
    <font>
      <b/>
      <sz val="10"/>
      <color indexed="60"/>
      <name val="Arial"/>
      <family val="2"/>
    </font>
    <font>
      <sz val="9"/>
      <color indexed="8"/>
      <name val="Arial"/>
      <family val="2"/>
    </font>
    <font>
      <b/>
      <sz val="16"/>
      <name val="Arial"/>
      <family val="2"/>
    </font>
    <font>
      <b/>
      <i/>
      <sz val="8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u val="single"/>
      <sz val="12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0"/>
      <color indexed="58"/>
      <name val="Arial"/>
      <family val="2"/>
    </font>
    <font>
      <sz val="8"/>
      <color indexed="8"/>
      <name val="Tahoma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Arial"/>
      <family val="2"/>
    </font>
    <font>
      <sz val="9"/>
      <color indexed="10"/>
      <name val="Arial"/>
      <family val="2"/>
    </font>
    <font>
      <b/>
      <i/>
      <sz val="10"/>
      <color indexed="10"/>
      <name val="Arial"/>
      <family val="2"/>
    </font>
    <font>
      <b/>
      <sz val="16"/>
      <color indexed="10"/>
      <name val="Arial"/>
      <family val="2"/>
    </font>
    <font>
      <b/>
      <sz val="14"/>
      <color indexed="10"/>
      <name val="Arial"/>
      <family val="2"/>
    </font>
    <font>
      <sz val="12"/>
      <color indexed="10"/>
      <name val="Arial"/>
      <family val="2"/>
    </font>
    <font>
      <b/>
      <sz val="10"/>
      <color indexed="10"/>
      <name val="Arial"/>
      <family val="2"/>
    </font>
    <font>
      <b/>
      <sz val="12"/>
      <color indexed="8"/>
      <name val="Arial"/>
      <family val="2"/>
    </font>
    <font>
      <sz val="10"/>
      <color indexed="8"/>
      <name val="Calibri"/>
      <family val="2"/>
    </font>
    <font>
      <b/>
      <sz val="12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9"/>
      <color rgb="FFFF0000"/>
      <name val="Arial"/>
      <family val="2"/>
    </font>
    <font>
      <b/>
      <i/>
      <sz val="10"/>
      <color rgb="FFFF0000"/>
      <name val="Arial"/>
      <family val="2"/>
    </font>
    <font>
      <b/>
      <sz val="16"/>
      <color rgb="FFFF000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4"/>
      <color rgb="FFFF0000"/>
      <name val="Arial"/>
      <family val="2"/>
    </font>
    <font>
      <sz val="12"/>
      <color rgb="FFFF0000"/>
      <name val="Arial"/>
      <family val="2"/>
    </font>
    <font>
      <b/>
      <sz val="10"/>
      <color rgb="FFFF0000"/>
      <name val="Arial"/>
      <family val="2"/>
    </font>
    <font>
      <b/>
      <sz val="12"/>
      <color theme="1"/>
      <name val="Arial"/>
      <family val="2"/>
    </font>
    <font>
      <sz val="10"/>
      <color theme="1"/>
      <name val="Calibri"/>
      <family val="2"/>
    </font>
    <font>
      <sz val="11"/>
      <color rgb="FF000000"/>
      <name val="Calibri"/>
      <family val="2"/>
    </font>
    <font>
      <b/>
      <sz val="12"/>
      <color rgb="FFFF0000"/>
      <name val="Arial"/>
      <family val="2"/>
    </font>
    <font>
      <b/>
      <sz val="8"/>
      <name val="Arial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2" tint="-0.09996999800205231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>
        <color indexed="8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dashed"/>
      <bottom style="dashed"/>
    </border>
    <border>
      <left style="thin"/>
      <right style="thin"/>
      <top style="thin"/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>
        <color indexed="8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medium"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>
        <color indexed="8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9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1" applyNumberFormat="0" applyAlignment="0" applyProtection="0"/>
    <xf numFmtId="0" fontId="62" fillId="27" borderId="2" applyNumberFormat="0" applyAlignment="0" applyProtection="0"/>
    <xf numFmtId="0" fontId="6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4" fillId="0" borderId="3" applyNumberFormat="0" applyFill="0" applyAlignment="0" applyProtection="0"/>
    <xf numFmtId="0" fontId="65" fillId="29" borderId="4" applyNumberFormat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30" borderId="0" applyNumberFormat="0" applyBorder="0" applyAlignment="0" applyProtection="0"/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71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2" fillId="0" borderId="8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76" fillId="32" borderId="0" applyNumberFormat="0" applyBorder="0" applyAlignment="0" applyProtection="0"/>
  </cellStyleXfs>
  <cellXfs count="772">
    <xf numFmtId="0" fontId="0" fillId="0" borderId="0" xfId="0" applyAlignment="1">
      <alignment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170" fontId="0" fillId="0" borderId="0" xfId="0" applyNumberFormat="1" applyFont="1" applyFill="1" applyAlignment="1">
      <alignment horizontal="center" vertical="center" wrapText="1"/>
    </xf>
    <xf numFmtId="0" fontId="6" fillId="0" borderId="0" xfId="0" applyFont="1" applyAlignment="1">
      <alignment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 wrapText="1"/>
    </xf>
    <xf numFmtId="0" fontId="0" fillId="0" borderId="10" xfId="0" applyFont="1" applyBorder="1" applyAlignment="1">
      <alignment horizontal="center" wrapText="1"/>
    </xf>
    <xf numFmtId="0" fontId="1" fillId="0" borderId="0" xfId="0" applyFont="1" applyAlignment="1">
      <alignment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Border="1" applyAlignment="1">
      <alignment/>
    </xf>
    <xf numFmtId="168" fontId="0" fillId="0" borderId="0" xfId="0" applyNumberFormat="1" applyFont="1" applyFill="1" applyAlignment="1">
      <alignment horizontal="center" vertical="center"/>
    </xf>
    <xf numFmtId="168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168" fontId="0" fillId="0" borderId="10" xfId="0" applyNumberFormat="1" applyFont="1" applyFill="1" applyBorder="1" applyAlignment="1">
      <alignment horizontal="right" vertical="center" wrapText="1"/>
    </xf>
    <xf numFmtId="0" fontId="0" fillId="0" borderId="10" xfId="0" applyBorder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168" fontId="0" fillId="0" borderId="0" xfId="0" applyNumberFormat="1" applyAlignment="1">
      <alignment/>
    </xf>
    <xf numFmtId="168" fontId="6" fillId="0" borderId="0" xfId="0" applyNumberFormat="1" applyFont="1" applyAlignment="1">
      <alignment horizontal="right"/>
    </xf>
    <xf numFmtId="168" fontId="0" fillId="0" borderId="0" xfId="0" applyNumberFormat="1" applyFont="1" applyFill="1" applyAlignment="1">
      <alignment horizontal="right" vertical="center"/>
    </xf>
    <xf numFmtId="168" fontId="0" fillId="0" borderId="10" xfId="0" applyNumberFormat="1" applyFill="1" applyBorder="1" applyAlignment="1">
      <alignment vertical="center"/>
    </xf>
    <xf numFmtId="168" fontId="0" fillId="0" borderId="0" xfId="0" applyNumberFormat="1" applyFill="1" applyAlignment="1">
      <alignment/>
    </xf>
    <xf numFmtId="49" fontId="0" fillId="0" borderId="10" xfId="0" applyNumberFormat="1" applyFont="1" applyFill="1" applyBorder="1" applyAlignment="1">
      <alignment vertical="center" wrapText="1"/>
    </xf>
    <xf numFmtId="168" fontId="0" fillId="0" borderId="11" xfId="0" applyNumberFormat="1" applyFill="1" applyBorder="1" applyAlignment="1">
      <alignment vertical="center"/>
    </xf>
    <xf numFmtId="168" fontId="0" fillId="0" borderId="11" xfId="0" applyNumberFormat="1" applyFill="1" applyBorder="1" applyAlignment="1">
      <alignment horizontal="right" vertic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168" fontId="0" fillId="0" borderId="12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vertical="center"/>
    </xf>
    <xf numFmtId="0" fontId="9" fillId="0" borderId="0" xfId="0" applyFont="1" applyFill="1" applyAlignment="1">
      <alignment horizontal="right"/>
    </xf>
    <xf numFmtId="0" fontId="17" fillId="0" borderId="0" xfId="0" applyFont="1" applyAlignment="1">
      <alignment horizontal="center" wrapText="1"/>
    </xf>
    <xf numFmtId="0" fontId="18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wrapText="1"/>
    </xf>
    <xf numFmtId="0" fontId="9" fillId="0" borderId="0" xfId="0" applyFont="1" applyAlignment="1">
      <alignment/>
    </xf>
    <xf numFmtId="0" fontId="0" fillId="34" borderId="10" xfId="0" applyFont="1" applyFill="1" applyBorder="1" applyAlignment="1">
      <alignment vertical="center"/>
    </xf>
    <xf numFmtId="0" fontId="0" fillId="33" borderId="12" xfId="0" applyFont="1" applyFill="1" applyBorder="1" applyAlignment="1">
      <alignment vertical="center"/>
    </xf>
    <xf numFmtId="0" fontId="0" fillId="34" borderId="12" xfId="0" applyFont="1" applyFill="1" applyBorder="1" applyAlignment="1">
      <alignment vertical="center"/>
    </xf>
    <xf numFmtId="0" fontId="1" fillId="0" borderId="10" xfId="61" applyFont="1" applyFill="1" applyBorder="1" applyAlignment="1">
      <alignment horizontal="center" vertical="center"/>
      <protection/>
    </xf>
    <xf numFmtId="0" fontId="1" fillId="0" borderId="10" xfId="61" applyNumberFormat="1" applyFont="1" applyFill="1" applyBorder="1" applyAlignment="1">
      <alignment horizontal="center" vertical="center" wrapText="1"/>
      <protection/>
    </xf>
    <xf numFmtId="44" fontId="1" fillId="0" borderId="10" xfId="61" applyNumberFormat="1" applyFont="1" applyFill="1" applyBorder="1" applyAlignment="1">
      <alignment horizontal="center" vertical="center" wrapText="1"/>
      <protection/>
    </xf>
    <xf numFmtId="0" fontId="0" fillId="0" borderId="10" xfId="61" applyFont="1" applyFill="1" applyBorder="1" applyAlignment="1">
      <alignment horizontal="center" vertical="center"/>
      <protection/>
    </xf>
    <xf numFmtId="44" fontId="0" fillId="0" borderId="10" xfId="78" applyFont="1" applyBorder="1" applyAlignment="1">
      <alignment vertical="center"/>
    </xf>
    <xf numFmtId="44" fontId="0" fillId="0" borderId="13" xfId="78" applyFont="1" applyFill="1" applyBorder="1" applyAlignment="1">
      <alignment vertical="center"/>
    </xf>
    <xf numFmtId="44" fontId="5" fillId="0" borderId="10" xfId="67" applyNumberFormat="1" applyFont="1" applyFill="1" applyBorder="1" applyAlignment="1">
      <alignment horizontal="right" vertical="center" wrapText="1"/>
      <protection/>
    </xf>
    <xf numFmtId="44" fontId="0" fillId="0" borderId="10" xfId="61" applyNumberFormat="1" applyFont="1" applyFill="1" applyBorder="1" applyAlignment="1">
      <alignment horizontal="right" vertical="center" wrapText="1"/>
      <protection/>
    </xf>
    <xf numFmtId="179" fontId="5" fillId="0" borderId="14" xfId="67" applyNumberFormat="1" applyFont="1" applyFill="1" applyBorder="1" applyAlignment="1">
      <alignment horizontal="right" vertical="center" wrapText="1"/>
      <protection/>
    </xf>
    <xf numFmtId="44" fontId="0" fillId="34" borderId="15" xfId="78" applyFont="1" applyFill="1" applyBorder="1" applyAlignment="1">
      <alignment vertical="center"/>
    </xf>
    <xf numFmtId="44" fontId="0" fillId="34" borderId="13" xfId="78" applyFont="1" applyFill="1" applyBorder="1" applyAlignment="1">
      <alignment vertical="center"/>
    </xf>
    <xf numFmtId="0" fontId="0" fillId="0" borderId="16" xfId="61" applyFont="1" applyFill="1" applyBorder="1" applyAlignment="1">
      <alignment horizontal="center" vertical="center"/>
      <protection/>
    </xf>
    <xf numFmtId="0" fontId="0" fillId="0" borderId="14" xfId="61" applyFont="1" applyFill="1" applyBorder="1" applyAlignment="1">
      <alignment horizontal="center" vertical="center"/>
      <protection/>
    </xf>
    <xf numFmtId="0" fontId="0" fillId="0" borderId="10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77" fillId="0" borderId="0" xfId="0" applyFont="1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 wrapText="1"/>
    </xf>
    <xf numFmtId="0" fontId="0" fillId="35" borderId="12" xfId="0" applyFont="1" applyFill="1" applyBorder="1" applyAlignment="1">
      <alignment horizontal="center" vertical="center" wrapText="1"/>
    </xf>
    <xf numFmtId="0" fontId="0" fillId="35" borderId="10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vertical="center" wrapText="1"/>
    </xf>
    <xf numFmtId="0" fontId="0" fillId="0" borderId="17" xfId="0" applyFont="1" applyFill="1" applyBorder="1" applyAlignment="1">
      <alignment vertical="center" wrapText="1"/>
    </xf>
    <xf numFmtId="0" fontId="0" fillId="0" borderId="12" xfId="0" applyFont="1" applyFill="1" applyBorder="1" applyAlignment="1">
      <alignment vertical="center" wrapText="1"/>
    </xf>
    <xf numFmtId="44" fontId="1" fillId="0" borderId="0" xfId="76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right" vertical="center" wrapText="1"/>
    </xf>
    <xf numFmtId="44" fontId="1" fillId="0" borderId="0" xfId="76" applyFont="1" applyFill="1" applyBorder="1" applyAlignment="1">
      <alignment vertical="center" wrapText="1"/>
    </xf>
    <xf numFmtId="168" fontId="1" fillId="33" borderId="10" xfId="0" applyNumberFormat="1" applyFont="1" applyFill="1" applyBorder="1" applyAlignment="1">
      <alignment horizontal="left" vertical="center"/>
    </xf>
    <xf numFmtId="0" fontId="0" fillId="0" borderId="19" xfId="0" applyFont="1" applyFill="1" applyBorder="1" applyAlignment="1">
      <alignment vertical="center" wrapText="1"/>
    </xf>
    <xf numFmtId="0" fontId="0" fillId="36" borderId="10" xfId="0" applyFont="1" applyFill="1" applyBorder="1" applyAlignment="1">
      <alignment horizontal="center" vertical="center" wrapText="1"/>
    </xf>
    <xf numFmtId="0" fontId="0" fillId="0" borderId="10" xfId="61" applyFont="1" applyFill="1" applyBorder="1" applyAlignment="1">
      <alignment vertical="center" wrapText="1"/>
      <protection/>
    </xf>
    <xf numFmtId="0" fontId="0" fillId="0" borderId="10" xfId="62" applyFont="1" applyFill="1" applyBorder="1" applyAlignment="1">
      <alignment vertical="center" wrapText="1"/>
      <protection/>
    </xf>
    <xf numFmtId="0" fontId="0" fillId="0" borderId="18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172" fontId="1" fillId="0" borderId="0" xfId="76" applyNumberFormat="1" applyFont="1" applyFill="1" applyBorder="1" applyAlignment="1">
      <alignment horizontal="center" vertical="center" wrapText="1"/>
    </xf>
    <xf numFmtId="7" fontId="1" fillId="0" borderId="0" xfId="76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/>
    </xf>
    <xf numFmtId="8" fontId="1" fillId="0" borderId="0" xfId="76" applyNumberFormat="1" applyFont="1" applyFill="1" applyBorder="1" applyAlignment="1">
      <alignment horizontal="center" vertical="center" wrapText="1"/>
    </xf>
    <xf numFmtId="168" fontId="1" fillId="0" borderId="0" xfId="76" applyNumberFormat="1" applyFont="1" applyFill="1" applyBorder="1" applyAlignment="1">
      <alignment horizontal="center" vertical="center" wrapText="1"/>
    </xf>
    <xf numFmtId="168" fontId="1" fillId="33" borderId="10" xfId="0" applyNumberFormat="1" applyFont="1" applyFill="1" applyBorder="1" applyAlignment="1">
      <alignment horizontal="center" vertical="center"/>
    </xf>
    <xf numFmtId="4" fontId="13" fillId="0" borderId="12" xfId="0" applyNumberFormat="1" applyFont="1" applyFill="1" applyBorder="1" applyAlignment="1">
      <alignment vertical="center" wrapText="1"/>
    </xf>
    <xf numFmtId="168" fontId="0" fillId="0" borderId="10" xfId="0" applyNumberFormat="1" applyFont="1" applyFill="1" applyBorder="1" applyAlignment="1">
      <alignment horizontal="center" vertical="center"/>
    </xf>
    <xf numFmtId="6" fontId="0" fillId="0" borderId="10" xfId="0" applyNumberFormat="1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3" xfId="0" applyFont="1" applyFill="1" applyBorder="1" applyAlignment="1">
      <alignment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 wrapText="1"/>
    </xf>
    <xf numFmtId="3" fontId="0" fillId="0" borderId="12" xfId="0" applyNumberFormat="1" applyFont="1" applyFill="1" applyBorder="1" applyAlignment="1">
      <alignment horizontal="center" vertical="center" wrapText="1"/>
    </xf>
    <xf numFmtId="0" fontId="78" fillId="0" borderId="1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 vertical="center" wrapText="1"/>
    </xf>
    <xf numFmtId="4" fontId="0" fillId="0" borderId="11" xfId="0" applyNumberFormat="1" applyFill="1" applyBorder="1" applyAlignment="1">
      <alignment vertical="center"/>
    </xf>
    <xf numFmtId="0" fontId="0" fillId="0" borderId="15" xfId="61" applyFont="1" applyFill="1" applyBorder="1" applyAlignment="1">
      <alignment horizontal="center" vertical="center" wrapText="1"/>
      <protection/>
    </xf>
    <xf numFmtId="49" fontId="0" fillId="37" borderId="15" xfId="67" applyNumberFormat="1" applyFont="1" applyFill="1" applyBorder="1" applyAlignment="1">
      <alignment horizontal="right" vertical="center" wrapText="1"/>
      <protection/>
    </xf>
    <xf numFmtId="178" fontId="0" fillId="0" borderId="15" xfId="61" applyNumberFormat="1" applyFont="1" applyFill="1" applyBorder="1">
      <alignment/>
      <protection/>
    </xf>
    <xf numFmtId="44" fontId="0" fillId="0" borderId="10" xfId="78" applyFont="1" applyBorder="1" applyAlignment="1">
      <alignment horizontal="center" vertical="center"/>
    </xf>
    <xf numFmtId="0" fontId="0" fillId="0" borderId="13" xfId="78" applyNumberFormat="1" applyFont="1" applyFill="1" applyBorder="1" applyAlignment="1">
      <alignment vertical="center"/>
    </xf>
    <xf numFmtId="44" fontId="0" fillId="0" borderId="13" xfId="78" applyFont="1" applyFill="1" applyBorder="1" applyAlignment="1">
      <alignment horizontal="center" vertical="center"/>
    </xf>
    <xf numFmtId="0" fontId="0" fillId="0" borderId="10" xfId="78" applyNumberFormat="1" applyFont="1" applyBorder="1" applyAlignment="1">
      <alignment vertical="center"/>
    </xf>
    <xf numFmtId="178" fontId="0" fillId="0" borderId="15" xfId="61" applyNumberFormat="1" applyFont="1" applyFill="1" applyBorder="1" applyAlignment="1">
      <alignment horizontal="center" vertical="center"/>
      <protection/>
    </xf>
    <xf numFmtId="179" fontId="5" fillId="0" borderId="13" xfId="67" applyNumberFormat="1" applyFont="1" applyFill="1" applyBorder="1" applyAlignment="1">
      <alignment vertical="center" wrapText="1"/>
      <protection/>
    </xf>
    <xf numFmtId="179" fontId="0" fillId="0" borderId="13" xfId="61" applyNumberFormat="1" applyFont="1" applyFill="1" applyBorder="1" applyAlignment="1">
      <alignment vertical="center" wrapText="1"/>
      <protection/>
    </xf>
    <xf numFmtId="49" fontId="0" fillId="37" borderId="15" xfId="67" applyNumberFormat="1" applyFont="1" applyFill="1" applyBorder="1" applyAlignment="1">
      <alignment horizontal="center" vertical="center" wrapText="1"/>
      <protection/>
    </xf>
    <xf numFmtId="178" fontId="0" fillId="37" borderId="15" xfId="61" applyNumberFormat="1" applyFont="1" applyFill="1" applyBorder="1" applyAlignment="1">
      <alignment horizontal="center" vertical="center" wrapText="1"/>
      <protection/>
    </xf>
    <xf numFmtId="49" fontId="0" fillId="0" borderId="15" xfId="78" applyNumberFormat="1" applyFont="1" applyFill="1" applyBorder="1" applyAlignment="1">
      <alignment horizontal="center" vertical="center"/>
    </xf>
    <xf numFmtId="0" fontId="0" fillId="0" borderId="10" xfId="61" applyNumberFormat="1" applyFont="1" applyBorder="1" applyAlignment="1">
      <alignment horizontal="center" vertical="center" wrapText="1"/>
      <protection/>
    </xf>
    <xf numFmtId="49" fontId="0" fillId="0" borderId="10" xfId="78" applyNumberFormat="1" applyFont="1" applyBorder="1" applyAlignment="1">
      <alignment horizontal="center" vertical="center"/>
    </xf>
    <xf numFmtId="0" fontId="0" fillId="37" borderId="13" xfId="61" applyNumberFormat="1" applyFont="1" applyFill="1" applyBorder="1" applyAlignment="1">
      <alignment horizontal="center" vertical="center" wrapText="1"/>
      <protection/>
    </xf>
    <xf numFmtId="180" fontId="0" fillId="0" borderId="13" xfId="61" applyNumberFormat="1" applyFont="1" applyFill="1" applyBorder="1" applyAlignment="1">
      <alignment horizontal="center" vertical="center" wrapText="1"/>
      <protection/>
    </xf>
    <xf numFmtId="0" fontId="0" fillId="0" borderId="13" xfId="78" applyNumberFormat="1" applyFont="1" applyFill="1" applyBorder="1" applyAlignment="1">
      <alignment horizontal="center" vertical="center"/>
    </xf>
    <xf numFmtId="44" fontId="0" fillId="0" borderId="13" xfId="78" applyFont="1" applyFill="1" applyBorder="1" applyAlignment="1">
      <alignment horizontal="center" vertical="center" wrapText="1"/>
    </xf>
    <xf numFmtId="0" fontId="0" fillId="0" borderId="15" xfId="61" applyFont="1" applyFill="1" applyBorder="1" applyAlignment="1">
      <alignment horizontal="left" vertical="center" wrapText="1"/>
      <protection/>
    </xf>
    <xf numFmtId="0" fontId="0" fillId="0" borderId="10" xfId="61" applyFont="1" applyFill="1" applyBorder="1" applyAlignment="1">
      <alignment horizontal="left" vertical="center"/>
      <protection/>
    </xf>
    <xf numFmtId="0" fontId="0" fillId="37" borderId="13" xfId="61" applyFont="1" applyFill="1" applyBorder="1" applyAlignment="1">
      <alignment horizontal="left" vertical="center" wrapText="1"/>
      <protection/>
    </xf>
    <xf numFmtId="0" fontId="0" fillId="0" borderId="13" xfId="61" applyFont="1" applyFill="1" applyBorder="1" applyAlignment="1">
      <alignment horizontal="left" vertical="center" wrapText="1"/>
      <protection/>
    </xf>
    <xf numFmtId="0" fontId="0" fillId="0" borderId="0" xfId="0" applyFont="1" applyAlignment="1">
      <alignment vertical="center" wrapText="1"/>
    </xf>
    <xf numFmtId="0" fontId="0" fillId="0" borderId="15" xfId="61" applyFont="1" applyFill="1" applyBorder="1" applyAlignment="1">
      <alignment horizontal="left" vertical="center"/>
      <protection/>
    </xf>
    <xf numFmtId="49" fontId="0" fillId="37" borderId="15" xfId="61" applyNumberFormat="1" applyFont="1" applyFill="1" applyBorder="1" applyAlignment="1">
      <alignment horizontal="right" vertical="center" wrapText="1"/>
      <protection/>
    </xf>
    <xf numFmtId="0" fontId="0" fillId="0" borderId="15" xfId="78" applyNumberFormat="1" applyFont="1" applyFill="1" applyBorder="1" applyAlignment="1">
      <alignment vertical="center"/>
    </xf>
    <xf numFmtId="49" fontId="0" fillId="0" borderId="10" xfId="61" applyNumberFormat="1" applyFont="1" applyBorder="1" applyAlignment="1">
      <alignment horizontal="right" vertical="center" wrapText="1"/>
      <protection/>
    </xf>
    <xf numFmtId="0" fontId="0" fillId="37" borderId="13" xfId="61" applyFont="1" applyFill="1" applyBorder="1" applyAlignment="1">
      <alignment horizontal="left" vertical="center"/>
      <protection/>
    </xf>
    <xf numFmtId="49" fontId="0" fillId="37" borderId="13" xfId="61" applyNumberFormat="1" applyFont="1" applyFill="1" applyBorder="1" applyAlignment="1">
      <alignment horizontal="right" vertical="center" wrapText="1"/>
      <protection/>
    </xf>
    <xf numFmtId="49" fontId="0" fillId="0" borderId="13" xfId="61" applyNumberFormat="1" applyFont="1" applyFill="1" applyBorder="1" applyAlignment="1">
      <alignment horizontal="right" vertical="center" wrapText="1"/>
      <protection/>
    </xf>
    <xf numFmtId="0" fontId="0" fillId="0" borderId="13" xfId="61" applyFont="1" applyFill="1" applyBorder="1" applyAlignment="1">
      <alignment horizontal="left" vertical="center"/>
      <protection/>
    </xf>
    <xf numFmtId="49" fontId="5" fillId="0" borderId="13" xfId="67" applyNumberFormat="1" applyFont="1" applyFill="1" applyBorder="1" applyAlignment="1">
      <alignment horizontal="right" vertical="center" wrapText="1"/>
      <protection/>
    </xf>
    <xf numFmtId="49" fontId="0" fillId="0" borderId="13" xfId="67" applyNumberFormat="1" applyFont="1" applyFill="1" applyBorder="1" applyAlignment="1">
      <alignment horizontal="right" vertical="center" wrapText="1"/>
      <protection/>
    </xf>
    <xf numFmtId="49" fontId="5" fillId="0" borderId="10" xfId="67" applyNumberFormat="1" applyFont="1" applyFill="1" applyBorder="1" applyAlignment="1">
      <alignment horizontal="right" vertical="center" wrapText="1"/>
      <protection/>
    </xf>
    <xf numFmtId="49" fontId="5" fillId="0" borderId="10" xfId="42" applyNumberFormat="1" applyFont="1" applyFill="1" applyBorder="1" applyAlignment="1">
      <alignment horizontal="right" vertical="center" wrapText="1"/>
    </xf>
    <xf numFmtId="49" fontId="0" fillId="0" borderId="10" xfId="78" applyNumberFormat="1" applyFont="1" applyBorder="1" applyAlignment="1">
      <alignment horizontal="right" vertical="center"/>
    </xf>
    <xf numFmtId="0" fontId="0" fillId="0" borderId="10" xfId="0" applyBorder="1" applyAlignment="1">
      <alignment vertical="center" wrapText="1"/>
    </xf>
    <xf numFmtId="0" fontId="8" fillId="0" borderId="10" xfId="61" applyFont="1" applyFill="1" applyBorder="1" applyAlignment="1">
      <alignment horizontal="center" vertical="center"/>
      <protection/>
    </xf>
    <xf numFmtId="49" fontId="8" fillId="37" borderId="15" xfId="67" applyNumberFormat="1" applyFont="1" applyFill="1" applyBorder="1" applyAlignment="1">
      <alignment horizontal="right" vertical="center" wrapText="1"/>
      <protection/>
    </xf>
    <xf numFmtId="179" fontId="8" fillId="0" borderId="10" xfId="61" applyNumberFormat="1" applyFont="1" applyBorder="1" applyAlignment="1">
      <alignment horizontal="right" vertical="center" wrapText="1"/>
      <protection/>
    </xf>
    <xf numFmtId="0" fontId="8" fillId="0" borderId="15" xfId="78" applyNumberFormat="1" applyFont="1" applyFill="1" applyBorder="1" applyAlignment="1">
      <alignment vertical="center"/>
    </xf>
    <xf numFmtId="44" fontId="8" fillId="0" borderId="10" xfId="78" applyFont="1" applyBorder="1" applyAlignment="1">
      <alignment vertical="center"/>
    </xf>
    <xf numFmtId="0" fontId="8" fillId="37" borderId="13" xfId="61" applyFont="1" applyFill="1" applyBorder="1" applyAlignment="1">
      <alignment horizontal="center" vertical="center"/>
      <protection/>
    </xf>
    <xf numFmtId="44" fontId="8" fillId="0" borderId="13" xfId="78" applyFont="1" applyFill="1" applyBorder="1" applyAlignment="1">
      <alignment vertical="center"/>
    </xf>
    <xf numFmtId="0" fontId="8" fillId="0" borderId="21" xfId="78" applyNumberFormat="1" applyFont="1" applyFill="1" applyBorder="1" applyAlignment="1">
      <alignment vertical="center"/>
    </xf>
    <xf numFmtId="44" fontId="8" fillId="0" borderId="10" xfId="78" applyFont="1" applyFill="1" applyBorder="1" applyAlignment="1">
      <alignment vertical="center"/>
    </xf>
    <xf numFmtId="0" fontId="8" fillId="0" borderId="13" xfId="61" applyFont="1" applyFill="1" applyBorder="1" applyAlignment="1">
      <alignment horizontal="center" vertical="center"/>
      <protection/>
    </xf>
    <xf numFmtId="179" fontId="21" fillId="0" borderId="13" xfId="67" applyNumberFormat="1" applyFont="1" applyFill="1" applyBorder="1" applyAlignment="1">
      <alignment horizontal="right" vertical="center" wrapText="1"/>
      <protection/>
    </xf>
    <xf numFmtId="44" fontId="8" fillId="0" borderId="10" xfId="78" applyFont="1" applyBorder="1" applyAlignment="1">
      <alignment vertical="center" wrapText="1"/>
    </xf>
    <xf numFmtId="44" fontId="21" fillId="0" borderId="10" xfId="67" applyNumberFormat="1" applyFont="1" applyFill="1" applyBorder="1" applyAlignment="1">
      <alignment horizontal="right" vertical="center" wrapText="1"/>
      <protection/>
    </xf>
    <xf numFmtId="49" fontId="8" fillId="0" borderId="10" xfId="61" applyNumberFormat="1" applyFont="1" applyFill="1" applyBorder="1" applyAlignment="1">
      <alignment horizontal="right" vertical="center" wrapText="1"/>
      <protection/>
    </xf>
    <xf numFmtId="0" fontId="79" fillId="0" borderId="14" xfId="61" applyNumberFormat="1" applyFont="1" applyFill="1" applyBorder="1" applyAlignment="1">
      <alignment horizontal="center" vertical="center"/>
      <protection/>
    </xf>
    <xf numFmtId="44" fontId="8" fillId="0" borderId="10" xfId="61" applyNumberFormat="1" applyFont="1" applyFill="1" applyBorder="1" applyAlignment="1">
      <alignment horizontal="right" vertical="center" wrapText="1"/>
      <protection/>
    </xf>
    <xf numFmtId="0" fontId="8" fillId="0" borderId="10" xfId="61" applyNumberFormat="1" applyFont="1" applyFill="1" applyBorder="1" applyAlignment="1">
      <alignment horizontal="center" vertical="center"/>
      <protection/>
    </xf>
    <xf numFmtId="49" fontId="8" fillId="38" borderId="15" xfId="67" applyNumberFormat="1" applyFont="1" applyFill="1" applyBorder="1" applyAlignment="1">
      <alignment horizontal="right" vertical="center" wrapText="1"/>
      <protection/>
    </xf>
    <xf numFmtId="49" fontId="8" fillId="35" borderId="10" xfId="61" applyNumberFormat="1" applyFont="1" applyFill="1" applyBorder="1" applyAlignment="1">
      <alignment horizontal="right" vertical="center" wrapText="1"/>
      <protection/>
    </xf>
    <xf numFmtId="44" fontId="8" fillId="35" borderId="10" xfId="61" applyNumberFormat="1" applyFont="1" applyFill="1" applyBorder="1" applyAlignment="1">
      <alignment horizontal="right" vertical="center" wrapText="1"/>
      <protection/>
    </xf>
    <xf numFmtId="0" fontId="8" fillId="0" borderId="10" xfId="61" applyNumberFormat="1" applyFont="1" applyFill="1" applyBorder="1" applyAlignment="1">
      <alignment horizontal="center" vertical="center" wrapText="1"/>
      <protection/>
    </xf>
    <xf numFmtId="0" fontId="15" fillId="0" borderId="10" xfId="61" applyNumberFormat="1" applyFont="1" applyFill="1" applyBorder="1" applyAlignment="1">
      <alignment horizontal="center" vertical="center" wrapText="1"/>
      <protection/>
    </xf>
    <xf numFmtId="43" fontId="8" fillId="35" borderId="10" xfId="61" applyNumberFormat="1" applyFont="1" applyFill="1" applyBorder="1" applyAlignment="1">
      <alignment horizontal="right" vertical="center" wrapText="1"/>
      <protection/>
    </xf>
    <xf numFmtId="49" fontId="15" fillId="38" borderId="15" xfId="67" applyNumberFormat="1" applyFont="1" applyFill="1" applyBorder="1" applyAlignment="1">
      <alignment horizontal="right" vertical="center" wrapText="1"/>
      <protection/>
    </xf>
    <xf numFmtId="0" fontId="0" fillId="0" borderId="10" xfId="0" applyBorder="1" applyAlignment="1">
      <alignment horizontal="center" vertical="center" wrapText="1"/>
    </xf>
    <xf numFmtId="183" fontId="5" fillId="0" borderId="10" xfId="51" applyNumberFormat="1" applyFont="1" applyFill="1" applyBorder="1" applyAlignment="1">
      <alignment horizontal="right" vertical="center" wrapText="1"/>
    </xf>
    <xf numFmtId="0" fontId="0" fillId="0" borderId="0" xfId="62">
      <alignment/>
      <protection/>
    </xf>
    <xf numFmtId="0" fontId="23" fillId="0" borderId="0" xfId="62" applyFont="1" applyFill="1" applyBorder="1" applyAlignment="1">
      <alignment horizontal="right" vertical="center"/>
      <protection/>
    </xf>
    <xf numFmtId="0" fontId="0" fillId="0" borderId="0" xfId="62" applyFont="1">
      <alignment/>
      <protection/>
    </xf>
    <xf numFmtId="178" fontId="0" fillId="37" borderId="15" xfId="61" applyNumberFormat="1" applyFont="1" applyFill="1" applyBorder="1" applyAlignment="1">
      <alignment horizontal="right" vertical="center" wrapText="1"/>
      <protection/>
    </xf>
    <xf numFmtId="179" fontId="0" fillId="0" borderId="10" xfId="61" applyNumberFormat="1" applyFont="1" applyBorder="1" applyAlignment="1">
      <alignment horizontal="right" vertical="center" wrapText="1"/>
      <protection/>
    </xf>
    <xf numFmtId="180" fontId="0" fillId="0" borderId="13" xfId="61" applyNumberFormat="1" applyFont="1" applyFill="1" applyBorder="1" applyAlignment="1">
      <alignment horizontal="right" vertical="center" wrapText="1"/>
      <protection/>
    </xf>
    <xf numFmtId="179" fontId="5" fillId="0" borderId="13" xfId="67" applyNumberFormat="1" applyFont="1" applyFill="1" applyBorder="1" applyAlignment="1">
      <alignment horizontal="right" vertical="center" wrapText="1"/>
      <protection/>
    </xf>
    <xf numFmtId="179" fontId="0" fillId="0" borderId="13" xfId="61" applyNumberFormat="1" applyFont="1" applyFill="1" applyBorder="1" applyAlignment="1">
      <alignment horizontal="right" vertical="center" wrapText="1"/>
      <protection/>
    </xf>
    <xf numFmtId="179" fontId="0" fillId="0" borderId="13" xfId="67" applyNumberFormat="1" applyFont="1" applyFill="1" applyBorder="1" applyAlignment="1">
      <alignment horizontal="right" vertical="center" wrapText="1"/>
      <protection/>
    </xf>
    <xf numFmtId="0" fontId="1" fillId="0" borderId="10" xfId="61" applyFont="1" applyFill="1" applyBorder="1" applyAlignment="1">
      <alignment horizontal="right"/>
      <protection/>
    </xf>
    <xf numFmtId="0" fontId="80" fillId="0" borderId="0" xfId="62" applyFont="1" applyFill="1" applyBorder="1" applyAlignment="1">
      <alignment horizontal="right" vertical="center"/>
      <protection/>
    </xf>
    <xf numFmtId="0" fontId="0" fillId="0" borderId="10" xfId="62" applyFont="1" applyBorder="1">
      <alignment/>
      <protection/>
    </xf>
    <xf numFmtId="0" fontId="0" fillId="0" borderId="10" xfId="62" applyFont="1" applyBorder="1" applyAlignment="1">
      <alignment horizontal="center"/>
      <protection/>
    </xf>
    <xf numFmtId="0" fontId="0" fillId="37" borderId="15" xfId="67" applyNumberFormat="1" applyFont="1" applyFill="1" applyBorder="1" applyAlignment="1">
      <alignment horizontal="right" vertical="center" wrapText="1"/>
      <protection/>
    </xf>
    <xf numFmtId="0" fontId="0" fillId="0" borderId="10" xfId="61" applyNumberFormat="1" applyFont="1" applyBorder="1" applyAlignment="1">
      <alignment horizontal="right" vertical="center" wrapText="1"/>
      <protection/>
    </xf>
    <xf numFmtId="0" fontId="0" fillId="37" borderId="13" xfId="61" applyNumberFormat="1" applyFont="1" applyFill="1" applyBorder="1" applyAlignment="1">
      <alignment horizontal="right" vertical="center" wrapText="1"/>
      <protection/>
    </xf>
    <xf numFmtId="0" fontId="5" fillId="0" borderId="13" xfId="67" applyNumberFormat="1" applyFont="1" applyFill="1" applyBorder="1" applyAlignment="1">
      <alignment horizontal="right" vertical="center" wrapText="1"/>
      <protection/>
    </xf>
    <xf numFmtId="0" fontId="0" fillId="0" borderId="13" xfId="67" applyNumberFormat="1" applyFont="1" applyFill="1" applyBorder="1" applyAlignment="1">
      <alignment horizontal="right" vertical="center" wrapText="1"/>
      <protection/>
    </xf>
    <xf numFmtId="0" fontId="5" fillId="0" borderId="10" xfId="67" applyNumberFormat="1" applyFont="1" applyFill="1" applyBorder="1" applyAlignment="1">
      <alignment horizontal="right" vertical="center" wrapText="1"/>
      <protection/>
    </xf>
    <xf numFmtId="0" fontId="5" fillId="0" borderId="14" xfId="67" applyNumberFormat="1" applyFont="1" applyFill="1" applyBorder="1" applyAlignment="1">
      <alignment horizontal="right" vertical="center" wrapText="1"/>
      <protection/>
    </xf>
    <xf numFmtId="0" fontId="22" fillId="0" borderId="16" xfId="62" applyFont="1" applyFill="1" applyBorder="1" applyAlignment="1">
      <alignment vertical="center"/>
      <protection/>
    </xf>
    <xf numFmtId="0" fontId="22" fillId="0" borderId="22" xfId="62" applyFont="1" applyFill="1" applyBorder="1" applyAlignment="1">
      <alignment vertical="center"/>
      <protection/>
    </xf>
    <xf numFmtId="0" fontId="22" fillId="0" borderId="18" xfId="62" applyFont="1" applyFill="1" applyBorder="1" applyAlignment="1">
      <alignment vertical="center"/>
      <protection/>
    </xf>
    <xf numFmtId="0" fontId="81" fillId="0" borderId="22" xfId="62" applyFont="1" applyFill="1" applyBorder="1" applyAlignment="1">
      <alignment vertical="center"/>
      <protection/>
    </xf>
    <xf numFmtId="178" fontId="0" fillId="0" borderId="15" xfId="61" applyNumberFormat="1" applyFont="1" applyFill="1" applyBorder="1" applyAlignment="1">
      <alignment horizontal="center"/>
      <protection/>
    </xf>
    <xf numFmtId="0" fontId="0" fillId="0" borderId="18" xfId="62" applyBorder="1">
      <alignment/>
      <protection/>
    </xf>
    <xf numFmtId="0" fontId="0" fillId="0" borderId="23" xfId="61" applyFont="1" applyFill="1" applyBorder="1" applyAlignment="1">
      <alignment horizontal="left" vertical="center" wrapText="1"/>
      <protection/>
    </xf>
    <xf numFmtId="0" fontId="0" fillId="0" borderId="18" xfId="61" applyFont="1" applyFill="1" applyBorder="1" applyAlignment="1">
      <alignment horizontal="left" vertical="center" wrapText="1"/>
      <protection/>
    </xf>
    <xf numFmtId="0" fontId="0" fillId="37" borderId="24" xfId="61" applyFont="1" applyFill="1" applyBorder="1" applyAlignment="1">
      <alignment horizontal="left" vertical="center" wrapText="1"/>
      <protection/>
    </xf>
    <xf numFmtId="0" fontId="0" fillId="0" borderId="24" xfId="61" applyFont="1" applyFill="1" applyBorder="1" applyAlignment="1">
      <alignment horizontal="left" vertical="center" wrapText="1"/>
      <protection/>
    </xf>
    <xf numFmtId="0" fontId="0" fillId="0" borderId="25" xfId="61" applyNumberFormat="1" applyFont="1" applyFill="1" applyBorder="1" applyAlignment="1">
      <alignment horizontal="left" vertical="center" wrapText="1"/>
      <protection/>
    </xf>
    <xf numFmtId="0" fontId="0" fillId="0" borderId="18" xfId="61" applyNumberFormat="1" applyFont="1" applyFill="1" applyBorder="1" applyAlignment="1">
      <alignment horizontal="left" vertical="center" wrapText="1"/>
      <protection/>
    </xf>
    <xf numFmtId="0" fontId="0" fillId="0" borderId="10" xfId="61" applyFont="1" applyFill="1" applyBorder="1" applyAlignment="1">
      <alignment horizontal="center" vertical="center" wrapText="1"/>
      <protection/>
    </xf>
    <xf numFmtId="3" fontId="0" fillId="0" borderId="12" xfId="0" applyNumberFormat="1" applyFont="1" applyFill="1" applyBorder="1" applyAlignment="1">
      <alignment horizontal="right" vertical="center" wrapText="1"/>
    </xf>
    <xf numFmtId="3" fontId="0" fillId="0" borderId="10" xfId="0" applyNumberFormat="1" applyFont="1" applyFill="1" applyBorder="1" applyAlignment="1">
      <alignment horizontal="right" vertical="center" wrapText="1"/>
    </xf>
    <xf numFmtId="0" fontId="82" fillId="0" borderId="10" xfId="0" applyFont="1" applyFill="1" applyBorder="1" applyAlignment="1">
      <alignment horizontal="center" vertical="center" wrapText="1"/>
    </xf>
    <xf numFmtId="0" fontId="0" fillId="39" borderId="10" xfId="0" applyFont="1" applyFill="1" applyBorder="1" applyAlignment="1">
      <alignment horizontal="right" vertical="center" wrapText="1"/>
    </xf>
    <xf numFmtId="3" fontId="0" fillId="0" borderId="10" xfId="0" applyNumberFormat="1" applyFont="1" applyFill="1" applyBorder="1" applyAlignment="1">
      <alignment horizontal="right" vertical="center"/>
    </xf>
    <xf numFmtId="43" fontId="0" fillId="0" borderId="20" xfId="0" applyNumberFormat="1" applyFont="1" applyFill="1" applyBorder="1" applyAlignment="1">
      <alignment horizontal="center" vertical="center" wrapText="1"/>
    </xf>
    <xf numFmtId="43" fontId="0" fillId="0" borderId="12" xfId="0" applyNumberFormat="1" applyFont="1" applyFill="1" applyBorder="1" applyAlignment="1">
      <alignment horizontal="center" vertical="center" wrapText="1"/>
    </xf>
    <xf numFmtId="43" fontId="0" fillId="0" borderId="16" xfId="0" applyNumberFormat="1" applyFont="1" applyFill="1" applyBorder="1" applyAlignment="1">
      <alignment horizontal="center" vertical="center" wrapText="1"/>
    </xf>
    <xf numFmtId="43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178" fontId="0" fillId="37" borderId="15" xfId="67" applyNumberFormat="1" applyFont="1" applyFill="1" applyBorder="1" applyAlignment="1">
      <alignment horizontal="center" vertical="center" wrapText="1"/>
      <protection/>
    </xf>
    <xf numFmtId="0" fontId="0" fillId="0" borderId="15" xfId="78" applyNumberFormat="1" applyFont="1" applyFill="1" applyBorder="1" applyAlignment="1">
      <alignment horizontal="center" vertical="center"/>
    </xf>
    <xf numFmtId="2" fontId="0" fillId="0" borderId="26" xfId="62" applyNumberFormat="1" applyBorder="1" applyAlignment="1">
      <alignment horizontal="center" vertical="center" wrapText="1"/>
      <protection/>
    </xf>
    <xf numFmtId="0" fontId="0" fillId="0" borderId="13" xfId="61" applyNumberFormat="1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/>
    </xf>
    <xf numFmtId="179" fontId="0" fillId="0" borderId="13" xfId="61" applyNumberFormat="1" applyFont="1" applyFill="1" applyBorder="1" applyAlignment="1">
      <alignment horizontal="center" vertical="center" wrapText="1"/>
      <protection/>
    </xf>
    <xf numFmtId="0" fontId="0" fillId="0" borderId="10" xfId="78" applyNumberFormat="1" applyFont="1" applyBorder="1" applyAlignment="1">
      <alignment horizontal="center" vertical="center"/>
    </xf>
    <xf numFmtId="44" fontId="5" fillId="0" borderId="10" xfId="67" applyNumberFormat="1" applyFont="1" applyFill="1" applyBorder="1" applyAlignment="1">
      <alignment horizontal="center" vertical="center" wrapText="1"/>
      <protection/>
    </xf>
    <xf numFmtId="178" fontId="0" fillId="0" borderId="15" xfId="61" applyNumberFormat="1" applyFont="1" applyFill="1" applyBorder="1" applyAlignment="1">
      <alignment horizontal="center" vertical="center" wrapText="1"/>
      <protection/>
    </xf>
    <xf numFmtId="49" fontId="0" fillId="0" borderId="10" xfId="0" applyNumberFormat="1" applyFill="1" applyBorder="1" applyAlignment="1">
      <alignment horizontal="center" vertical="center"/>
    </xf>
    <xf numFmtId="44" fontId="0" fillId="0" borderId="10" xfId="78" applyFont="1" applyBorder="1" applyAlignment="1">
      <alignment horizontal="center" vertical="center" wrapText="1"/>
    </xf>
    <xf numFmtId="43" fontId="82" fillId="0" borderId="10" xfId="51" applyFont="1" applyFill="1" applyBorder="1" applyAlignment="1">
      <alignment horizontal="center" vertical="center" wrapText="1"/>
    </xf>
    <xf numFmtId="0" fontId="0" fillId="0" borderId="27" xfId="78" applyNumberFormat="1" applyFont="1" applyBorder="1" applyAlignment="1">
      <alignment horizontal="center" vertical="center"/>
    </xf>
    <xf numFmtId="44" fontId="0" fillId="0" borderId="27" xfId="78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/>
    </xf>
    <xf numFmtId="44" fontId="0" fillId="0" borderId="10" xfId="61" applyNumberFormat="1" applyFont="1" applyFill="1" applyBorder="1" applyAlignment="1">
      <alignment horizontal="center" vertical="center" wrapText="1"/>
      <protection/>
    </xf>
    <xf numFmtId="0" fontId="0" fillId="0" borderId="15" xfId="61" applyFont="1" applyFill="1" applyBorder="1" applyAlignment="1">
      <alignment horizontal="center" vertical="center"/>
      <protection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3" xfId="0" applyFont="1" applyBorder="1" applyAlignment="1">
      <alignment horizontal="center" wrapText="1"/>
    </xf>
    <xf numFmtId="0" fontId="0" fillId="0" borderId="28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14" fontId="0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 wrapText="1"/>
    </xf>
    <xf numFmtId="185" fontId="0" fillId="0" borderId="15" xfId="0" applyNumberFormat="1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185" fontId="0" fillId="0" borderId="13" xfId="0" applyNumberFormat="1" applyFont="1" applyFill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center" vertical="center" wrapText="1"/>
    </xf>
    <xf numFmtId="3" fontId="0" fillId="37" borderId="15" xfId="67" applyNumberFormat="1" applyFont="1" applyFill="1" applyBorder="1" applyAlignment="1">
      <alignment horizontal="right" vertical="center" wrapText="1"/>
      <protection/>
    </xf>
    <xf numFmtId="44" fontId="0" fillId="0" borderId="15" xfId="78" applyFont="1" applyFill="1" applyBorder="1" applyAlignment="1" applyProtection="1">
      <alignment vertical="center"/>
      <protection/>
    </xf>
    <xf numFmtId="0" fontId="0" fillId="0" borderId="10" xfId="0" applyBorder="1" applyAlignment="1">
      <alignment vertical="center"/>
    </xf>
    <xf numFmtId="0" fontId="0" fillId="0" borderId="10" xfId="0" applyFont="1" applyBorder="1" applyAlignment="1">
      <alignment horizontal="left" vertical="center"/>
    </xf>
    <xf numFmtId="0" fontId="0" fillId="0" borderId="0" xfId="0" applyFill="1" applyAlignment="1">
      <alignment wrapText="1"/>
    </xf>
    <xf numFmtId="0" fontId="0" fillId="0" borderId="17" xfId="0" applyFont="1" applyFill="1" applyBorder="1" applyAlignment="1">
      <alignment horizontal="left" vertical="center" wrapText="1"/>
    </xf>
    <xf numFmtId="0" fontId="0" fillId="35" borderId="33" xfId="0" applyFont="1" applyFill="1" applyBorder="1" applyAlignment="1">
      <alignment horizontal="left" vertical="center" wrapText="1"/>
    </xf>
    <xf numFmtId="0" fontId="0" fillId="35" borderId="18" xfId="61" applyFont="1" applyFill="1" applyBorder="1" applyAlignment="1">
      <alignment horizontal="left" vertical="center"/>
      <protection/>
    </xf>
    <xf numFmtId="0" fontId="0" fillId="38" borderId="24" xfId="61" applyFont="1" applyFill="1" applyBorder="1" applyAlignment="1">
      <alignment horizontal="left" vertical="center"/>
      <protection/>
    </xf>
    <xf numFmtId="0" fontId="0" fillId="35" borderId="24" xfId="61" applyFont="1" applyFill="1" applyBorder="1" applyAlignment="1">
      <alignment horizontal="left" vertical="center"/>
      <protection/>
    </xf>
    <xf numFmtId="0" fontId="0" fillId="35" borderId="25" xfId="61" applyFont="1" applyFill="1" applyBorder="1" applyAlignment="1">
      <alignment horizontal="left" vertical="center"/>
      <protection/>
    </xf>
    <xf numFmtId="49" fontId="0" fillId="0" borderId="11" xfId="78" applyNumberFormat="1" applyFont="1" applyBorder="1" applyAlignment="1">
      <alignment horizontal="center" vertical="center"/>
    </xf>
    <xf numFmtId="44" fontId="0" fillId="0" borderId="11" xfId="78" applyFont="1" applyBorder="1" applyAlignment="1">
      <alignment vertical="center"/>
    </xf>
    <xf numFmtId="0" fontId="0" fillId="0" borderId="10" xfId="61" applyNumberFormat="1" applyFont="1" applyFill="1" applyBorder="1" applyAlignment="1">
      <alignment horizontal="right" vertical="center" wrapText="1"/>
      <protection/>
    </xf>
    <xf numFmtId="0" fontId="0" fillId="35" borderId="18" xfId="61" applyNumberFormat="1" applyFont="1" applyFill="1" applyBorder="1" applyAlignment="1">
      <alignment horizontal="left" vertical="center"/>
      <protection/>
    </xf>
    <xf numFmtId="168" fontId="0" fillId="0" borderId="10" xfId="78" applyNumberFormat="1" applyFont="1" applyBorder="1" applyAlignment="1">
      <alignment vertical="center"/>
    </xf>
    <xf numFmtId="168" fontId="0" fillId="0" borderId="15" xfId="61" applyNumberFormat="1" applyFont="1" applyFill="1" applyBorder="1" applyAlignment="1">
      <alignment horizontal="right" vertical="center"/>
      <protection/>
    </xf>
    <xf numFmtId="168" fontId="0" fillId="0" borderId="10" xfId="78" applyNumberFormat="1" applyFont="1" applyBorder="1" applyAlignment="1">
      <alignment horizontal="right" vertical="center"/>
    </xf>
    <xf numFmtId="168" fontId="0" fillId="0" borderId="13" xfId="78" applyNumberFormat="1" applyFont="1" applyFill="1" applyBorder="1" applyAlignment="1">
      <alignment horizontal="right" vertical="center"/>
    </xf>
    <xf numFmtId="168" fontId="0" fillId="0" borderId="13" xfId="78" applyNumberFormat="1" applyFont="1" applyFill="1" applyBorder="1" applyAlignment="1">
      <alignment vertical="center"/>
    </xf>
    <xf numFmtId="168" fontId="8" fillId="0" borderId="10" xfId="78" applyNumberFormat="1" applyFont="1" applyBorder="1" applyAlignment="1">
      <alignment vertical="center"/>
    </xf>
    <xf numFmtId="168" fontId="8" fillId="0" borderId="13" xfId="78" applyNumberFormat="1" applyFont="1" applyFill="1" applyBorder="1" applyAlignment="1">
      <alignment vertical="center"/>
    </xf>
    <xf numFmtId="168" fontId="8" fillId="0" borderId="14" xfId="78" applyNumberFormat="1" applyFont="1" applyFill="1" applyBorder="1" applyAlignment="1">
      <alignment vertical="center"/>
    </xf>
    <xf numFmtId="168" fontId="8" fillId="0" borderId="10" xfId="78" applyNumberFormat="1" applyFont="1" applyFill="1" applyBorder="1" applyAlignment="1">
      <alignment vertical="center"/>
    </xf>
    <xf numFmtId="168" fontId="82" fillId="0" borderId="10" xfId="51" applyNumberFormat="1" applyFont="1" applyFill="1" applyBorder="1" applyAlignment="1">
      <alignment horizontal="right" vertical="center"/>
    </xf>
    <xf numFmtId="168" fontId="0" fillId="0" borderId="11" xfId="78" applyNumberFormat="1" applyFont="1" applyBorder="1" applyAlignment="1">
      <alignment horizontal="right" vertical="center"/>
    </xf>
    <xf numFmtId="168" fontId="0" fillId="0" borderId="11" xfId="78" applyNumberFormat="1" applyFont="1" applyBorder="1" applyAlignment="1">
      <alignment vertical="center"/>
    </xf>
    <xf numFmtId="0" fontId="0" fillId="0" borderId="0" xfId="0" applyBorder="1" applyAlignment="1">
      <alignment/>
    </xf>
    <xf numFmtId="2" fontId="0" fillId="0" borderId="0" xfId="0" applyNumberFormat="1" applyFont="1" applyFill="1" applyBorder="1" applyAlignment="1">
      <alignment vertical="center" wrapText="1"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168" fontId="25" fillId="0" borderId="0" xfId="0" applyNumberFormat="1" applyFont="1" applyAlignment="1">
      <alignment horizontal="center" vertical="center"/>
    </xf>
    <xf numFmtId="0" fontId="17" fillId="0" borderId="10" xfId="0" applyFont="1" applyFill="1" applyBorder="1" applyAlignment="1">
      <alignment horizontal="center" vertical="center" wrapText="1"/>
    </xf>
    <xf numFmtId="0" fontId="24" fillId="34" borderId="10" xfId="0" applyFont="1" applyFill="1" applyBorder="1" applyAlignment="1">
      <alignment vertical="center"/>
    </xf>
    <xf numFmtId="0" fontId="24" fillId="0" borderId="10" xfId="0" applyFont="1" applyFill="1" applyBorder="1" applyAlignment="1">
      <alignment vertical="center" wrapText="1"/>
    </xf>
    <xf numFmtId="168" fontId="25" fillId="0" borderId="10" xfId="0" applyNumberFormat="1" applyFont="1" applyFill="1" applyBorder="1" applyAlignment="1">
      <alignment horizontal="center" vertical="center" wrapText="1"/>
    </xf>
    <xf numFmtId="4" fontId="25" fillId="0" borderId="10" xfId="0" applyNumberFormat="1" applyFont="1" applyFill="1" applyBorder="1" applyAlignment="1">
      <alignment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vertical="center"/>
    </xf>
    <xf numFmtId="0" fontId="24" fillId="0" borderId="0" xfId="0" applyFont="1" applyFill="1" applyAlignment="1">
      <alignment vertical="center"/>
    </xf>
    <xf numFmtId="0" fontId="25" fillId="0" borderId="10" xfId="0" applyFont="1" applyFill="1" applyBorder="1" applyAlignment="1">
      <alignment vertical="center" wrapText="1"/>
    </xf>
    <xf numFmtId="0" fontId="24" fillId="0" borderId="12" xfId="0" applyFont="1" applyFill="1" applyBorder="1" applyAlignment="1">
      <alignment vertical="center" wrapText="1"/>
    </xf>
    <xf numFmtId="4" fontId="25" fillId="0" borderId="12" xfId="0" applyNumberFormat="1" applyFont="1" applyFill="1" applyBorder="1" applyAlignment="1">
      <alignment vertical="center" wrapText="1"/>
    </xf>
    <xf numFmtId="0" fontId="24" fillId="0" borderId="12" xfId="0" applyFont="1" applyFill="1" applyBorder="1" applyAlignment="1">
      <alignment vertical="center"/>
    </xf>
    <xf numFmtId="4" fontId="24" fillId="0" borderId="10" xfId="0" applyNumberFormat="1" applyFont="1" applyFill="1" applyBorder="1" applyAlignment="1">
      <alignment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24" fillId="0" borderId="15" xfId="0" applyFont="1" applyFill="1" applyBorder="1" applyAlignment="1">
      <alignment vertical="center" wrapText="1"/>
    </xf>
    <xf numFmtId="0" fontId="24" fillId="0" borderId="10" xfId="0" applyFont="1" applyBorder="1" applyAlignment="1">
      <alignment vertical="center"/>
    </xf>
    <xf numFmtId="4" fontId="24" fillId="0" borderId="23" xfId="0" applyNumberFormat="1" applyFont="1" applyFill="1" applyBorder="1" applyAlignment="1">
      <alignment horizontal="center" vertical="center" wrapText="1"/>
    </xf>
    <xf numFmtId="0" fontId="24" fillId="0" borderId="15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/>
    </xf>
    <xf numFmtId="0" fontId="24" fillId="0" borderId="13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vertical="center" wrapText="1"/>
    </xf>
    <xf numFmtId="0" fontId="24" fillId="0" borderId="24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/>
    </xf>
    <xf numFmtId="2" fontId="24" fillId="0" borderId="10" xfId="0" applyNumberFormat="1" applyFont="1" applyFill="1" applyBorder="1" applyAlignment="1">
      <alignment vertical="center"/>
    </xf>
    <xf numFmtId="0" fontId="24" fillId="0" borderId="14" xfId="0" applyFont="1" applyFill="1" applyBorder="1" applyAlignment="1">
      <alignment vertical="center" wrapText="1"/>
    </xf>
    <xf numFmtId="0" fontId="24" fillId="0" borderId="11" xfId="0" applyFont="1" applyFill="1" applyBorder="1" applyAlignment="1">
      <alignment vertical="center" wrapText="1"/>
    </xf>
    <xf numFmtId="0" fontId="24" fillId="0" borderId="34" xfId="0" applyFont="1" applyFill="1" applyBorder="1" applyAlignment="1">
      <alignment horizontal="center" vertical="center" wrapText="1"/>
    </xf>
    <xf numFmtId="0" fontId="24" fillId="0" borderId="25" xfId="0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center" vertical="center" wrapText="1"/>
    </xf>
    <xf numFmtId="0" fontId="24" fillId="0" borderId="0" xfId="0" applyFont="1" applyBorder="1" applyAlignment="1">
      <alignment vertical="center"/>
    </xf>
    <xf numFmtId="0" fontId="24" fillId="0" borderId="12" xfId="62" applyFont="1" applyFill="1" applyBorder="1" applyAlignment="1">
      <alignment vertical="center" wrapText="1"/>
      <protection/>
    </xf>
    <xf numFmtId="0" fontId="24" fillId="0" borderId="10" xfId="0" applyNumberFormat="1" applyFont="1" applyBorder="1" applyAlignment="1">
      <alignment vertical="center" wrapText="1"/>
    </xf>
    <xf numFmtId="0" fontId="24" fillId="0" borderId="35" xfId="0" applyFont="1" applyBorder="1" applyAlignment="1">
      <alignment horizontal="center" vertical="center" wrapText="1"/>
    </xf>
    <xf numFmtId="0" fontId="24" fillId="0" borderId="12" xfId="62" applyFont="1" applyFill="1" applyBorder="1" applyAlignment="1">
      <alignment vertical="center"/>
      <protection/>
    </xf>
    <xf numFmtId="0" fontId="24" fillId="0" borderId="10" xfId="62" applyFont="1" applyFill="1" applyBorder="1" applyAlignment="1">
      <alignment vertical="center" wrapText="1"/>
      <protection/>
    </xf>
    <xf numFmtId="0" fontId="25" fillId="0" borderId="10" xfId="62" applyFont="1" applyFill="1" applyBorder="1" applyAlignment="1">
      <alignment vertical="center" wrapText="1"/>
      <protection/>
    </xf>
    <xf numFmtId="0" fontId="24" fillId="0" borderId="10" xfId="62" applyFont="1" applyFill="1" applyBorder="1" applyAlignment="1">
      <alignment vertical="center"/>
      <protection/>
    </xf>
    <xf numFmtId="0" fontId="24" fillId="0" borderId="10" xfId="0" applyFont="1" applyBorder="1" applyAlignment="1">
      <alignment vertical="center" wrapText="1"/>
    </xf>
    <xf numFmtId="4" fontId="25" fillId="0" borderId="12" xfId="62" applyNumberFormat="1" applyFont="1" applyFill="1" applyBorder="1" applyAlignment="1">
      <alignment vertical="center" wrapText="1"/>
      <protection/>
    </xf>
    <xf numFmtId="4" fontId="25" fillId="0" borderId="20" xfId="0" applyNumberFormat="1" applyFont="1" applyFill="1" applyBorder="1" applyAlignment="1">
      <alignment vertical="center" wrapText="1"/>
    </xf>
    <xf numFmtId="0" fontId="24" fillId="0" borderId="33" xfId="0" applyFont="1" applyFill="1" applyBorder="1" applyAlignment="1">
      <alignment vertical="center" wrapText="1"/>
    </xf>
    <xf numFmtId="0" fontId="24" fillId="0" borderId="18" xfId="0" applyFont="1" applyFill="1" applyBorder="1" applyAlignment="1">
      <alignment vertical="center"/>
    </xf>
    <xf numFmtId="0" fontId="24" fillId="0" borderId="10" xfId="0" applyFont="1" applyFill="1" applyBorder="1" applyAlignment="1">
      <alignment horizontal="right" vertical="center" wrapText="1"/>
    </xf>
    <xf numFmtId="0" fontId="25" fillId="0" borderId="16" xfId="0" applyFont="1" applyFill="1" applyBorder="1" applyAlignment="1">
      <alignment horizontal="center" vertical="center" wrapText="1"/>
    </xf>
    <xf numFmtId="0" fontId="24" fillId="0" borderId="18" xfId="0" applyFont="1" applyFill="1" applyBorder="1" applyAlignment="1">
      <alignment vertical="center" wrapText="1"/>
    </xf>
    <xf numFmtId="4" fontId="24" fillId="0" borderId="12" xfId="0" applyNumberFormat="1" applyFont="1" applyFill="1" applyBorder="1" applyAlignment="1">
      <alignment horizontal="center" vertical="center" wrapText="1"/>
    </xf>
    <xf numFmtId="4" fontId="25" fillId="0" borderId="12" xfId="0" applyNumberFormat="1" applyFont="1" applyFill="1" applyBorder="1" applyAlignment="1">
      <alignment horizontal="center" vertical="center" wrapText="1"/>
    </xf>
    <xf numFmtId="0" fontId="24" fillId="0" borderId="15" xfId="0" applyFont="1" applyFill="1" applyBorder="1" applyAlignment="1">
      <alignment vertical="center"/>
    </xf>
    <xf numFmtId="0" fontId="24" fillId="0" borderId="15" xfId="0" applyFont="1" applyFill="1" applyBorder="1" applyAlignment="1">
      <alignment horizontal="left" vertical="center" wrapText="1"/>
    </xf>
    <xf numFmtId="184" fontId="24" fillId="0" borderId="15" xfId="0" applyNumberFormat="1" applyFont="1" applyFill="1" applyBorder="1" applyAlignment="1">
      <alignment horizontal="center" vertical="center"/>
    </xf>
    <xf numFmtId="4" fontId="24" fillId="0" borderId="15" xfId="0" applyNumberFormat="1" applyFont="1" applyFill="1" applyBorder="1" applyAlignment="1">
      <alignment vertical="center"/>
    </xf>
    <xf numFmtId="0" fontId="24" fillId="0" borderId="15" xfId="0" applyNumberFormat="1" applyFont="1" applyFill="1" applyBorder="1" applyAlignment="1">
      <alignment horizontal="center" vertical="center"/>
    </xf>
    <xf numFmtId="0" fontId="24" fillId="0" borderId="15" xfId="0" applyFont="1" applyFill="1" applyBorder="1" applyAlignment="1">
      <alignment horizontal="center" vertical="center"/>
    </xf>
    <xf numFmtId="0" fontId="24" fillId="0" borderId="13" xfId="0" applyFont="1" applyFill="1" applyBorder="1" applyAlignment="1">
      <alignment vertical="center"/>
    </xf>
    <xf numFmtId="184" fontId="24" fillId="0" borderId="13" xfId="0" applyNumberFormat="1" applyFont="1" applyFill="1" applyBorder="1" applyAlignment="1">
      <alignment horizontal="center" vertical="center"/>
    </xf>
    <xf numFmtId="4" fontId="24" fillId="0" borderId="13" xfId="0" applyNumberFormat="1" applyFont="1" applyFill="1" applyBorder="1" applyAlignment="1">
      <alignment vertical="center"/>
    </xf>
    <xf numFmtId="0" fontId="24" fillId="0" borderId="13" xfId="0" applyNumberFormat="1" applyFont="1" applyFill="1" applyBorder="1" applyAlignment="1">
      <alignment horizontal="center" vertical="center"/>
    </xf>
    <xf numFmtId="0" fontId="24" fillId="0" borderId="13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vertical="center"/>
    </xf>
    <xf numFmtId="0" fontId="24" fillId="0" borderId="13" xfId="0" applyFont="1" applyFill="1" applyBorder="1" applyAlignment="1">
      <alignment horizontal="left" vertical="center" wrapText="1"/>
    </xf>
    <xf numFmtId="184" fontId="24" fillId="0" borderId="15" xfId="0" applyNumberFormat="1" applyFont="1" applyFill="1" applyBorder="1" applyAlignment="1">
      <alignment horizontal="center" vertical="center" wrapText="1"/>
    </xf>
    <xf numFmtId="4" fontId="24" fillId="0" borderId="13" xfId="0" applyNumberFormat="1" applyFont="1" applyFill="1" applyBorder="1" applyAlignment="1">
      <alignment vertical="center" wrapText="1"/>
    </xf>
    <xf numFmtId="0" fontId="24" fillId="0" borderId="13" xfId="0" applyNumberFormat="1" applyFont="1" applyFill="1" applyBorder="1" applyAlignment="1">
      <alignment horizontal="center" vertical="center" wrapText="1"/>
    </xf>
    <xf numFmtId="184" fontId="24" fillId="0" borderId="13" xfId="0" applyNumberFormat="1" applyFont="1" applyFill="1" applyBorder="1" applyAlignment="1">
      <alignment horizontal="center" vertical="center" wrapText="1"/>
    </xf>
    <xf numFmtId="0" fontId="24" fillId="0" borderId="0" xfId="0" applyFont="1" applyFill="1" applyAlignment="1">
      <alignment vertical="center" wrapText="1"/>
    </xf>
    <xf numFmtId="0" fontId="24" fillId="0" borderId="10" xfId="0" applyFont="1" applyFill="1" applyBorder="1" applyAlignment="1">
      <alignment horizontal="right" vertical="center"/>
    </xf>
    <xf numFmtId="49" fontId="24" fillId="0" borderId="10" xfId="0" applyNumberFormat="1" applyFont="1" applyFill="1" applyBorder="1" applyAlignment="1">
      <alignment horizontal="right" vertical="center"/>
    </xf>
    <xf numFmtId="0" fontId="24" fillId="0" borderId="12" xfId="0" applyNumberFormat="1" applyFont="1" applyFill="1" applyBorder="1" applyAlignment="1">
      <alignment horizontal="center" vertical="center" wrapText="1"/>
    </xf>
    <xf numFmtId="0" fontId="24" fillId="40" borderId="12" xfId="44" applyNumberFormat="1" applyFont="1" applyFill="1" applyBorder="1" applyAlignment="1">
      <alignment horizontal="center" vertical="center" wrapText="1"/>
    </xf>
    <xf numFmtId="4" fontId="26" fillId="0" borderId="12" xfId="0" applyNumberFormat="1" applyFont="1" applyFill="1" applyBorder="1" applyAlignment="1">
      <alignment vertical="center" wrapText="1"/>
    </xf>
    <xf numFmtId="0" fontId="24" fillId="0" borderId="0" xfId="0" applyFont="1" applyFill="1" applyAlignment="1">
      <alignment horizontal="center" vertical="center"/>
    </xf>
    <xf numFmtId="0" fontId="26" fillId="0" borderId="10" xfId="0" applyFont="1" applyFill="1" applyBorder="1" applyAlignment="1">
      <alignment vertical="center" wrapText="1"/>
    </xf>
    <xf numFmtId="0" fontId="25" fillId="0" borderId="10" xfId="0" applyNumberFormat="1" applyFont="1" applyFill="1" applyBorder="1" applyAlignment="1">
      <alignment horizontal="center" vertical="center" wrapText="1"/>
    </xf>
    <xf numFmtId="4" fontId="25" fillId="0" borderId="33" xfId="0" applyNumberFormat="1" applyFont="1" applyFill="1" applyBorder="1" applyAlignment="1">
      <alignment vertical="center" wrapText="1"/>
    </xf>
    <xf numFmtId="0" fontId="24" fillId="0" borderId="0" xfId="0" applyFont="1" applyAlignment="1">
      <alignment horizontal="right" vertical="center"/>
    </xf>
    <xf numFmtId="0" fontId="0" fillId="0" borderId="1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 wrapText="1"/>
    </xf>
    <xf numFmtId="168" fontId="0" fillId="0" borderId="16" xfId="0" applyNumberFormat="1" applyFont="1" applyFill="1" applyBorder="1" applyAlignment="1">
      <alignment horizontal="right" vertical="center" wrapText="1"/>
    </xf>
    <xf numFmtId="2" fontId="0" fillId="0" borderId="31" xfId="0" applyNumberFormat="1" applyFont="1" applyFill="1" applyBorder="1" applyAlignment="1">
      <alignment vertical="center" wrapText="1"/>
    </xf>
    <xf numFmtId="0" fontId="0" fillId="0" borderId="10" xfId="0" applyFont="1" applyBorder="1" applyAlignment="1">
      <alignment wrapText="1"/>
    </xf>
    <xf numFmtId="0" fontId="0" fillId="0" borderId="10" xfId="62" applyFont="1" applyFill="1" applyBorder="1" applyAlignment="1">
      <alignment horizontal="center" vertical="center" wrapText="1"/>
      <protection/>
    </xf>
    <xf numFmtId="0" fontId="83" fillId="0" borderId="0" xfId="0" applyFont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0" fillId="0" borderId="17" xfId="0" applyFont="1" applyFill="1" applyBorder="1" applyAlignment="1">
      <alignment horizontal="center" vertical="center"/>
    </xf>
    <xf numFmtId="2" fontId="0" fillId="0" borderId="10" xfId="0" applyNumberFormat="1" applyFont="1" applyBorder="1" applyAlignment="1">
      <alignment vertical="center"/>
    </xf>
    <xf numFmtId="2" fontId="0" fillId="40" borderId="10" xfId="0" applyNumberFormat="1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82" fillId="0" borderId="10" xfId="62" applyFont="1" applyBorder="1" applyAlignment="1">
      <alignment vertical="center" wrapText="1"/>
      <protection/>
    </xf>
    <xf numFmtId="0" fontId="82" fillId="0" borderId="10" xfId="62" applyFont="1" applyBorder="1" applyAlignment="1">
      <alignment horizontal="left" vertical="center" wrapText="1"/>
      <protection/>
    </xf>
    <xf numFmtId="0" fontId="82" fillId="0" borderId="10" xfId="62" applyFont="1" applyFill="1" applyBorder="1" applyAlignment="1">
      <alignment vertical="center" wrapText="1"/>
      <protection/>
    </xf>
    <xf numFmtId="0" fontId="0" fillId="0" borderId="18" xfId="0" applyFont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44" fontId="0" fillId="0" borderId="0" xfId="0" applyNumberFormat="1" applyFont="1" applyBorder="1" applyAlignment="1">
      <alignment horizontal="right" vertical="center" wrapText="1"/>
    </xf>
    <xf numFmtId="44" fontId="1" fillId="0" borderId="10" xfId="0" applyNumberFormat="1" applyFont="1" applyFill="1" applyBorder="1" applyAlignment="1">
      <alignment horizontal="right" vertical="center" wrapText="1"/>
    </xf>
    <xf numFmtId="44" fontId="0" fillId="0" borderId="10" xfId="0" applyNumberFormat="1" applyFont="1" applyFill="1" applyBorder="1" applyAlignment="1">
      <alignment vertical="center"/>
    </xf>
    <xf numFmtId="44" fontId="0" fillId="0" borderId="10" xfId="0" applyNumberFormat="1" applyFont="1" applyFill="1" applyBorder="1" applyAlignment="1">
      <alignment vertical="center" wrapText="1"/>
    </xf>
    <xf numFmtId="44" fontId="1" fillId="41" borderId="10" xfId="0" applyNumberFormat="1" applyFont="1" applyFill="1" applyBorder="1" applyAlignment="1">
      <alignment horizontal="right" vertical="center" wrapText="1"/>
    </xf>
    <xf numFmtId="44" fontId="0" fillId="0" borderId="11" xfId="0" applyNumberFormat="1" applyFont="1" applyFill="1" applyBorder="1" applyAlignment="1">
      <alignment vertical="center" wrapText="1"/>
    </xf>
    <xf numFmtId="44" fontId="83" fillId="0" borderId="17" xfId="0" applyNumberFormat="1" applyFont="1" applyBorder="1" applyAlignment="1">
      <alignment vertical="center"/>
    </xf>
    <xf numFmtId="44" fontId="0" fillId="0" borderId="12" xfId="0" applyNumberFormat="1" applyFont="1" applyFill="1" applyBorder="1" applyAlignment="1">
      <alignment horizontal="right" vertical="center" wrapText="1"/>
    </xf>
    <xf numFmtId="44" fontId="0" fillId="0" borderId="10" xfId="0" applyNumberFormat="1" applyFont="1" applyFill="1" applyBorder="1" applyAlignment="1">
      <alignment horizontal="right" vertical="center" wrapText="1"/>
    </xf>
    <xf numFmtId="44" fontId="0" fillId="0" borderId="12" xfId="0" applyNumberFormat="1" applyFont="1" applyFill="1" applyBorder="1" applyAlignment="1">
      <alignment vertical="center"/>
    </xf>
    <xf numFmtId="44" fontId="0" fillId="0" borderId="12" xfId="0" applyNumberFormat="1" applyFont="1" applyFill="1" applyBorder="1" applyAlignment="1">
      <alignment vertical="center" wrapText="1"/>
    </xf>
    <xf numFmtId="44" fontId="0" fillId="0" borderId="10" xfId="87" applyNumberFormat="1" applyFont="1" applyFill="1" applyBorder="1" applyAlignment="1">
      <alignment vertical="center"/>
    </xf>
    <xf numFmtId="44" fontId="1" fillId="0" borderId="0" xfId="76" applyNumberFormat="1" applyFont="1" applyFill="1" applyBorder="1" applyAlignment="1">
      <alignment horizontal="right" vertical="center" wrapText="1"/>
    </xf>
    <xf numFmtId="44" fontId="0" fillId="0" borderId="17" xfId="0" applyNumberFormat="1" applyFont="1" applyFill="1" applyBorder="1" applyAlignment="1">
      <alignment vertical="center"/>
    </xf>
    <xf numFmtId="44" fontId="0" fillId="0" borderId="27" xfId="0" applyNumberFormat="1" applyFont="1" applyFill="1" applyBorder="1" applyAlignment="1">
      <alignment vertical="center" wrapText="1"/>
    </xf>
    <xf numFmtId="44" fontId="0" fillId="0" borderId="10" xfId="42" applyNumberFormat="1" applyFont="1" applyFill="1" applyBorder="1" applyAlignment="1">
      <alignment horizontal="right" vertical="center" wrapText="1"/>
    </xf>
    <xf numFmtId="44" fontId="1" fillId="41" borderId="10" xfId="42" applyNumberFormat="1" applyFont="1" applyFill="1" applyBorder="1" applyAlignment="1">
      <alignment horizontal="right" vertical="center" wrapText="1"/>
    </xf>
    <xf numFmtId="44" fontId="0" fillId="0" borderId="10" xfId="61" applyNumberFormat="1" applyFont="1" applyFill="1" applyBorder="1" applyAlignment="1">
      <alignment vertical="center" wrapText="1"/>
      <protection/>
    </xf>
    <xf numFmtId="44" fontId="0" fillId="0" borderId="10" xfId="51" applyNumberFormat="1" applyFont="1" applyFill="1" applyBorder="1" applyAlignment="1">
      <alignment vertical="center" wrapText="1"/>
    </xf>
    <xf numFmtId="44" fontId="0" fillId="0" borderId="10" xfId="45" applyNumberFormat="1" applyFont="1" applyFill="1" applyBorder="1" applyAlignment="1">
      <alignment vertical="center" wrapText="1"/>
    </xf>
    <xf numFmtId="44" fontId="1" fillId="41" borderId="16" xfId="0" applyNumberFormat="1" applyFont="1" applyFill="1" applyBorder="1" applyAlignment="1">
      <alignment horizontal="right" vertical="center" wrapText="1"/>
    </xf>
    <xf numFmtId="44" fontId="1" fillId="0" borderId="0" xfId="0" applyNumberFormat="1" applyFont="1" applyFill="1" applyBorder="1" applyAlignment="1">
      <alignment horizontal="right" vertical="center" wrapText="1"/>
    </xf>
    <xf numFmtId="44" fontId="0" fillId="0" borderId="0" xfId="0" applyNumberFormat="1" applyFont="1" applyFill="1" applyBorder="1" applyAlignment="1">
      <alignment horizontal="right" vertical="center" wrapText="1"/>
    </xf>
    <xf numFmtId="44" fontId="0" fillId="0" borderId="10" xfId="0" applyNumberFormat="1" applyFont="1" applyBorder="1" applyAlignment="1">
      <alignment vertical="center"/>
    </xf>
    <xf numFmtId="44" fontId="82" fillId="0" borderId="10" xfId="44" applyNumberFormat="1" applyFont="1" applyBorder="1" applyAlignment="1">
      <alignment horizontal="right" vertical="center"/>
    </xf>
    <xf numFmtId="44" fontId="82" fillId="0" borderId="10" xfId="44" applyNumberFormat="1" applyFont="1" applyFill="1" applyBorder="1" applyAlignment="1">
      <alignment horizontal="right" vertical="center"/>
    </xf>
    <xf numFmtId="44" fontId="1" fillId="41" borderId="12" xfId="0" applyNumberFormat="1" applyFont="1" applyFill="1" applyBorder="1" applyAlignment="1">
      <alignment horizontal="right" vertical="center" wrapText="1"/>
    </xf>
    <xf numFmtId="44" fontId="0" fillId="0" borderId="36" xfId="0" applyNumberFormat="1" applyFont="1" applyBorder="1" applyAlignment="1">
      <alignment vertical="center"/>
    </xf>
    <xf numFmtId="44" fontId="0" fillId="33" borderId="10" xfId="0" applyNumberFormat="1" applyFont="1" applyFill="1" applyBorder="1" applyAlignment="1">
      <alignment horizontal="right" vertical="center" wrapText="1"/>
    </xf>
    <xf numFmtId="44" fontId="1" fillId="33" borderId="10" xfId="0" applyNumberFormat="1" applyFont="1" applyFill="1" applyBorder="1" applyAlignment="1">
      <alignment horizontal="right" vertical="center" wrapText="1"/>
    </xf>
    <xf numFmtId="44" fontId="9" fillId="36" borderId="10" xfId="0" applyNumberFormat="1" applyFont="1" applyFill="1" applyBorder="1" applyAlignment="1">
      <alignment horizontal="right" vertical="center" wrapText="1"/>
    </xf>
    <xf numFmtId="44" fontId="0" fillId="0" borderId="18" xfId="0" applyNumberFormat="1" applyFont="1" applyFill="1" applyBorder="1" applyAlignment="1">
      <alignment horizontal="right" vertical="center" wrapText="1"/>
    </xf>
    <xf numFmtId="44" fontId="0" fillId="0" borderId="10" xfId="0" applyNumberFormat="1" applyFont="1" applyFill="1" applyBorder="1" applyAlignment="1">
      <alignment horizontal="right" vertical="center"/>
    </xf>
    <xf numFmtId="44" fontId="1" fillId="41" borderId="10" xfId="0" applyNumberFormat="1" applyFont="1" applyFill="1" applyBorder="1" applyAlignment="1">
      <alignment vertical="center" wrapText="1"/>
    </xf>
    <xf numFmtId="44" fontId="0" fillId="0" borderId="13" xfId="0" applyNumberFormat="1" applyFont="1" applyFill="1" applyBorder="1" applyAlignment="1">
      <alignment horizontal="right" vertical="center" wrapText="1"/>
    </xf>
    <xf numFmtId="44" fontId="0" fillId="0" borderId="13" xfId="0" applyNumberFormat="1" applyFont="1" applyFill="1" applyBorder="1" applyAlignment="1">
      <alignment vertical="center" wrapText="1"/>
    </xf>
    <xf numFmtId="44" fontId="0" fillId="0" borderId="17" xfId="0" applyNumberFormat="1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24" fillId="0" borderId="0" xfId="0" applyFont="1" applyFill="1" applyBorder="1" applyAlignment="1">
      <alignment vertical="center" wrapText="1"/>
    </xf>
    <xf numFmtId="4" fontId="24" fillId="0" borderId="10" xfId="0" applyNumberFormat="1" applyFont="1" applyFill="1" applyBorder="1" applyAlignment="1">
      <alignment/>
    </xf>
    <xf numFmtId="0" fontId="24" fillId="0" borderId="10" xfId="0" applyFont="1" applyFill="1" applyBorder="1" applyAlignment="1">
      <alignment/>
    </xf>
    <xf numFmtId="0" fontId="24" fillId="0" borderId="10" xfId="62" applyFont="1" applyFill="1" applyBorder="1" applyAlignment="1">
      <alignment horizontal="center" vertical="center" wrapText="1"/>
      <protection/>
    </xf>
    <xf numFmtId="0" fontId="24" fillId="0" borderId="12" xfId="62" applyFont="1" applyFill="1" applyBorder="1" applyAlignment="1">
      <alignment horizontal="center" vertical="center" wrapText="1"/>
      <protection/>
    </xf>
    <xf numFmtId="0" fontId="24" fillId="0" borderId="10" xfId="0" applyFont="1" applyBorder="1" applyAlignment="1">
      <alignment horizontal="center" vertical="center"/>
    </xf>
    <xf numFmtId="168" fontId="24" fillId="0" borderId="0" xfId="0" applyNumberFormat="1" applyFont="1" applyAlignment="1">
      <alignment horizontal="center" vertical="center"/>
    </xf>
    <xf numFmtId="44" fontId="27" fillId="0" borderId="10" xfId="0" applyNumberFormat="1" applyFont="1" applyFill="1" applyBorder="1" applyAlignment="1">
      <alignment vertical="center" wrapText="1"/>
    </xf>
    <xf numFmtId="44" fontId="27" fillId="0" borderId="10" xfId="0" applyNumberFormat="1" applyFont="1" applyFill="1" applyBorder="1" applyAlignment="1">
      <alignment horizontal="right" vertical="center" wrapText="1"/>
    </xf>
    <xf numFmtId="44" fontId="27" fillId="0" borderId="21" xfId="0" applyNumberFormat="1" applyFont="1" applyFill="1" applyBorder="1" applyAlignment="1">
      <alignment vertical="center" wrapText="1"/>
    </xf>
    <xf numFmtId="44" fontId="27" fillId="0" borderId="32" xfId="0" applyNumberFormat="1" applyFont="1" applyFill="1" applyBorder="1" applyAlignment="1">
      <alignment vertical="center" wrapText="1"/>
    </xf>
    <xf numFmtId="44" fontId="4" fillId="42" borderId="37" xfId="0" applyNumberFormat="1" applyFont="1" applyFill="1" applyBorder="1" applyAlignment="1">
      <alignment horizontal="right" vertical="center"/>
    </xf>
    <xf numFmtId="44" fontId="4" fillId="41" borderId="10" xfId="0" applyNumberFormat="1" applyFont="1" applyFill="1" applyBorder="1" applyAlignment="1">
      <alignment vertical="center"/>
    </xf>
    <xf numFmtId="0" fontId="24" fillId="0" borderId="38" xfId="0" applyFont="1" applyFill="1" applyBorder="1" applyAlignment="1">
      <alignment vertical="center" wrapText="1"/>
    </xf>
    <xf numFmtId="44" fontId="4" fillId="41" borderId="12" xfId="0" applyNumberFormat="1" applyFont="1" applyFill="1" applyBorder="1" applyAlignment="1">
      <alignment vertical="center"/>
    </xf>
    <xf numFmtId="0" fontId="24" fillId="0" borderId="22" xfId="0" applyFont="1" applyFill="1" applyBorder="1" applyAlignment="1">
      <alignment vertical="center" wrapText="1"/>
    </xf>
    <xf numFmtId="0" fontId="24" fillId="0" borderId="39" xfId="0" applyFont="1" applyFill="1" applyBorder="1" applyAlignment="1">
      <alignment vertical="center" wrapText="1"/>
    </xf>
    <xf numFmtId="0" fontId="24" fillId="0" borderId="40" xfId="0" applyFont="1" applyFill="1" applyBorder="1" applyAlignment="1">
      <alignment vertical="center" wrapText="1"/>
    </xf>
    <xf numFmtId="168" fontId="28" fillId="0" borderId="16" xfId="0" applyNumberFormat="1" applyFont="1" applyFill="1" applyBorder="1" applyAlignment="1">
      <alignment horizontal="right" vertical="center" wrapText="1"/>
    </xf>
    <xf numFmtId="0" fontId="28" fillId="0" borderId="10" xfId="0" applyFont="1" applyFill="1" applyBorder="1" applyAlignment="1">
      <alignment vertical="center"/>
    </xf>
    <xf numFmtId="168" fontId="28" fillId="0" borderId="16" xfId="0" applyNumberFormat="1" applyFont="1" applyFill="1" applyBorder="1" applyAlignment="1">
      <alignment vertical="center" wrapText="1"/>
    </xf>
    <xf numFmtId="168" fontId="28" fillId="0" borderId="10" xfId="0" applyNumberFormat="1" applyFont="1" applyFill="1" applyBorder="1" applyAlignment="1">
      <alignment vertical="center" wrapText="1"/>
    </xf>
    <xf numFmtId="168" fontId="28" fillId="0" borderId="10" xfId="0" applyNumberFormat="1" applyFont="1" applyFill="1" applyBorder="1" applyAlignment="1">
      <alignment horizontal="right" vertical="center" wrapText="1"/>
    </xf>
    <xf numFmtId="168" fontId="4" fillId="41" borderId="10" xfId="0" applyNumberFormat="1" applyFont="1" applyFill="1" applyBorder="1" applyAlignment="1">
      <alignment vertical="center"/>
    </xf>
    <xf numFmtId="168" fontId="28" fillId="0" borderId="16" xfId="42" applyNumberFormat="1" applyFont="1" applyFill="1" applyBorder="1" applyAlignment="1">
      <alignment horizontal="right" vertical="center" wrapText="1"/>
    </xf>
    <xf numFmtId="168" fontId="28" fillId="0" borderId="16" xfId="62" applyNumberFormat="1" applyFont="1" applyFill="1" applyBorder="1" applyAlignment="1">
      <alignment horizontal="right" vertical="center" wrapText="1"/>
      <protection/>
    </xf>
    <xf numFmtId="0" fontId="24" fillId="0" borderId="10" xfId="0" applyNumberFormat="1" applyFont="1" applyFill="1" applyBorder="1" applyAlignment="1">
      <alignment horizontal="center" vertical="center" wrapText="1"/>
    </xf>
    <xf numFmtId="0" fontId="17" fillId="0" borderId="0" xfId="0" applyNumberFormat="1" applyFont="1" applyAlignment="1">
      <alignment horizontal="center" vertical="center"/>
    </xf>
    <xf numFmtId="0" fontId="24" fillId="33" borderId="10" xfId="0" applyNumberFormat="1" applyFont="1" applyFill="1" applyBorder="1" applyAlignment="1">
      <alignment horizontal="center" vertical="center" wrapText="1"/>
    </xf>
    <xf numFmtId="0" fontId="24" fillId="0" borderId="0" xfId="0" applyNumberFormat="1" applyFont="1" applyFill="1" applyAlignment="1">
      <alignment horizontal="center" vertical="center"/>
    </xf>
    <xf numFmtId="0" fontId="24" fillId="0" borderId="15" xfId="0" applyNumberFormat="1" applyFont="1" applyFill="1" applyBorder="1" applyAlignment="1">
      <alignment horizontal="center" vertical="center" wrapText="1"/>
    </xf>
    <xf numFmtId="0" fontId="24" fillId="0" borderId="14" xfId="0" applyNumberFormat="1" applyFont="1" applyFill="1" applyBorder="1" applyAlignment="1">
      <alignment horizontal="center" vertical="center" wrapText="1"/>
    </xf>
    <xf numFmtId="0" fontId="24" fillId="0" borderId="12" xfId="62" applyNumberFormat="1" applyFont="1" applyFill="1" applyBorder="1" applyAlignment="1">
      <alignment horizontal="center" vertical="center" wrapText="1"/>
      <protection/>
    </xf>
    <xf numFmtId="0" fontId="24" fillId="0" borderId="10" xfId="62" applyNumberFormat="1" applyFont="1" applyFill="1" applyBorder="1" applyAlignment="1">
      <alignment horizontal="center" vertical="center" wrapText="1"/>
      <protection/>
    </xf>
    <xf numFmtId="0" fontId="24" fillId="0" borderId="10" xfId="0" applyNumberFormat="1" applyFont="1" applyFill="1" applyBorder="1" applyAlignment="1">
      <alignment horizontal="center" vertical="center"/>
    </xf>
    <xf numFmtId="0" fontId="24" fillId="0" borderId="0" xfId="0" applyNumberFormat="1" applyFont="1" applyAlignment="1">
      <alignment horizontal="center" vertical="center"/>
    </xf>
    <xf numFmtId="0" fontId="24" fillId="0" borderId="22" xfId="0" applyFont="1" applyFill="1" applyBorder="1" applyAlignment="1">
      <alignment horizontal="center" vertical="center" wrapText="1"/>
    </xf>
    <xf numFmtId="0" fontId="24" fillId="0" borderId="39" xfId="0" applyFont="1" applyFill="1" applyBorder="1" applyAlignment="1">
      <alignment horizontal="center" vertical="center" wrapText="1"/>
    </xf>
    <xf numFmtId="0" fontId="17" fillId="35" borderId="10" xfId="0" applyFont="1" applyFill="1" applyBorder="1" applyAlignment="1">
      <alignment horizontal="center" vertical="center" wrapText="1"/>
    </xf>
    <xf numFmtId="168" fontId="4" fillId="41" borderId="12" xfId="0" applyNumberFormat="1" applyFont="1" applyFill="1" applyBorder="1" applyAlignment="1">
      <alignment vertical="center"/>
    </xf>
    <xf numFmtId="0" fontId="0" fillId="0" borderId="10" xfId="61" applyNumberFormat="1" applyFont="1" applyFill="1" applyBorder="1" applyAlignment="1">
      <alignment horizontal="left" vertical="center"/>
      <protection/>
    </xf>
    <xf numFmtId="44" fontId="1" fillId="41" borderId="10" xfId="61" applyNumberFormat="1" applyFont="1" applyFill="1" applyBorder="1" applyAlignment="1">
      <alignment horizontal="center"/>
      <protection/>
    </xf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178" fontId="0" fillId="34" borderId="15" xfId="61" applyNumberFormat="1" applyFont="1" applyFill="1" applyBorder="1" applyAlignment="1">
      <alignment vertical="center"/>
      <protection/>
    </xf>
    <xf numFmtId="179" fontId="0" fillId="0" borderId="10" xfId="61" applyNumberFormat="1" applyFont="1" applyBorder="1" applyAlignment="1">
      <alignment horizontal="center" vertical="center" wrapText="1"/>
      <protection/>
    </xf>
    <xf numFmtId="178" fontId="0" fillId="0" borderId="15" xfId="61" applyNumberFormat="1" applyFont="1" applyFill="1" applyBorder="1" applyAlignment="1">
      <alignment vertical="center"/>
      <protection/>
    </xf>
    <xf numFmtId="168" fontId="0" fillId="0" borderId="15" xfId="61" applyNumberFormat="1" applyFont="1" applyFill="1" applyBorder="1" applyAlignment="1">
      <alignment vertical="center"/>
      <protection/>
    </xf>
    <xf numFmtId="0" fontId="1" fillId="41" borderId="16" xfId="61" applyNumberFormat="1" applyFont="1" applyFill="1" applyBorder="1" applyAlignment="1">
      <alignment vertical="center"/>
      <protection/>
    </xf>
    <xf numFmtId="168" fontId="1" fillId="41" borderId="10" xfId="61" applyNumberFormat="1" applyFont="1" applyFill="1" applyBorder="1" applyAlignment="1">
      <alignment horizontal="center" vertical="center"/>
      <protection/>
    </xf>
    <xf numFmtId="44" fontId="1" fillId="0" borderId="10" xfId="61" applyNumberFormat="1" applyFont="1" applyFill="1" applyBorder="1" applyAlignment="1">
      <alignment horizontal="center" vertical="center"/>
      <protection/>
    </xf>
    <xf numFmtId="44" fontId="1" fillId="0" borderId="0" xfId="61" applyNumberFormat="1" applyFont="1" applyFill="1" applyBorder="1" applyAlignment="1">
      <alignment horizontal="center" vertical="center"/>
      <protection/>
    </xf>
    <xf numFmtId="44" fontId="1" fillId="41" borderId="10" xfId="61" applyNumberFormat="1" applyFont="1" applyFill="1" applyBorder="1" applyAlignment="1">
      <alignment horizontal="center" vertical="center"/>
      <protection/>
    </xf>
    <xf numFmtId="168" fontId="0" fillId="0" borderId="0" xfId="0" applyNumberFormat="1" applyFont="1" applyBorder="1" applyAlignment="1">
      <alignment horizontal="right" vertical="center"/>
    </xf>
    <xf numFmtId="178" fontId="0" fillId="0" borderId="41" xfId="61" applyNumberFormat="1" applyFont="1" applyFill="1" applyBorder="1" applyAlignment="1">
      <alignment horizontal="center" vertical="center"/>
      <protection/>
    </xf>
    <xf numFmtId="178" fontId="0" fillId="0" borderId="21" xfId="61" applyNumberFormat="1" applyFont="1" applyFill="1" applyBorder="1" applyAlignment="1">
      <alignment horizontal="center" vertical="center"/>
      <protection/>
    </xf>
    <xf numFmtId="178" fontId="0" fillId="0" borderId="10" xfId="61" applyNumberFormat="1" applyFont="1" applyFill="1" applyBorder="1" applyAlignment="1">
      <alignment horizontal="center" vertical="center"/>
      <protection/>
    </xf>
    <xf numFmtId="178" fontId="0" fillId="0" borderId="42" xfId="61" applyNumberFormat="1" applyFont="1" applyFill="1" applyBorder="1" applyAlignment="1">
      <alignment horizontal="center" vertical="center"/>
      <protection/>
    </xf>
    <xf numFmtId="168" fontId="82" fillId="35" borderId="13" xfId="44" applyNumberFormat="1" applyFont="1" applyFill="1" applyBorder="1" applyAlignment="1">
      <alignment horizontal="right" vertical="center"/>
    </xf>
    <xf numFmtId="168" fontId="82" fillId="35" borderId="10" xfId="44" applyNumberFormat="1" applyFont="1" applyFill="1" applyBorder="1" applyAlignment="1">
      <alignment horizontal="right" vertical="center"/>
    </xf>
    <xf numFmtId="0" fontId="82" fillId="35" borderId="18" xfId="0" applyFont="1" applyFill="1" applyBorder="1" applyAlignment="1">
      <alignment vertical="center" wrapText="1"/>
    </xf>
    <xf numFmtId="0" fontId="82" fillId="35" borderId="10" xfId="0" applyFont="1" applyFill="1" applyBorder="1" applyAlignment="1">
      <alignment horizontal="right" vertical="center"/>
    </xf>
    <xf numFmtId="0" fontId="82" fillId="35" borderId="18" xfId="0" applyFont="1" applyFill="1" applyBorder="1" applyAlignment="1">
      <alignment horizontal="left" vertical="center" wrapText="1"/>
    </xf>
    <xf numFmtId="0" fontId="1" fillId="0" borderId="0" xfId="61" applyNumberFormat="1" applyFont="1" applyFill="1" applyBorder="1" applyAlignment="1">
      <alignment vertical="center"/>
      <protection/>
    </xf>
    <xf numFmtId="0" fontId="1" fillId="0" borderId="0" xfId="61" applyNumberFormat="1" applyFont="1" applyFill="1" applyBorder="1" applyAlignment="1">
      <alignment horizontal="center" vertical="center"/>
      <protection/>
    </xf>
    <xf numFmtId="44" fontId="0" fillId="34" borderId="24" xfId="78" applyFont="1" applyFill="1" applyBorder="1" applyAlignment="1">
      <alignment vertical="center"/>
    </xf>
    <xf numFmtId="0" fontId="0" fillId="35" borderId="10" xfId="61" applyNumberFormat="1" applyFont="1" applyFill="1" applyBorder="1" applyAlignment="1">
      <alignment horizontal="left" vertical="center"/>
      <protection/>
    </xf>
    <xf numFmtId="0" fontId="0" fillId="0" borderId="0" xfId="0" applyFont="1" applyAlignment="1">
      <alignment horizontal="center" vertical="center"/>
    </xf>
    <xf numFmtId="44" fontId="17" fillId="43" borderId="43" xfId="0" applyNumberFormat="1" applyFont="1" applyFill="1" applyBorder="1" applyAlignment="1">
      <alignment vertical="center"/>
    </xf>
    <xf numFmtId="44" fontId="1" fillId="0" borderId="0" xfId="78" applyFont="1" applyBorder="1" applyAlignment="1">
      <alignment vertical="center"/>
    </xf>
    <xf numFmtId="44" fontId="0" fillId="0" borderId="0" xfId="78" applyFont="1" applyBorder="1" applyAlignment="1">
      <alignment vertical="center"/>
    </xf>
    <xf numFmtId="44" fontId="1" fillId="41" borderId="10" xfId="78" applyFont="1" applyFill="1" applyBorder="1" applyAlignment="1">
      <alignment vertical="center"/>
    </xf>
    <xf numFmtId="0" fontId="1" fillId="41" borderId="10" xfId="61" applyNumberFormat="1" applyFont="1" applyFill="1" applyBorder="1" applyAlignment="1">
      <alignment vertical="center"/>
      <protection/>
    </xf>
    <xf numFmtId="178" fontId="0" fillId="34" borderId="15" xfId="61" applyNumberFormat="1" applyFont="1" applyFill="1" applyBorder="1" applyAlignment="1">
      <alignment horizontal="center" vertical="center"/>
      <protection/>
    </xf>
    <xf numFmtId="44" fontId="0" fillId="0" borderId="0" xfId="78" applyFont="1" applyBorder="1" applyAlignment="1">
      <alignment horizontal="center" vertical="center"/>
    </xf>
    <xf numFmtId="44" fontId="0" fillId="34" borderId="13" xfId="78" applyFont="1" applyFill="1" applyBorder="1" applyAlignment="1">
      <alignment horizontal="center" vertical="center"/>
    </xf>
    <xf numFmtId="178" fontId="8" fillId="0" borderId="15" xfId="61" applyNumberFormat="1" applyFont="1" applyFill="1" applyBorder="1" applyAlignment="1">
      <alignment horizontal="center" vertical="center"/>
      <protection/>
    </xf>
    <xf numFmtId="178" fontId="8" fillId="0" borderId="41" xfId="61" applyNumberFormat="1" applyFont="1" applyFill="1" applyBorder="1" applyAlignment="1">
      <alignment horizontal="center" vertical="center"/>
      <protection/>
    </xf>
    <xf numFmtId="178" fontId="8" fillId="0" borderId="10" xfId="61" applyNumberFormat="1" applyFont="1" applyFill="1" applyBorder="1" applyAlignment="1">
      <alignment horizontal="center" vertical="center"/>
      <protection/>
    </xf>
    <xf numFmtId="44" fontId="0" fillId="0" borderId="44" xfId="78" applyFont="1" applyBorder="1" applyAlignment="1">
      <alignment horizontal="center" vertical="center"/>
    </xf>
    <xf numFmtId="44" fontId="0" fillId="0" borderId="36" xfId="78" applyFont="1" applyBorder="1" applyAlignment="1">
      <alignment horizontal="center" vertical="center"/>
    </xf>
    <xf numFmtId="44" fontId="0" fillId="0" borderId="45" xfId="78" applyFont="1" applyBorder="1" applyAlignment="1">
      <alignment horizontal="center" vertical="center"/>
    </xf>
    <xf numFmtId="44" fontId="0" fillId="0" borderId="46" xfId="78" applyFont="1" applyBorder="1" applyAlignment="1">
      <alignment horizontal="center" vertical="center"/>
    </xf>
    <xf numFmtId="44" fontId="8" fillId="0" borderId="10" xfId="78" applyFont="1" applyBorder="1" applyAlignment="1">
      <alignment horizontal="center" vertical="center"/>
    </xf>
    <xf numFmtId="44" fontId="8" fillId="0" borderId="13" xfId="78" applyFont="1" applyFill="1" applyBorder="1" applyAlignment="1">
      <alignment horizontal="center" vertical="center"/>
    </xf>
    <xf numFmtId="44" fontId="8" fillId="0" borderId="0" xfId="78" applyFont="1" applyFill="1" applyBorder="1" applyAlignment="1">
      <alignment horizontal="center" vertical="center"/>
    </xf>
    <xf numFmtId="44" fontId="0" fillId="0" borderId="32" xfId="78" applyFont="1" applyFill="1" applyBorder="1" applyAlignment="1">
      <alignment horizontal="center" vertical="center"/>
    </xf>
    <xf numFmtId="44" fontId="0" fillId="0" borderId="16" xfId="78" applyFont="1" applyBorder="1" applyAlignment="1">
      <alignment horizontal="center" vertical="center"/>
    </xf>
    <xf numFmtId="172" fontId="0" fillId="0" borderId="16" xfId="78" applyNumberFormat="1" applyFont="1" applyBorder="1" applyAlignment="1">
      <alignment horizontal="center" vertical="center"/>
    </xf>
    <xf numFmtId="172" fontId="0" fillId="0" borderId="11" xfId="78" applyNumberFormat="1" applyFont="1" applyBorder="1" applyAlignment="1">
      <alignment horizontal="center" vertical="center"/>
    </xf>
    <xf numFmtId="178" fontId="8" fillId="0" borderId="15" xfId="61" applyNumberFormat="1" applyFont="1" applyFill="1" applyBorder="1" applyAlignment="1">
      <alignment horizontal="center" vertical="center" wrapText="1"/>
      <protection/>
    </xf>
    <xf numFmtId="0" fontId="1" fillId="41" borderId="18" xfId="61" applyNumberFormat="1" applyFont="1" applyFill="1" applyBorder="1" applyAlignment="1">
      <alignment horizontal="center"/>
      <protection/>
    </xf>
    <xf numFmtId="0" fontId="1" fillId="41" borderId="10" xfId="61" applyNumberFormat="1" applyFont="1" applyFill="1" applyBorder="1" applyAlignment="1">
      <alignment horizontal="center"/>
      <protection/>
    </xf>
    <xf numFmtId="0" fontId="1" fillId="34" borderId="10" xfId="61" applyFont="1" applyFill="1" applyBorder="1" applyAlignment="1">
      <alignment horizontal="center" vertical="center"/>
      <protection/>
    </xf>
    <xf numFmtId="0" fontId="1" fillId="34" borderId="18" xfId="61" applyNumberFormat="1" applyFont="1" applyFill="1" applyBorder="1" applyAlignment="1">
      <alignment horizontal="center" vertical="center" wrapText="1"/>
      <protection/>
    </xf>
    <xf numFmtId="44" fontId="1" fillId="34" borderId="10" xfId="61" applyNumberFormat="1" applyFont="1" applyFill="1" applyBorder="1" applyAlignment="1">
      <alignment horizontal="center" vertical="center" wrapText="1"/>
      <protection/>
    </xf>
    <xf numFmtId="0" fontId="17" fillId="34" borderId="10" xfId="0" applyFont="1" applyFill="1" applyBorder="1" applyAlignment="1">
      <alignment horizontal="left" vertical="center" wrapText="1"/>
    </xf>
    <xf numFmtId="0" fontId="17" fillId="34" borderId="10" xfId="0" applyFont="1" applyFill="1" applyBorder="1" applyAlignment="1">
      <alignment vertical="center" wrapText="1"/>
    </xf>
    <xf numFmtId="44" fontId="17" fillId="34" borderId="10" xfId="76" applyFont="1" applyFill="1" applyBorder="1" applyAlignment="1">
      <alignment horizontal="left" vertical="center" wrapText="1"/>
    </xf>
    <xf numFmtId="168" fontId="28" fillId="0" borderId="11" xfId="0" applyNumberFormat="1" applyFont="1" applyFill="1" applyBorder="1" applyAlignment="1">
      <alignment horizontal="right" vertical="center" wrapText="1"/>
    </xf>
    <xf numFmtId="168" fontId="28" fillId="0" borderId="12" xfId="0" applyNumberFormat="1" applyFont="1" applyFill="1" applyBorder="1" applyAlignment="1">
      <alignment horizontal="right" vertical="center" wrapText="1"/>
    </xf>
    <xf numFmtId="0" fontId="17" fillId="0" borderId="0" xfId="0" applyFont="1" applyAlignment="1">
      <alignment vertical="center"/>
    </xf>
    <xf numFmtId="0" fontId="24" fillId="0" borderId="10" xfId="0" applyFont="1" applyFill="1" applyBorder="1" applyAlignment="1" quotePrefix="1">
      <alignment vertical="center" wrapText="1"/>
    </xf>
    <xf numFmtId="168" fontId="28" fillId="0" borderId="10" xfId="0" applyNumberFormat="1" applyFont="1" applyFill="1" applyBorder="1" applyAlignment="1">
      <alignment horizontal="center" vertical="center" wrapText="1"/>
    </xf>
    <xf numFmtId="0" fontId="24" fillId="34" borderId="10" xfId="0" applyFont="1" applyFill="1" applyBorder="1" applyAlignment="1">
      <alignment horizontal="center" vertical="center"/>
    </xf>
    <xf numFmtId="0" fontId="17" fillId="34" borderId="10" xfId="0" applyFont="1" applyFill="1" applyBorder="1" applyAlignment="1">
      <alignment horizontal="center" vertical="center" wrapText="1"/>
    </xf>
    <xf numFmtId="44" fontId="4" fillId="41" borderId="0" xfId="0" applyNumberFormat="1" applyFont="1" applyFill="1" applyBorder="1" applyAlignment="1">
      <alignment horizontal="center" vertical="center"/>
    </xf>
    <xf numFmtId="44" fontId="17" fillId="34" borderId="10" xfId="76" applyFont="1" applyFill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/>
    </xf>
    <xf numFmtId="44" fontId="4" fillId="0" borderId="0" xfId="0" applyNumberFormat="1" applyFont="1" applyFill="1" applyBorder="1" applyAlignment="1">
      <alignment horizontal="center" vertical="center"/>
    </xf>
    <xf numFmtId="0" fontId="24" fillId="0" borderId="20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24" fillId="0" borderId="23" xfId="0" applyFont="1" applyFill="1" applyBorder="1" applyAlignment="1">
      <alignment horizontal="center" vertical="center" wrapText="1"/>
    </xf>
    <xf numFmtId="0" fontId="24" fillId="0" borderId="24" xfId="0" applyFont="1" applyFill="1" applyBorder="1" applyAlignment="1">
      <alignment vertical="center" wrapText="1"/>
    </xf>
    <xf numFmtId="0" fontId="24" fillId="0" borderId="47" xfId="0" applyFont="1" applyFill="1" applyBorder="1" applyAlignment="1">
      <alignment vertical="center" wrapText="1"/>
    </xf>
    <xf numFmtId="4" fontId="24" fillId="0" borderId="23" xfId="0" applyNumberFormat="1" applyFont="1" applyFill="1" applyBorder="1" applyAlignment="1">
      <alignment vertical="center" wrapText="1"/>
    </xf>
    <xf numFmtId="0" fontId="24" fillId="0" borderId="23" xfId="0" applyFont="1" applyFill="1" applyBorder="1" applyAlignment="1">
      <alignment vertical="center" wrapText="1"/>
    </xf>
    <xf numFmtId="168" fontId="84" fillId="41" borderId="10" xfId="0" applyNumberFormat="1" applyFont="1" applyFill="1" applyBorder="1" applyAlignment="1">
      <alignment vertical="center"/>
    </xf>
    <xf numFmtId="0" fontId="28" fillId="0" borderId="10" xfId="0" applyFont="1" applyFill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/>
    </xf>
    <xf numFmtId="0" fontId="85" fillId="0" borderId="0" xfId="0" applyFont="1" applyFill="1" applyAlignment="1">
      <alignment vertical="center"/>
    </xf>
    <xf numFmtId="0" fontId="27" fillId="0" borderId="0" xfId="0" applyFont="1" applyFill="1" applyAlignment="1">
      <alignment horizontal="left" vertical="center"/>
    </xf>
    <xf numFmtId="0" fontId="0" fillId="0" borderId="48" xfId="0" applyFont="1" applyFill="1" applyBorder="1" applyAlignment="1">
      <alignment horizontal="center" vertical="center" wrapText="1"/>
    </xf>
    <xf numFmtId="0" fontId="0" fillId="0" borderId="49" xfId="0" applyFont="1" applyFill="1" applyBorder="1" applyAlignment="1">
      <alignment horizontal="center" vertical="center" wrapText="1"/>
    </xf>
    <xf numFmtId="14" fontId="0" fillId="0" borderId="10" xfId="0" applyNumberFormat="1" applyFont="1" applyFill="1" applyBorder="1" applyAlignment="1">
      <alignment horizontal="center" vertical="center" wrapText="1"/>
    </xf>
    <xf numFmtId="181" fontId="0" fillId="0" borderId="15" xfId="0" applyNumberFormat="1" applyFont="1" applyFill="1" applyBorder="1" applyAlignment="1">
      <alignment horizontal="center" vertical="center" wrapText="1"/>
    </xf>
    <xf numFmtId="181" fontId="0" fillId="0" borderId="13" xfId="0" applyNumberFormat="1" applyFont="1" applyFill="1" applyBorder="1" applyAlignment="1">
      <alignment horizontal="center" vertical="center" wrapText="1"/>
    </xf>
    <xf numFmtId="0" fontId="29" fillId="0" borderId="15" xfId="0" applyFont="1" applyFill="1" applyBorder="1" applyAlignment="1">
      <alignment horizontal="center" vertical="center"/>
    </xf>
    <xf numFmtId="0" fontId="29" fillId="0" borderId="13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1" fillId="34" borderId="10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1" fillId="34" borderId="10" xfId="0" applyFont="1" applyFill="1" applyBorder="1" applyAlignment="1">
      <alignment horizontal="center" vertical="center" wrapText="1"/>
    </xf>
    <xf numFmtId="0" fontId="77" fillId="34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0" fillId="0" borderId="10" xfId="0" applyNumberFormat="1" applyFont="1" applyFill="1" applyBorder="1" applyAlignment="1" quotePrefix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3" fontId="0" fillId="0" borderId="0" xfId="0" applyNumberFormat="1" applyFont="1" applyFill="1" applyAlignment="1">
      <alignment horizontal="center" vertical="center"/>
    </xf>
    <xf numFmtId="49" fontId="0" fillId="0" borderId="10" xfId="62" applyNumberFormat="1" applyFont="1" applyFill="1" applyBorder="1" applyAlignment="1">
      <alignment horizontal="center" vertical="center" wrapText="1"/>
      <protection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49" fontId="0" fillId="0" borderId="10" xfId="0" applyNumberFormat="1" applyFont="1" applyFill="1" applyBorder="1" applyAlignment="1" quotePrefix="1">
      <alignment horizontal="center" vertical="center" wrapText="1"/>
    </xf>
    <xf numFmtId="49" fontId="0" fillId="0" borderId="10" xfId="0" applyNumberFormat="1" applyFont="1" applyFill="1" applyBorder="1" applyAlignment="1" quotePrefix="1">
      <alignment horizontal="center" vertical="center"/>
    </xf>
    <xf numFmtId="0" fontId="0" fillId="0" borderId="10" xfId="0" applyFont="1" applyBorder="1" applyAlignment="1" quotePrefix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0" fillId="0" borderId="0" xfId="0" applyFont="1" applyFill="1" applyAlignment="1">
      <alignment wrapText="1"/>
    </xf>
    <xf numFmtId="0" fontId="0" fillId="0" borderId="10" xfId="0" applyFont="1" applyFill="1" applyBorder="1" applyAlignment="1" quotePrefix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49" fontId="0" fillId="0" borderId="10" xfId="0" applyNumberFormat="1" applyFont="1" applyFill="1" applyBorder="1" applyAlignment="1">
      <alignment horizontal="center" vertical="center"/>
    </xf>
    <xf numFmtId="0" fontId="0" fillId="0" borderId="10" xfId="62" applyFont="1" applyFill="1" applyBorder="1" applyAlignment="1">
      <alignment horizontal="center" vertical="center"/>
      <protection/>
    </xf>
    <xf numFmtId="49" fontId="0" fillId="0" borderId="10" xfId="62" applyNumberFormat="1" applyFont="1" applyFill="1" applyBorder="1" applyAlignment="1">
      <alignment horizontal="center" vertical="center"/>
      <protection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168" fontId="0" fillId="0" borderId="10" xfId="0" applyNumberFormat="1" applyFont="1" applyBorder="1" applyAlignment="1">
      <alignment horizontal="center" vertical="center"/>
    </xf>
    <xf numFmtId="0" fontId="0" fillId="0" borderId="0" xfId="62" applyFont="1" applyFill="1" applyAlignment="1">
      <alignment horizontal="center" vertical="center"/>
      <protection/>
    </xf>
    <xf numFmtId="49" fontId="82" fillId="0" borderId="10" xfId="0" applyNumberFormat="1" applyFont="1" applyFill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49" fontId="0" fillId="0" borderId="0" xfId="0" applyNumberFormat="1" applyFont="1" applyFill="1" applyAlignment="1">
      <alignment horizontal="center" vertical="center"/>
    </xf>
    <xf numFmtId="0" fontId="78" fillId="0" borderId="10" xfId="0" applyFont="1" applyBorder="1" applyAlignment="1">
      <alignment horizontal="center" vertical="center"/>
    </xf>
    <xf numFmtId="168" fontId="0" fillId="0" borderId="16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vertical="center" wrapText="1"/>
    </xf>
    <xf numFmtId="0" fontId="0" fillId="0" borderId="11" xfId="0" applyFont="1" applyBorder="1" applyAlignment="1">
      <alignment horizontal="center" vertical="center"/>
    </xf>
    <xf numFmtId="168" fontId="0" fillId="0" borderId="11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44" fontId="0" fillId="40" borderId="10" xfId="0" applyNumberFormat="1" applyFont="1" applyFill="1" applyBorder="1" applyAlignment="1">
      <alignment vertical="center"/>
    </xf>
    <xf numFmtId="44" fontId="0" fillId="0" borderId="0" xfId="0" applyNumberFormat="1" applyFont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168" fontId="0" fillId="0" borderId="0" xfId="0" applyNumberFormat="1" applyFont="1" applyAlignment="1">
      <alignment vertical="center"/>
    </xf>
    <xf numFmtId="44" fontId="1" fillId="43" borderId="10" xfId="0" applyNumberFormat="1" applyFont="1" applyFill="1" applyBorder="1" applyAlignment="1">
      <alignment vertical="center"/>
    </xf>
    <xf numFmtId="0" fontId="0" fillId="34" borderId="12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/>
    </xf>
    <xf numFmtId="168" fontId="1" fillId="34" borderId="10" xfId="0" applyNumberFormat="1" applyFont="1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/>
    </xf>
    <xf numFmtId="168" fontId="1" fillId="41" borderId="10" xfId="0" applyNumberFormat="1" applyFont="1" applyFill="1" applyBorder="1" applyAlignment="1">
      <alignment vertical="center"/>
    </xf>
    <xf numFmtId="0" fontId="1" fillId="41" borderId="10" xfId="0" applyFont="1" applyFill="1" applyBorder="1" applyAlignment="1">
      <alignment horizontal="right" vertical="center"/>
    </xf>
    <xf numFmtId="0" fontId="1" fillId="0" borderId="16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78" fillId="0" borderId="0" xfId="0" applyFont="1" applyFill="1" applyAlignment="1">
      <alignment vertical="center"/>
    </xf>
    <xf numFmtId="3" fontId="1" fillId="0" borderId="10" xfId="0" applyNumberFormat="1" applyFont="1" applyFill="1" applyBorder="1" applyAlignment="1">
      <alignment horizontal="center" vertical="center" wrapText="1"/>
    </xf>
    <xf numFmtId="14" fontId="1" fillId="0" borderId="10" xfId="0" applyNumberFormat="1" applyFont="1" applyFill="1" applyBorder="1" applyAlignment="1">
      <alignment horizontal="center" vertical="center" wrapText="1"/>
    </xf>
    <xf numFmtId="0" fontId="86" fillId="0" borderId="10" xfId="0" applyFont="1" applyFill="1" applyBorder="1" applyAlignment="1">
      <alignment horizontal="center" vertical="center"/>
    </xf>
    <xf numFmtId="0" fontId="17" fillId="34" borderId="10" xfId="0" applyFont="1" applyFill="1" applyBorder="1" applyAlignment="1">
      <alignment vertical="center" wrapText="1"/>
    </xf>
    <xf numFmtId="0" fontId="17" fillId="34" borderId="10" xfId="0" applyFont="1" applyFill="1" applyBorder="1" applyAlignment="1">
      <alignment horizontal="center" vertical="center" wrapText="1"/>
    </xf>
    <xf numFmtId="0" fontId="86" fillId="0" borderId="0" xfId="0" applyFont="1" applyFill="1" applyAlignment="1">
      <alignment vertical="center"/>
    </xf>
    <xf numFmtId="168" fontId="0" fillId="0" borderId="0" xfId="0" applyNumberFormat="1" applyFont="1" applyFill="1" applyAlignment="1">
      <alignment vertical="center"/>
    </xf>
    <xf numFmtId="168" fontId="0" fillId="0" borderId="12" xfId="0" applyNumberFormat="1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44" fontId="0" fillId="0" borderId="0" xfId="62" applyNumberFormat="1">
      <alignment/>
      <protection/>
    </xf>
    <xf numFmtId="44" fontId="0" fillId="0" borderId="0" xfId="0" applyNumberFormat="1" applyFont="1" applyAlignment="1">
      <alignment horizontal="center" vertical="center"/>
    </xf>
    <xf numFmtId="0" fontId="0" fillId="0" borderId="0" xfId="65" applyFont="1" applyAlignment="1">
      <alignment vertical="center"/>
      <protection/>
    </xf>
    <xf numFmtId="168" fontId="0" fillId="0" borderId="0" xfId="65" applyNumberFormat="1" applyFont="1" applyAlignment="1">
      <alignment horizontal="right" vertical="center"/>
      <protection/>
    </xf>
    <xf numFmtId="0" fontId="0" fillId="0" borderId="0" xfId="65" applyNumberFormat="1" applyFont="1" applyAlignment="1">
      <alignment horizontal="center" vertical="center"/>
      <protection/>
    </xf>
    <xf numFmtId="0" fontId="0" fillId="0" borderId="10" xfId="0" applyNumberFormat="1" applyFont="1" applyFill="1" applyBorder="1" applyAlignment="1">
      <alignment horizontal="left" vertical="center" wrapText="1"/>
    </xf>
    <xf numFmtId="168" fontId="0" fillId="0" borderId="10" xfId="0" applyNumberFormat="1" applyFont="1" applyFill="1" applyBorder="1" applyAlignment="1">
      <alignment horizontal="right" vertical="center"/>
    </xf>
    <xf numFmtId="0" fontId="1" fillId="41" borderId="10" xfId="0" applyNumberFormat="1" applyFont="1" applyFill="1" applyBorder="1" applyAlignment="1">
      <alignment horizontal="center" vertical="center" wrapText="1"/>
    </xf>
    <xf numFmtId="168" fontId="1" fillId="41" borderId="10" xfId="0" applyNumberFormat="1" applyFont="1" applyFill="1" applyBorder="1" applyAlignment="1">
      <alignment horizontal="center" vertical="center"/>
    </xf>
    <xf numFmtId="168" fontId="0" fillId="0" borderId="10" xfId="0" applyNumberFormat="1" applyFill="1" applyBorder="1" applyAlignment="1">
      <alignment horizontal="right" vertical="center"/>
    </xf>
    <xf numFmtId="168" fontId="0" fillId="0" borderId="10" xfId="0" applyNumberFormat="1" applyBorder="1" applyAlignment="1">
      <alignment horizontal="right" vertical="center"/>
    </xf>
    <xf numFmtId="0" fontId="0" fillId="0" borderId="0" xfId="65" applyFont="1" applyAlignment="1">
      <alignment horizontal="center" vertical="center"/>
      <protection/>
    </xf>
    <xf numFmtId="0" fontId="0" fillId="0" borderId="10" xfId="65" applyFont="1" applyBorder="1" applyAlignment="1">
      <alignment horizontal="center" vertical="center"/>
      <protection/>
    </xf>
    <xf numFmtId="168" fontId="0" fillId="0" borderId="10" xfId="65" applyNumberFormat="1" applyFont="1" applyBorder="1" applyAlignment="1">
      <alignment horizontal="right" vertical="center"/>
      <protection/>
    </xf>
    <xf numFmtId="0" fontId="0" fillId="0" borderId="10" xfId="0" applyNumberFormat="1" applyBorder="1" applyAlignment="1">
      <alignment horizontal="center" vertical="center"/>
    </xf>
    <xf numFmtId="168" fontId="77" fillId="34" borderId="10" xfId="0" applyNumberFormat="1" applyFont="1" applyFill="1" applyBorder="1" applyAlignment="1">
      <alignment horizontal="center" vertical="center" wrapText="1"/>
    </xf>
    <xf numFmtId="0" fontId="77" fillId="34" borderId="10" xfId="0" applyNumberFormat="1" applyFont="1" applyFill="1" applyBorder="1" applyAlignment="1">
      <alignment horizontal="center" vertical="center" wrapText="1"/>
    </xf>
    <xf numFmtId="4" fontId="0" fillId="0" borderId="10" xfId="0" applyNumberFormat="1" applyBorder="1" applyAlignment="1">
      <alignment horizontal="left" vertical="center" wrapText="1"/>
    </xf>
    <xf numFmtId="49" fontId="0" fillId="0" borderId="10" xfId="0" applyNumberFormat="1" applyBorder="1" applyAlignment="1">
      <alignment horizontal="left" vertical="center" wrapText="1"/>
    </xf>
    <xf numFmtId="188" fontId="30" fillId="0" borderId="10" xfId="66" applyNumberFormat="1" applyFont="1" applyFill="1" applyBorder="1" applyAlignment="1">
      <alignment horizontal="left" vertical="center" wrapText="1"/>
      <protection/>
    </xf>
    <xf numFmtId="0" fontId="87" fillId="34" borderId="10" xfId="0" applyFont="1" applyFill="1" applyBorder="1" applyAlignment="1">
      <alignment horizontal="center" vertical="center" wrapText="1"/>
    </xf>
    <xf numFmtId="0" fontId="1" fillId="41" borderId="12" xfId="0" applyNumberFormat="1" applyFont="1" applyFill="1" applyBorder="1" applyAlignment="1">
      <alignment horizontal="center" vertical="center" wrapText="1"/>
    </xf>
    <xf numFmtId="168" fontId="1" fillId="41" borderId="12" xfId="0" applyNumberFormat="1" applyFont="1" applyFill="1" applyBorder="1" applyAlignment="1">
      <alignment horizontal="center" vertical="center"/>
    </xf>
    <xf numFmtId="0" fontId="87" fillId="34" borderId="10" xfId="0" applyFont="1" applyFill="1" applyBorder="1" applyAlignment="1">
      <alignment vertical="center" wrapText="1"/>
    </xf>
    <xf numFmtId="0" fontId="1" fillId="43" borderId="10" xfId="65" applyFont="1" applyFill="1" applyBorder="1" applyAlignment="1">
      <alignment vertical="center"/>
      <protection/>
    </xf>
    <xf numFmtId="0" fontId="0" fillId="0" borderId="0" xfId="65" applyFont="1" applyAlignment="1">
      <alignment vertical="center" wrapText="1"/>
      <protection/>
    </xf>
    <xf numFmtId="0" fontId="1" fillId="43" borderId="10" xfId="65" applyFont="1" applyFill="1" applyBorder="1" applyAlignment="1">
      <alignment vertical="center" wrapText="1"/>
      <protection/>
    </xf>
    <xf numFmtId="0" fontId="88" fillId="0" borderId="10" xfId="0" applyFont="1" applyBorder="1" applyAlignment="1">
      <alignment vertical="center" wrapText="1"/>
    </xf>
    <xf numFmtId="0" fontId="70" fillId="0" borderId="10" xfId="64" applyNumberFormat="1" applyBorder="1" applyAlignment="1">
      <alignment vertical="center" wrapText="1"/>
      <protection/>
    </xf>
    <xf numFmtId="0" fontId="0" fillId="0" borderId="0" xfId="0" applyAlignment="1">
      <alignment vertical="center" wrapText="1"/>
    </xf>
    <xf numFmtId="0" fontId="70" fillId="0" borderId="0" xfId="64" applyNumberFormat="1" applyAlignment="1">
      <alignment vertical="center" wrapText="1"/>
      <protection/>
    </xf>
    <xf numFmtId="14" fontId="70" fillId="0" borderId="10" xfId="64" applyNumberFormat="1" applyBorder="1" applyAlignment="1">
      <alignment horizontal="center" vertical="center"/>
      <protection/>
    </xf>
    <xf numFmtId="14" fontId="89" fillId="0" borderId="10" xfId="0" applyNumberFormat="1" applyFont="1" applyBorder="1" applyAlignment="1">
      <alignment horizontal="center" vertical="center"/>
    </xf>
    <xf numFmtId="0" fontId="89" fillId="0" borderId="10" xfId="0" applyFont="1" applyBorder="1" applyAlignment="1">
      <alignment vertical="center" wrapText="1"/>
    </xf>
    <xf numFmtId="0" fontId="1" fillId="43" borderId="10" xfId="65" applyFont="1" applyFill="1" applyBorder="1" applyAlignment="1">
      <alignment horizontal="center" vertical="center"/>
      <protection/>
    </xf>
    <xf numFmtId="168" fontId="70" fillId="0" borderId="10" xfId="64" applyNumberFormat="1" applyBorder="1" applyAlignment="1">
      <alignment vertical="center"/>
      <protection/>
    </xf>
    <xf numFmtId="0" fontId="0" fillId="0" borderId="0" xfId="0" applyAlignment="1">
      <alignment vertical="center"/>
    </xf>
    <xf numFmtId="168" fontId="70" fillId="0" borderId="10" xfId="64" applyNumberFormat="1" applyFill="1" applyBorder="1" applyAlignment="1">
      <alignment vertical="center"/>
      <protection/>
    </xf>
    <xf numFmtId="0" fontId="70" fillId="0" borderId="0" xfId="64" applyNumberFormat="1" applyAlignment="1">
      <alignment vertical="center"/>
      <protection/>
    </xf>
    <xf numFmtId="0" fontId="70" fillId="0" borderId="10" xfId="64" applyNumberFormat="1" applyBorder="1" applyAlignment="1">
      <alignment vertical="center"/>
      <protection/>
    </xf>
    <xf numFmtId="0" fontId="87" fillId="34" borderId="10" xfId="0" applyFont="1" applyFill="1" applyBorder="1" applyAlignment="1">
      <alignment vertical="center"/>
    </xf>
    <xf numFmtId="0" fontId="70" fillId="0" borderId="10" xfId="64" applyNumberFormat="1" applyBorder="1" applyAlignment="1">
      <alignment horizontal="center" vertical="center" wrapText="1"/>
      <protection/>
    </xf>
    <xf numFmtId="168" fontId="1" fillId="43" borderId="10" xfId="65" applyNumberFormat="1" applyFont="1" applyFill="1" applyBorder="1" applyAlignment="1">
      <alignment vertical="center"/>
      <protection/>
    </xf>
    <xf numFmtId="168" fontId="87" fillId="34" borderId="10" xfId="0" applyNumberFormat="1" applyFont="1" applyFill="1" applyBorder="1" applyAlignment="1">
      <alignment vertical="center" wrapText="1"/>
    </xf>
    <xf numFmtId="168" fontId="0" fillId="0" borderId="10" xfId="0" applyNumberFormat="1" applyBorder="1" applyAlignment="1">
      <alignment vertical="center"/>
    </xf>
    <xf numFmtId="168" fontId="0" fillId="0" borderId="0" xfId="0" applyNumberFormat="1" applyAlignment="1">
      <alignment vertical="center"/>
    </xf>
    <xf numFmtId="0" fontId="0" fillId="0" borderId="10" xfId="0" applyNumberFormat="1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/>
    </xf>
    <xf numFmtId="0" fontId="78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168" fontId="28" fillId="0" borderId="11" xfId="0" applyNumberFormat="1" applyFont="1" applyFill="1" applyBorder="1" applyAlignment="1">
      <alignment vertical="center" wrapText="1"/>
    </xf>
    <xf numFmtId="168" fontId="28" fillId="0" borderId="17" xfId="0" applyNumberFormat="1" applyFont="1" applyFill="1" applyBorder="1" applyAlignment="1">
      <alignment vertical="center" wrapText="1"/>
    </xf>
    <xf numFmtId="168" fontId="28" fillId="0" borderId="12" xfId="0" applyNumberFormat="1" applyFont="1" applyFill="1" applyBorder="1" applyAlignment="1">
      <alignment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0" fontId="24" fillId="0" borderId="50" xfId="0" applyFont="1" applyFill="1" applyBorder="1" applyAlignment="1">
      <alignment horizontal="center" vertical="center" wrapText="1"/>
    </xf>
    <xf numFmtId="0" fontId="24" fillId="0" borderId="39" xfId="0" applyFont="1" applyFill="1" applyBorder="1" applyAlignment="1">
      <alignment horizontal="center" vertical="center" wrapText="1"/>
    </xf>
    <xf numFmtId="0" fontId="24" fillId="0" borderId="40" xfId="0" applyFont="1" applyFill="1" applyBorder="1" applyAlignment="1">
      <alignment horizontal="center" vertical="center" wrapText="1"/>
    </xf>
    <xf numFmtId="0" fontId="24" fillId="0" borderId="16" xfId="0" applyFont="1" applyFill="1" applyBorder="1" applyAlignment="1">
      <alignment horizontal="center" vertical="center" wrapText="1"/>
    </xf>
    <xf numFmtId="0" fontId="24" fillId="0" borderId="22" xfId="0" applyFont="1" applyFill="1" applyBorder="1" applyAlignment="1">
      <alignment horizontal="center" vertical="center" wrapText="1"/>
    </xf>
    <xf numFmtId="0" fontId="24" fillId="0" borderId="18" xfId="0" applyFont="1" applyFill="1" applyBorder="1" applyAlignment="1">
      <alignment horizontal="center" vertical="center" wrapText="1"/>
    </xf>
    <xf numFmtId="0" fontId="17" fillId="34" borderId="10" xfId="0" applyFont="1" applyFill="1" applyBorder="1" applyAlignment="1">
      <alignment horizontal="left" vertical="center" wrapText="1"/>
    </xf>
    <xf numFmtId="0" fontId="17" fillId="41" borderId="16" xfId="0" applyFont="1" applyFill="1" applyBorder="1" applyAlignment="1">
      <alignment horizontal="center" vertical="center" wrapText="1"/>
    </xf>
    <xf numFmtId="0" fontId="17" fillId="41" borderId="18" xfId="0" applyFont="1" applyFill="1" applyBorder="1" applyAlignment="1">
      <alignment horizontal="center" vertical="center" wrapText="1"/>
    </xf>
    <xf numFmtId="0" fontId="17" fillId="34" borderId="10" xfId="0" applyFont="1" applyFill="1" applyBorder="1" applyAlignment="1">
      <alignment vertical="center" wrapText="1"/>
    </xf>
    <xf numFmtId="44" fontId="17" fillId="34" borderId="10" xfId="76" applyFont="1" applyFill="1" applyBorder="1" applyAlignment="1">
      <alignment horizontal="left" vertical="center" wrapText="1"/>
    </xf>
    <xf numFmtId="0" fontId="17" fillId="34" borderId="11" xfId="0" applyFont="1" applyFill="1" applyBorder="1" applyAlignment="1">
      <alignment horizontal="left" vertical="center" wrapText="1"/>
    </xf>
    <xf numFmtId="0" fontId="17" fillId="41" borderId="20" xfId="0" applyFont="1" applyFill="1" applyBorder="1" applyAlignment="1">
      <alignment horizontal="center" vertical="center" wrapText="1"/>
    </xf>
    <xf numFmtId="0" fontId="17" fillId="41" borderId="33" xfId="0" applyFont="1" applyFill="1" applyBorder="1" applyAlignment="1">
      <alignment horizontal="center" vertical="center" wrapText="1"/>
    </xf>
    <xf numFmtId="0" fontId="17" fillId="42" borderId="51" xfId="0" applyFont="1" applyFill="1" applyBorder="1" applyAlignment="1">
      <alignment horizontal="center" vertical="center"/>
    </xf>
    <xf numFmtId="0" fontId="17" fillId="42" borderId="52" xfId="0" applyFont="1" applyFill="1" applyBorder="1" applyAlignment="1">
      <alignment horizontal="center" vertical="center"/>
    </xf>
    <xf numFmtId="0" fontId="17" fillId="34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7" fillId="35" borderId="10" xfId="0" applyFont="1" applyFill="1" applyBorder="1" applyAlignment="1">
      <alignment horizontal="center" vertical="center" wrapText="1"/>
    </xf>
    <xf numFmtId="44" fontId="17" fillId="34" borderId="16" xfId="76" applyFont="1" applyFill="1" applyBorder="1" applyAlignment="1">
      <alignment horizontal="left" vertical="center" wrapText="1"/>
    </xf>
    <xf numFmtId="44" fontId="17" fillId="34" borderId="22" xfId="76" applyFont="1" applyFill="1" applyBorder="1" applyAlignment="1">
      <alignment horizontal="left" vertical="center" wrapText="1"/>
    </xf>
    <xf numFmtId="0" fontId="17" fillId="41" borderId="10" xfId="0" applyFont="1" applyFill="1" applyBorder="1" applyAlignment="1">
      <alignment horizontal="center" vertical="center" wrapText="1"/>
    </xf>
    <xf numFmtId="0" fontId="17" fillId="0" borderId="10" xfId="0" applyNumberFormat="1" applyFont="1" applyFill="1" applyBorder="1" applyAlignment="1">
      <alignment horizontal="center" vertical="center" wrapText="1"/>
    </xf>
    <xf numFmtId="0" fontId="90" fillId="41" borderId="16" xfId="0" applyFont="1" applyFill="1" applyBorder="1" applyAlignment="1">
      <alignment horizontal="center" vertical="center" wrapText="1"/>
    </xf>
    <xf numFmtId="0" fontId="90" fillId="41" borderId="18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9" fillId="36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left" vertical="center"/>
    </xf>
    <xf numFmtId="0" fontId="1" fillId="35" borderId="10" xfId="0" applyFont="1" applyFill="1" applyBorder="1" applyAlignment="1">
      <alignment horizontal="center" vertical="center" wrapText="1"/>
    </xf>
    <xf numFmtId="0" fontId="9" fillId="44" borderId="1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44" fontId="1" fillId="33" borderId="10" xfId="76" applyFont="1" applyFill="1" applyBorder="1" applyAlignment="1">
      <alignment horizontal="left" vertical="center"/>
    </xf>
    <xf numFmtId="44" fontId="1" fillId="0" borderId="22" xfId="76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left" vertical="center"/>
    </xf>
    <xf numFmtId="0" fontId="1" fillId="33" borderId="22" xfId="0" applyFont="1" applyFill="1" applyBorder="1" applyAlignment="1">
      <alignment horizontal="left" vertical="center"/>
    </xf>
    <xf numFmtId="0" fontId="1" fillId="33" borderId="18" xfId="0" applyFont="1" applyFill="1" applyBorder="1" applyAlignment="1">
      <alignment horizontal="left" vertical="center"/>
    </xf>
    <xf numFmtId="0" fontId="9" fillId="36" borderId="16" xfId="0" applyFont="1" applyFill="1" applyBorder="1" applyAlignment="1">
      <alignment horizontal="center" vertical="center" wrapText="1"/>
    </xf>
    <xf numFmtId="0" fontId="9" fillId="36" borderId="22" xfId="0" applyFont="1" applyFill="1" applyBorder="1" applyAlignment="1">
      <alignment horizontal="center" vertical="center" wrapText="1"/>
    </xf>
    <xf numFmtId="0" fontId="9" fillId="36" borderId="18" xfId="0" applyFont="1" applyFill="1" applyBorder="1" applyAlignment="1">
      <alignment horizontal="center" vertical="center" wrapText="1"/>
    </xf>
    <xf numFmtId="2" fontId="0" fillId="40" borderId="16" xfId="0" applyNumberFormat="1" applyFont="1" applyFill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44" fontId="1" fillId="0" borderId="0" xfId="76" applyFont="1" applyFill="1" applyBorder="1" applyAlignment="1">
      <alignment horizontal="center" vertical="center" wrapText="1"/>
    </xf>
    <xf numFmtId="168" fontId="1" fillId="33" borderId="10" xfId="0" applyNumberFormat="1" applyFont="1" applyFill="1" applyBorder="1" applyAlignment="1">
      <alignment horizontal="left" vertical="center"/>
    </xf>
    <xf numFmtId="44" fontId="0" fillId="0" borderId="11" xfId="0" applyNumberFormat="1" applyFont="1" applyFill="1" applyBorder="1" applyAlignment="1">
      <alignment horizontal="right" vertical="center"/>
    </xf>
    <xf numFmtId="44" fontId="0" fillId="0" borderId="17" xfId="0" applyNumberFormat="1" applyFont="1" applyFill="1" applyBorder="1" applyAlignment="1">
      <alignment horizontal="right" vertical="center"/>
    </xf>
    <xf numFmtId="44" fontId="0" fillId="0" borderId="12" xfId="0" applyNumberFormat="1" applyFont="1" applyFill="1" applyBorder="1" applyAlignment="1">
      <alignment horizontal="right" vertical="center"/>
    </xf>
    <xf numFmtId="0" fontId="9" fillId="45" borderId="10" xfId="0" applyFont="1" applyFill="1" applyBorder="1" applyAlignment="1">
      <alignment horizontal="center" vertical="center" wrapText="1"/>
    </xf>
    <xf numFmtId="0" fontId="9" fillId="45" borderId="16" xfId="0" applyFont="1" applyFill="1" applyBorder="1" applyAlignment="1">
      <alignment horizontal="center" vertical="center" wrapText="1"/>
    </xf>
    <xf numFmtId="0" fontId="9" fillId="45" borderId="22" xfId="0" applyFont="1" applyFill="1" applyBorder="1" applyAlignment="1">
      <alignment horizontal="center" vertical="center" wrapText="1"/>
    </xf>
    <xf numFmtId="0" fontId="9" fillId="45" borderId="18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left" vertical="center" wrapText="1"/>
    </xf>
    <xf numFmtId="0" fontId="1" fillId="33" borderId="22" xfId="0" applyFont="1" applyFill="1" applyBorder="1" applyAlignment="1">
      <alignment horizontal="left" vertical="center" wrapText="1"/>
    </xf>
    <xf numFmtId="0" fontId="1" fillId="33" borderId="18" xfId="0" applyFont="1" applyFill="1" applyBorder="1" applyAlignment="1">
      <alignment horizontal="left" vertical="center" wrapText="1"/>
    </xf>
    <xf numFmtId="44" fontId="83" fillId="0" borderId="11" xfId="0" applyNumberFormat="1" applyFont="1" applyBorder="1" applyAlignment="1">
      <alignment horizontal="right" vertical="center"/>
    </xf>
    <xf numFmtId="44" fontId="83" fillId="0" borderId="17" xfId="0" applyNumberFormat="1" applyFont="1" applyBorder="1" applyAlignment="1">
      <alignment horizontal="right" vertical="center"/>
    </xf>
    <xf numFmtId="44" fontId="83" fillId="0" borderId="12" xfId="0" applyNumberFormat="1" applyFont="1" applyBorder="1" applyAlignment="1">
      <alignment horizontal="right" vertical="center"/>
    </xf>
    <xf numFmtId="0" fontId="1" fillId="43" borderId="10" xfId="0" applyFont="1" applyFill="1" applyBorder="1" applyAlignment="1">
      <alignment horizontal="center" vertical="center"/>
    </xf>
    <xf numFmtId="168" fontId="0" fillId="0" borderId="50" xfId="0" applyNumberFormat="1" applyFont="1" applyFill="1" applyBorder="1" applyAlignment="1">
      <alignment horizontal="center" vertical="center" wrapText="1"/>
    </xf>
    <xf numFmtId="168" fontId="0" fillId="0" borderId="40" xfId="0" applyNumberFormat="1" applyFont="1" applyFill="1" applyBorder="1" applyAlignment="1">
      <alignment horizontal="center" vertical="center" wrapText="1"/>
    </xf>
    <xf numFmtId="168" fontId="0" fillId="0" borderId="49" xfId="0" applyNumberFormat="1" applyFont="1" applyFill="1" applyBorder="1" applyAlignment="1">
      <alignment horizontal="center" vertical="center" wrapText="1"/>
    </xf>
    <xf numFmtId="168" fontId="0" fillId="0" borderId="53" xfId="0" applyNumberFormat="1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left" vertical="center" wrapText="1"/>
    </xf>
    <xf numFmtId="0" fontId="0" fillId="0" borderId="35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54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center" vertical="center" wrapText="1"/>
    </xf>
    <xf numFmtId="0" fontId="0" fillId="0" borderId="55" xfId="0" applyFont="1" applyFill="1" applyBorder="1" applyAlignment="1">
      <alignment horizontal="center" vertical="center" wrapText="1"/>
    </xf>
    <xf numFmtId="0" fontId="0" fillId="0" borderId="56" xfId="0" applyFont="1" applyFill="1" applyBorder="1" applyAlignment="1">
      <alignment horizontal="center" vertical="center" wrapText="1"/>
    </xf>
    <xf numFmtId="0" fontId="0" fillId="0" borderId="57" xfId="0" applyFont="1" applyFill="1" applyBorder="1" applyAlignment="1">
      <alignment horizontal="center" vertical="center" wrapText="1"/>
    </xf>
    <xf numFmtId="0" fontId="0" fillId="0" borderId="58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left" vertical="center" wrapText="1"/>
    </xf>
    <xf numFmtId="0" fontId="0" fillId="0" borderId="59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0" fontId="0" fillId="0" borderId="60" xfId="0" applyFont="1" applyFill="1" applyBorder="1" applyAlignment="1">
      <alignment horizontal="center" vertical="center" wrapText="1"/>
    </xf>
    <xf numFmtId="0" fontId="0" fillId="0" borderId="48" xfId="0" applyFont="1" applyFill="1" applyBorder="1" applyAlignment="1">
      <alignment horizontal="center" vertical="center" wrapText="1"/>
    </xf>
    <xf numFmtId="0" fontId="0" fillId="0" borderId="61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62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right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16" fillId="0" borderId="63" xfId="0" applyFont="1" applyFill="1" applyBorder="1" applyAlignment="1">
      <alignment horizontal="center" vertical="center" wrapText="1"/>
    </xf>
    <xf numFmtId="0" fontId="16" fillId="0" borderId="64" xfId="0" applyFont="1" applyFill="1" applyBorder="1" applyAlignment="1">
      <alignment horizontal="center" vertical="center" wrapText="1"/>
    </xf>
    <xf numFmtId="0" fontId="16" fillId="0" borderId="65" xfId="0" applyFont="1" applyFill="1" applyBorder="1" applyAlignment="1">
      <alignment horizontal="center" vertical="center" wrapText="1"/>
    </xf>
    <xf numFmtId="0" fontId="0" fillId="34" borderId="11" xfId="0" applyFont="1" applyFill="1" applyBorder="1" applyAlignment="1">
      <alignment horizontal="left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1" fillId="34" borderId="16" xfId="0" applyFont="1" applyFill="1" applyBorder="1" applyAlignment="1">
      <alignment horizontal="left" vertical="center" wrapText="1"/>
    </xf>
    <xf numFmtId="0" fontId="1" fillId="34" borderId="22" xfId="0" applyFont="1" applyFill="1" applyBorder="1" applyAlignment="1">
      <alignment horizontal="left" vertical="center" wrapText="1"/>
    </xf>
    <xf numFmtId="0" fontId="1" fillId="34" borderId="66" xfId="0" applyFont="1" applyFill="1" applyBorder="1" applyAlignment="1">
      <alignment horizontal="left" vertical="center" wrapText="1"/>
    </xf>
    <xf numFmtId="0" fontId="17" fillId="43" borderId="67" xfId="0" applyFont="1" applyFill="1" applyBorder="1" applyAlignment="1">
      <alignment horizontal="center" vertical="center"/>
    </xf>
    <xf numFmtId="0" fontId="17" fillId="43" borderId="68" xfId="0" applyFont="1" applyFill="1" applyBorder="1" applyAlignment="1">
      <alignment horizontal="center" vertical="center"/>
    </xf>
    <xf numFmtId="0" fontId="17" fillId="43" borderId="69" xfId="0" applyFont="1" applyFill="1" applyBorder="1" applyAlignment="1">
      <alignment horizontal="center" vertical="center"/>
    </xf>
    <xf numFmtId="0" fontId="14" fillId="0" borderId="16" xfId="62" applyFont="1" applyBorder="1" applyAlignment="1">
      <alignment horizontal="center"/>
      <protection/>
    </xf>
    <xf numFmtId="0" fontId="14" fillId="0" borderId="22" xfId="62" applyFont="1" applyBorder="1" applyAlignment="1">
      <alignment horizontal="center"/>
      <protection/>
    </xf>
    <xf numFmtId="0" fontId="1" fillId="33" borderId="16" xfId="0" applyFont="1" applyFill="1" applyBorder="1" applyAlignment="1">
      <alignment horizontal="center" vertical="center"/>
    </xf>
    <xf numFmtId="0" fontId="1" fillId="33" borderId="22" xfId="0" applyFont="1" applyFill="1" applyBorder="1" applyAlignment="1">
      <alignment horizontal="center" vertical="center"/>
    </xf>
    <xf numFmtId="0" fontId="1" fillId="33" borderId="18" xfId="0" applyFont="1" applyFill="1" applyBorder="1" applyAlignment="1">
      <alignment horizontal="center" vertical="center"/>
    </xf>
    <xf numFmtId="0" fontId="17" fillId="0" borderId="0" xfId="0" applyFont="1" applyAlignment="1">
      <alignment horizontal="center" wrapText="1"/>
    </xf>
    <xf numFmtId="0" fontId="0" fillId="0" borderId="11" xfId="0" applyNumberFormat="1" applyFont="1" applyFill="1" applyBorder="1" applyAlignment="1">
      <alignment horizontal="center" vertical="center" wrapText="1"/>
    </xf>
    <xf numFmtId="0" fontId="0" fillId="0" borderId="17" xfId="0" applyNumberFormat="1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168" fontId="1" fillId="41" borderId="16" xfId="0" applyNumberFormat="1" applyFont="1" applyFill="1" applyBorder="1" applyAlignment="1">
      <alignment horizontal="left" vertical="center"/>
    </xf>
    <xf numFmtId="168" fontId="1" fillId="41" borderId="22" xfId="0" applyNumberFormat="1" applyFont="1" applyFill="1" applyBorder="1" applyAlignment="1">
      <alignment horizontal="left" vertical="center"/>
    </xf>
    <xf numFmtId="168" fontId="1" fillId="41" borderId="18" xfId="0" applyNumberFormat="1" applyFont="1" applyFill="1" applyBorder="1" applyAlignment="1">
      <alignment horizontal="left" vertical="center"/>
    </xf>
  </cellXfs>
  <cellStyles count="83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2 2" xfId="45"/>
    <cellStyle name="Dziesiętny 3" xfId="46"/>
    <cellStyle name="Dziesiętny 3 2" xfId="47"/>
    <cellStyle name="Dziesiętny 4" xfId="48"/>
    <cellStyle name="Dziesiętny 5" xfId="49"/>
    <cellStyle name="Dziesiętny 6" xfId="50"/>
    <cellStyle name="Dziesiętny 7" xfId="51"/>
    <cellStyle name="Hyperlink" xfId="52"/>
    <cellStyle name="Hiperłącze 2" xfId="53"/>
    <cellStyle name="Komórka połączona" xfId="54"/>
    <cellStyle name="Komórka zaznaczona" xfId="55"/>
    <cellStyle name="Nagłówek 1" xfId="56"/>
    <cellStyle name="Nagłówek 2" xfId="57"/>
    <cellStyle name="Nagłówek 3" xfId="58"/>
    <cellStyle name="Nagłówek 4" xfId="59"/>
    <cellStyle name="Neutralny" xfId="60"/>
    <cellStyle name="Normalny 2" xfId="61"/>
    <cellStyle name="Normalny 3" xfId="62"/>
    <cellStyle name="Normalny 4" xfId="63"/>
    <cellStyle name="Normalny 5" xfId="64"/>
    <cellStyle name="Normalny_Aktualizacja Powiat Cieszyński the best" xfId="65"/>
    <cellStyle name="Normalny_Arkusz1" xfId="66"/>
    <cellStyle name="Normalny_pozostałe dane" xfId="67"/>
    <cellStyle name="Obliczenia" xfId="68"/>
    <cellStyle name="Followed Hyperlink" xfId="69"/>
    <cellStyle name="Percent" xfId="70"/>
    <cellStyle name="Suma" xfId="71"/>
    <cellStyle name="Tekst objaśnienia" xfId="72"/>
    <cellStyle name="Tekst ostrzeżenia" xfId="73"/>
    <cellStyle name="Tytuł" xfId="74"/>
    <cellStyle name="Uwaga" xfId="75"/>
    <cellStyle name="Currency" xfId="76"/>
    <cellStyle name="Currency [0]" xfId="77"/>
    <cellStyle name="Walutowy 2" xfId="78"/>
    <cellStyle name="Walutowy 2 2" xfId="79"/>
    <cellStyle name="Walutowy 2 2 2" xfId="80"/>
    <cellStyle name="Walutowy 2 2 3" xfId="81"/>
    <cellStyle name="Walutowy 2 3" xfId="82"/>
    <cellStyle name="Walutowy 2 3 2" xfId="83"/>
    <cellStyle name="Walutowy 2 4" xfId="84"/>
    <cellStyle name="Walutowy 2 5" xfId="85"/>
    <cellStyle name="Walutowy 2 6" xfId="86"/>
    <cellStyle name="Walutowy 3" xfId="87"/>
    <cellStyle name="Walutowy 3 2" xfId="88"/>
    <cellStyle name="Walutowy 3 3" xfId="89"/>
    <cellStyle name="Walutowy 4" xfId="90"/>
    <cellStyle name="Walutowy 4 2" xfId="91"/>
    <cellStyle name="Walutowy 4 3" xfId="92"/>
    <cellStyle name="Walutowy 5" xfId="93"/>
    <cellStyle name="Walutowy 6" xfId="94"/>
    <cellStyle name="Walutowy 7" xfId="95"/>
    <cellStyle name="Zły" xfId="9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4"/>
  <sheetViews>
    <sheetView zoomScale="80" zoomScaleNormal="80" zoomScalePageLayoutView="0" workbookViewId="0" topLeftCell="A17">
      <selection activeCell="F26" sqref="F26"/>
    </sheetView>
  </sheetViews>
  <sheetFormatPr defaultColWidth="9.140625" defaultRowHeight="12.75"/>
  <cols>
    <col min="1" max="1" width="4.00390625" style="537" customWidth="1"/>
    <col min="2" max="2" width="42.00390625" style="537" customWidth="1"/>
    <col min="3" max="3" width="33.57421875" style="537" customWidth="1"/>
    <col min="4" max="4" width="14.57421875" style="537" customWidth="1"/>
    <col min="5" max="5" width="12.7109375" style="539" customWidth="1"/>
    <col min="6" max="6" width="10.421875" style="539" customWidth="1"/>
    <col min="7" max="7" width="19.7109375" style="539" customWidth="1"/>
    <col min="8" max="8" width="15.7109375" style="537" customWidth="1"/>
    <col min="9" max="9" width="17.140625" style="539" customWidth="1"/>
    <col min="10" max="10" width="24.7109375" style="537" customWidth="1"/>
    <col min="11" max="12" width="19.8515625" style="537" customWidth="1"/>
    <col min="13" max="13" width="30.7109375" style="537" customWidth="1"/>
    <col min="14" max="14" width="27.7109375" style="537" customWidth="1"/>
    <col min="15" max="15" width="21.7109375" style="537" customWidth="1"/>
    <col min="16" max="22" width="9.140625" style="537" customWidth="1"/>
    <col min="23" max="23" width="21.00390625" style="537" customWidth="1"/>
    <col min="24" max="16384" width="9.140625" style="537" customWidth="1"/>
  </cols>
  <sheetData>
    <row r="1" spans="1:8" ht="12.75">
      <c r="A1" s="62" t="s">
        <v>109</v>
      </c>
      <c r="H1" s="43"/>
    </row>
    <row r="2" spans="1:15" ht="12.75">
      <c r="A2" s="15"/>
      <c r="B2" s="15"/>
      <c r="C2" s="15"/>
      <c r="D2" s="15"/>
      <c r="E2" s="540"/>
      <c r="F2" s="540"/>
      <c r="G2" s="540"/>
      <c r="H2" s="15"/>
      <c r="I2" s="540"/>
      <c r="J2" s="15"/>
      <c r="K2" s="15"/>
      <c r="L2" s="15"/>
      <c r="M2" s="15"/>
      <c r="N2" s="15"/>
      <c r="O2" s="15"/>
    </row>
    <row r="3" spans="1:15" ht="41.25" customHeight="1">
      <c r="A3" s="538" t="s">
        <v>2</v>
      </c>
      <c r="B3" s="538" t="s">
        <v>3</v>
      </c>
      <c r="C3" s="538" t="s">
        <v>744</v>
      </c>
      <c r="D3" s="538" t="s">
        <v>4</v>
      </c>
      <c r="E3" s="538" t="s">
        <v>5</v>
      </c>
      <c r="F3" s="538" t="s">
        <v>1</v>
      </c>
      <c r="G3" s="543" t="s">
        <v>46</v>
      </c>
      <c r="H3" s="543" t="s">
        <v>6</v>
      </c>
      <c r="I3" s="543" t="s">
        <v>45</v>
      </c>
      <c r="J3" s="544" t="s">
        <v>243</v>
      </c>
      <c r="K3" s="544" t="s">
        <v>244</v>
      </c>
      <c r="L3" s="544" t="s">
        <v>47</v>
      </c>
      <c r="M3" s="544" t="s">
        <v>245</v>
      </c>
      <c r="N3" s="543" t="s">
        <v>48</v>
      </c>
      <c r="O3" s="543" t="s">
        <v>49</v>
      </c>
    </row>
    <row r="4" spans="1:18" ht="30.75" customHeight="1">
      <c r="A4" s="545">
        <v>1</v>
      </c>
      <c r="B4" s="18" t="s">
        <v>80</v>
      </c>
      <c r="C4" s="546" t="s">
        <v>721</v>
      </c>
      <c r="D4" s="21" t="s">
        <v>2149</v>
      </c>
      <c r="E4" s="547" t="s">
        <v>2150</v>
      </c>
      <c r="F4" s="548" t="s">
        <v>2151</v>
      </c>
      <c r="G4" s="209" t="s">
        <v>2152</v>
      </c>
      <c r="H4" s="21">
        <v>180</v>
      </c>
      <c r="I4" s="21" t="s">
        <v>372</v>
      </c>
      <c r="J4" s="545" t="s">
        <v>372</v>
      </c>
      <c r="K4" s="545" t="s">
        <v>240</v>
      </c>
      <c r="L4" s="2" t="s">
        <v>2153</v>
      </c>
      <c r="M4" s="545" t="s">
        <v>372</v>
      </c>
      <c r="N4" s="549">
        <v>184528440</v>
      </c>
      <c r="O4" s="545" t="s">
        <v>372</v>
      </c>
      <c r="R4" s="352"/>
    </row>
    <row r="5" spans="1:19" s="4" customFormat="1" ht="30.75" customHeight="1">
      <c r="A5" s="21">
        <v>2</v>
      </c>
      <c r="B5" s="18" t="s">
        <v>81</v>
      </c>
      <c r="C5" s="546" t="s">
        <v>722</v>
      </c>
      <c r="D5" s="356" t="s">
        <v>234</v>
      </c>
      <c r="E5" s="550" t="s">
        <v>235</v>
      </c>
      <c r="F5" s="550" t="s">
        <v>236</v>
      </c>
      <c r="G5" s="209" t="s">
        <v>237</v>
      </c>
      <c r="H5" s="550" t="s">
        <v>238</v>
      </c>
      <c r="I5" s="2">
        <v>330</v>
      </c>
      <c r="J5" s="2" t="s">
        <v>239</v>
      </c>
      <c r="K5" s="2" t="s">
        <v>240</v>
      </c>
      <c r="L5" s="2" t="s">
        <v>246</v>
      </c>
      <c r="M5" s="2" t="s">
        <v>240</v>
      </c>
      <c r="N5" s="17">
        <v>3564887</v>
      </c>
      <c r="O5" s="2" t="s">
        <v>242</v>
      </c>
      <c r="Q5" s="551"/>
      <c r="R5" s="541"/>
      <c r="S5" s="541"/>
    </row>
    <row r="6" spans="1:19" s="4" customFormat="1" ht="30.75" customHeight="1">
      <c r="A6" s="545">
        <v>3</v>
      </c>
      <c r="B6" s="18" t="s">
        <v>82</v>
      </c>
      <c r="C6" s="546" t="s">
        <v>723</v>
      </c>
      <c r="D6" s="2" t="s">
        <v>1856</v>
      </c>
      <c r="E6" s="21" t="s">
        <v>1857</v>
      </c>
      <c r="F6" s="2" t="s">
        <v>1858</v>
      </c>
      <c r="G6" s="2" t="s">
        <v>1859</v>
      </c>
      <c r="H6" s="21">
        <v>38</v>
      </c>
      <c r="I6" s="21" t="s">
        <v>372</v>
      </c>
      <c r="J6" s="21" t="s">
        <v>372</v>
      </c>
      <c r="K6" s="21" t="s">
        <v>240</v>
      </c>
      <c r="L6" s="21" t="s">
        <v>1861</v>
      </c>
      <c r="M6" s="2" t="s">
        <v>1862</v>
      </c>
      <c r="N6" s="90">
        <v>2000000</v>
      </c>
      <c r="O6" s="2" t="s">
        <v>1860</v>
      </c>
      <c r="Q6" s="552"/>
      <c r="R6" s="541"/>
      <c r="S6" s="541"/>
    </row>
    <row r="7" spans="1:15" s="4" customFormat="1" ht="30.75" customHeight="1">
      <c r="A7" s="545">
        <v>4</v>
      </c>
      <c r="B7" s="18" t="s">
        <v>83</v>
      </c>
      <c r="C7" s="546" t="s">
        <v>349</v>
      </c>
      <c r="D7" s="2" t="s">
        <v>341</v>
      </c>
      <c r="E7" s="553" t="s">
        <v>333</v>
      </c>
      <c r="F7" s="554" t="s">
        <v>334</v>
      </c>
      <c r="G7" s="553" t="s">
        <v>335</v>
      </c>
      <c r="H7" s="2" t="s">
        <v>336</v>
      </c>
      <c r="I7" s="2">
        <v>120</v>
      </c>
      <c r="J7" s="2" t="s">
        <v>337</v>
      </c>
      <c r="K7" s="2" t="s">
        <v>240</v>
      </c>
      <c r="L7" s="2" t="s">
        <v>340</v>
      </c>
      <c r="M7" s="2" t="s">
        <v>338</v>
      </c>
      <c r="N7" s="17">
        <v>5991114</v>
      </c>
      <c r="O7" s="2" t="s">
        <v>339</v>
      </c>
    </row>
    <row r="8" spans="1:15" s="4" customFormat="1" ht="30.75" customHeight="1">
      <c r="A8" s="21">
        <v>5</v>
      </c>
      <c r="B8" s="18" t="s">
        <v>84</v>
      </c>
      <c r="C8" s="546" t="s">
        <v>724</v>
      </c>
      <c r="D8" s="2" t="s">
        <v>440</v>
      </c>
      <c r="E8" s="555" t="s">
        <v>441</v>
      </c>
      <c r="F8" s="550" t="s">
        <v>236</v>
      </c>
      <c r="G8" s="209" t="s">
        <v>237</v>
      </c>
      <c r="H8" s="2">
        <v>40</v>
      </c>
      <c r="I8" s="2"/>
      <c r="J8" s="60"/>
      <c r="K8" s="60"/>
      <c r="L8" s="60"/>
      <c r="M8" s="60"/>
      <c r="N8" s="60"/>
      <c r="O8" s="60"/>
    </row>
    <row r="9" spans="1:15" s="4" customFormat="1" ht="30.75" customHeight="1">
      <c r="A9" s="545">
        <v>6</v>
      </c>
      <c r="B9" s="18" t="s">
        <v>85</v>
      </c>
      <c r="C9" s="546" t="s">
        <v>725</v>
      </c>
      <c r="D9" s="21" t="s">
        <v>516</v>
      </c>
      <c r="E9" s="556" t="s">
        <v>517</v>
      </c>
      <c r="F9" s="474" t="s">
        <v>518</v>
      </c>
      <c r="G9" s="553" t="s">
        <v>519</v>
      </c>
      <c r="H9" s="21">
        <v>7</v>
      </c>
      <c r="I9" s="21"/>
      <c r="J9" s="60"/>
      <c r="K9" s="60"/>
      <c r="L9" s="60"/>
      <c r="M9" s="60"/>
      <c r="N9" s="60"/>
      <c r="O9" s="60"/>
    </row>
    <row r="10" spans="1:15" s="541" customFormat="1" ht="30.75" customHeight="1">
      <c r="A10" s="545">
        <v>7</v>
      </c>
      <c r="B10" s="18" t="s">
        <v>86</v>
      </c>
      <c r="C10" s="546" t="s">
        <v>726</v>
      </c>
      <c r="D10" s="21" t="s">
        <v>540</v>
      </c>
      <c r="E10" s="556" t="s">
        <v>541</v>
      </c>
      <c r="F10" s="550" t="s">
        <v>236</v>
      </c>
      <c r="G10" s="209" t="s">
        <v>237</v>
      </c>
      <c r="H10" s="21">
        <v>42</v>
      </c>
      <c r="I10" s="21">
        <v>291</v>
      </c>
      <c r="J10" s="2" t="s">
        <v>542</v>
      </c>
      <c r="K10" s="21" t="s">
        <v>240</v>
      </c>
      <c r="L10" s="21" t="s">
        <v>543</v>
      </c>
      <c r="M10" s="21" t="s">
        <v>240</v>
      </c>
      <c r="N10" s="90">
        <v>2714405</v>
      </c>
      <c r="O10" s="21"/>
    </row>
    <row r="11" spans="1:17" ht="30.75" customHeight="1">
      <c r="A11" s="21">
        <v>8</v>
      </c>
      <c r="B11" s="18" t="s">
        <v>87</v>
      </c>
      <c r="C11" s="546" t="s">
        <v>727</v>
      </c>
      <c r="D11" s="545" t="s">
        <v>559</v>
      </c>
      <c r="E11" s="557" t="s">
        <v>560</v>
      </c>
      <c r="F11" s="545" t="s">
        <v>236</v>
      </c>
      <c r="G11" s="209" t="s">
        <v>237</v>
      </c>
      <c r="H11" s="545">
        <v>28</v>
      </c>
      <c r="I11" s="545">
        <v>209</v>
      </c>
      <c r="J11" s="545" t="s">
        <v>372</v>
      </c>
      <c r="K11" s="545" t="s">
        <v>240</v>
      </c>
      <c r="L11" s="558" t="s">
        <v>562</v>
      </c>
      <c r="M11" s="2" t="s">
        <v>561</v>
      </c>
      <c r="N11" s="17">
        <v>1603807</v>
      </c>
      <c r="O11" s="2" t="s">
        <v>372</v>
      </c>
      <c r="P11" s="559"/>
      <c r="Q11" s="559"/>
    </row>
    <row r="12" spans="1:15" s="541" customFormat="1" ht="30.75" customHeight="1">
      <c r="A12" s="545">
        <v>9</v>
      </c>
      <c r="B12" s="18" t="s">
        <v>88</v>
      </c>
      <c r="C12" s="546" t="s">
        <v>622</v>
      </c>
      <c r="D12" s="21" t="s">
        <v>620</v>
      </c>
      <c r="E12" s="560" t="s">
        <v>625</v>
      </c>
      <c r="F12" s="545" t="s">
        <v>236</v>
      </c>
      <c r="G12" s="209" t="s">
        <v>237</v>
      </c>
      <c r="H12" s="21">
        <v>50</v>
      </c>
      <c r="I12" s="21" t="s">
        <v>621</v>
      </c>
      <c r="J12" s="2" t="s">
        <v>623</v>
      </c>
      <c r="K12" s="21" t="s">
        <v>240</v>
      </c>
      <c r="L12" s="65" t="s">
        <v>626</v>
      </c>
      <c r="M12" s="21" t="s">
        <v>372</v>
      </c>
      <c r="N12" s="90">
        <v>3504226</v>
      </c>
      <c r="O12" s="2" t="s">
        <v>624</v>
      </c>
    </row>
    <row r="13" spans="1:15" s="541" customFormat="1" ht="30.75" customHeight="1">
      <c r="A13" s="545">
        <v>10</v>
      </c>
      <c r="B13" s="18" t="s">
        <v>89</v>
      </c>
      <c r="C13" s="561" t="s">
        <v>728</v>
      </c>
      <c r="D13" s="21" t="s">
        <v>718</v>
      </c>
      <c r="E13" s="562" t="s">
        <v>719</v>
      </c>
      <c r="F13" s="21" t="s">
        <v>720</v>
      </c>
      <c r="G13" s="2" t="s">
        <v>745</v>
      </c>
      <c r="H13" s="21">
        <v>50</v>
      </c>
      <c r="I13" s="21">
        <v>70</v>
      </c>
      <c r="J13" s="2" t="s">
        <v>746</v>
      </c>
      <c r="K13" s="21" t="s">
        <v>240</v>
      </c>
      <c r="L13" s="21" t="s">
        <v>748</v>
      </c>
      <c r="M13" s="21" t="s">
        <v>372</v>
      </c>
      <c r="N13" s="90">
        <v>2875581</v>
      </c>
      <c r="O13" s="2" t="s">
        <v>747</v>
      </c>
    </row>
    <row r="14" spans="1:15" ht="30.75" customHeight="1">
      <c r="A14" s="21">
        <v>11</v>
      </c>
      <c r="B14" s="101" t="s">
        <v>90</v>
      </c>
      <c r="C14" s="546" t="s">
        <v>729</v>
      </c>
      <c r="D14" s="545" t="s">
        <v>894</v>
      </c>
      <c r="E14" s="545">
        <v>72319777</v>
      </c>
      <c r="F14" s="545" t="s">
        <v>518</v>
      </c>
      <c r="G14" s="23" t="s">
        <v>895</v>
      </c>
      <c r="H14" s="23">
        <v>61</v>
      </c>
      <c r="I14" s="545"/>
      <c r="J14" s="545" t="s">
        <v>372</v>
      </c>
      <c r="K14" s="545" t="s">
        <v>240</v>
      </c>
      <c r="L14" s="545" t="s">
        <v>372</v>
      </c>
      <c r="M14" s="545" t="s">
        <v>240</v>
      </c>
      <c r="N14" s="545" t="s">
        <v>372</v>
      </c>
      <c r="O14" s="21" t="s">
        <v>372</v>
      </c>
    </row>
    <row r="15" spans="1:15" s="542" customFormat="1" ht="30.75" customHeight="1">
      <c r="A15" s="545">
        <v>12</v>
      </c>
      <c r="B15" s="18" t="s">
        <v>91</v>
      </c>
      <c r="C15" s="546" t="s">
        <v>730</v>
      </c>
      <c r="D15" s="563">
        <v>5482137472</v>
      </c>
      <c r="E15" s="564" t="s">
        <v>944</v>
      </c>
      <c r="F15" s="21" t="s">
        <v>945</v>
      </c>
      <c r="G15" s="2" t="s">
        <v>946</v>
      </c>
      <c r="H15" s="21">
        <v>31</v>
      </c>
      <c r="I15" s="21" t="s">
        <v>372</v>
      </c>
      <c r="J15" s="2" t="s">
        <v>947</v>
      </c>
      <c r="K15" s="21" t="s">
        <v>240</v>
      </c>
      <c r="L15" s="21" t="s">
        <v>372</v>
      </c>
      <c r="M15" s="21"/>
      <c r="N15" s="90">
        <v>18785253</v>
      </c>
      <c r="O15" s="21" t="s">
        <v>372</v>
      </c>
    </row>
    <row r="16" spans="1:15" ht="30.75" customHeight="1">
      <c r="A16" s="545">
        <v>13</v>
      </c>
      <c r="B16" s="100" t="s">
        <v>92</v>
      </c>
      <c r="C16" s="363" t="s">
        <v>731</v>
      </c>
      <c r="D16" s="565" t="s">
        <v>1086</v>
      </c>
      <c r="E16" s="565">
        <v>242076790</v>
      </c>
      <c r="F16" s="545" t="s">
        <v>236</v>
      </c>
      <c r="G16" s="209" t="s">
        <v>237</v>
      </c>
      <c r="H16" s="565">
        <v>151</v>
      </c>
      <c r="I16" s="565">
        <v>216</v>
      </c>
      <c r="J16" s="566" t="s">
        <v>1087</v>
      </c>
      <c r="K16" s="565" t="s">
        <v>240</v>
      </c>
      <c r="L16" s="566" t="s">
        <v>1088</v>
      </c>
      <c r="M16" s="565" t="s">
        <v>372</v>
      </c>
      <c r="N16" s="567">
        <v>9262490</v>
      </c>
      <c r="O16" s="21" t="s">
        <v>372</v>
      </c>
    </row>
    <row r="17" spans="1:15" ht="30.75" customHeight="1">
      <c r="A17" s="21">
        <v>14</v>
      </c>
      <c r="B17" s="18" t="s">
        <v>93</v>
      </c>
      <c r="C17" s="546" t="s">
        <v>732</v>
      </c>
      <c r="D17" s="545" t="s">
        <v>1125</v>
      </c>
      <c r="E17" s="545" t="s">
        <v>1126</v>
      </c>
      <c r="F17" s="545" t="s">
        <v>236</v>
      </c>
      <c r="G17" s="209" t="s">
        <v>237</v>
      </c>
      <c r="H17" s="545">
        <v>18</v>
      </c>
      <c r="I17" s="545">
        <v>256</v>
      </c>
      <c r="J17" s="23" t="s">
        <v>1127</v>
      </c>
      <c r="K17" s="545" t="s">
        <v>240</v>
      </c>
      <c r="L17" s="545"/>
      <c r="M17" s="545" t="s">
        <v>240</v>
      </c>
      <c r="N17" s="567">
        <v>1322676</v>
      </c>
      <c r="O17" s="545" t="s">
        <v>372</v>
      </c>
    </row>
    <row r="18" spans="1:15" ht="30.75" customHeight="1">
      <c r="A18" s="545">
        <v>15</v>
      </c>
      <c r="B18" s="18" t="s">
        <v>94</v>
      </c>
      <c r="C18" s="546" t="s">
        <v>733</v>
      </c>
      <c r="D18" s="545" t="s">
        <v>1253</v>
      </c>
      <c r="E18" s="545" t="s">
        <v>1254</v>
      </c>
      <c r="F18" s="545" t="s">
        <v>1255</v>
      </c>
      <c r="G18" s="545" t="s">
        <v>1256</v>
      </c>
      <c r="H18" s="545">
        <v>52</v>
      </c>
      <c r="I18" s="545">
        <v>422</v>
      </c>
      <c r="J18" s="545" t="s">
        <v>372</v>
      </c>
      <c r="K18" s="545" t="s">
        <v>240</v>
      </c>
      <c r="L18" s="545" t="s">
        <v>1257</v>
      </c>
      <c r="M18" s="545"/>
      <c r="N18" s="16">
        <v>2973833</v>
      </c>
      <c r="O18" s="545" t="s">
        <v>372</v>
      </c>
    </row>
    <row r="19" spans="1:15" ht="30.75" customHeight="1">
      <c r="A19" s="545">
        <v>16</v>
      </c>
      <c r="B19" s="18" t="s">
        <v>95</v>
      </c>
      <c r="C19" s="546" t="s">
        <v>734</v>
      </c>
      <c r="D19" s="568" t="s">
        <v>1282</v>
      </c>
      <c r="E19" s="545">
        <v>72799470</v>
      </c>
      <c r="F19" s="545" t="s">
        <v>1283</v>
      </c>
      <c r="G19" s="23" t="s">
        <v>1284</v>
      </c>
      <c r="H19" s="545">
        <v>26</v>
      </c>
      <c r="I19" s="545">
        <v>116</v>
      </c>
      <c r="J19" s="545" t="s">
        <v>372</v>
      </c>
      <c r="K19" s="545" t="s">
        <v>240</v>
      </c>
      <c r="L19" s="474" t="s">
        <v>1291</v>
      </c>
      <c r="M19" s="545" t="s">
        <v>1285</v>
      </c>
      <c r="N19" s="567">
        <v>1321639</v>
      </c>
      <c r="O19" s="545" t="s">
        <v>372</v>
      </c>
    </row>
    <row r="20" spans="1:15" ht="52.5" customHeight="1">
      <c r="A20" s="21">
        <v>17</v>
      </c>
      <c r="B20" s="18" t="s">
        <v>96</v>
      </c>
      <c r="C20" s="546" t="s">
        <v>735</v>
      </c>
      <c r="D20" s="545" t="s">
        <v>1310</v>
      </c>
      <c r="E20" s="545" t="s">
        <v>1311</v>
      </c>
      <c r="F20" s="545" t="s">
        <v>720</v>
      </c>
      <c r="G20" s="2" t="s">
        <v>745</v>
      </c>
      <c r="H20" s="545">
        <v>144</v>
      </c>
      <c r="I20" s="545">
        <v>184</v>
      </c>
      <c r="J20" s="545" t="s">
        <v>1312</v>
      </c>
      <c r="K20" s="545" t="s">
        <v>372</v>
      </c>
      <c r="L20" s="545" t="s">
        <v>372</v>
      </c>
      <c r="M20" s="545" t="s">
        <v>372</v>
      </c>
      <c r="N20" s="567">
        <v>8316000</v>
      </c>
      <c r="O20" s="545" t="s">
        <v>372</v>
      </c>
    </row>
    <row r="21" spans="1:15" ht="30.75" customHeight="1">
      <c r="A21" s="545">
        <v>18</v>
      </c>
      <c r="B21" s="18" t="s">
        <v>97</v>
      </c>
      <c r="C21" s="546" t="s">
        <v>736</v>
      </c>
      <c r="D21" s="545" t="s">
        <v>1435</v>
      </c>
      <c r="E21" s="545" t="s">
        <v>1436</v>
      </c>
      <c r="F21" s="545" t="s">
        <v>236</v>
      </c>
      <c r="G21" s="209" t="s">
        <v>237</v>
      </c>
      <c r="H21" s="545">
        <v>81</v>
      </c>
      <c r="I21" s="545">
        <v>559</v>
      </c>
      <c r="J21" s="545" t="s">
        <v>372</v>
      </c>
      <c r="K21" s="545" t="s">
        <v>240</v>
      </c>
      <c r="L21" s="65" t="s">
        <v>1438</v>
      </c>
      <c r="M21" s="545" t="s">
        <v>1437</v>
      </c>
      <c r="N21" s="16">
        <v>4832385</v>
      </c>
      <c r="O21" s="545" t="s">
        <v>372</v>
      </c>
    </row>
    <row r="22" spans="1:23" ht="57" customHeight="1">
      <c r="A22" s="545">
        <v>19</v>
      </c>
      <c r="B22" s="18" t="s">
        <v>98</v>
      </c>
      <c r="C22" s="363" t="s">
        <v>737</v>
      </c>
      <c r="D22" s="545" t="s">
        <v>1917</v>
      </c>
      <c r="E22" s="569" t="s">
        <v>1918</v>
      </c>
      <c r="F22" s="545" t="s">
        <v>236</v>
      </c>
      <c r="G22" s="209" t="s">
        <v>237</v>
      </c>
      <c r="H22" s="545">
        <v>96</v>
      </c>
      <c r="I22" s="545">
        <v>780</v>
      </c>
      <c r="J22" s="23" t="s">
        <v>1919</v>
      </c>
      <c r="K22" s="545" t="s">
        <v>1437</v>
      </c>
      <c r="L22" s="545" t="s">
        <v>1920</v>
      </c>
      <c r="M22" s="545" t="s">
        <v>1437</v>
      </c>
      <c r="N22" s="567">
        <v>6776621</v>
      </c>
      <c r="O22" s="545" t="s">
        <v>372</v>
      </c>
      <c r="T22" s="652"/>
      <c r="U22" s="652"/>
      <c r="V22" s="650"/>
      <c r="W22" s="650"/>
    </row>
    <row r="23" spans="1:23" ht="30.75" customHeight="1">
      <c r="A23" s="21">
        <v>20</v>
      </c>
      <c r="B23" s="18" t="s">
        <v>99</v>
      </c>
      <c r="C23" s="546" t="s">
        <v>738</v>
      </c>
      <c r="D23" s="545" t="s">
        <v>1549</v>
      </c>
      <c r="E23" s="545">
        <v>240644728</v>
      </c>
      <c r="F23" s="545" t="s">
        <v>236</v>
      </c>
      <c r="G23" s="209" t="s">
        <v>237</v>
      </c>
      <c r="H23" s="545">
        <v>57</v>
      </c>
      <c r="I23" s="545">
        <v>501</v>
      </c>
      <c r="J23" s="545" t="s">
        <v>372</v>
      </c>
      <c r="K23" s="545" t="s">
        <v>240</v>
      </c>
      <c r="L23" s="545" t="s">
        <v>372</v>
      </c>
      <c r="M23" s="545" t="s">
        <v>240</v>
      </c>
      <c r="N23" s="570" t="s">
        <v>372</v>
      </c>
      <c r="O23" s="23" t="s">
        <v>1550</v>
      </c>
      <c r="T23" s="652"/>
      <c r="U23" s="652"/>
      <c r="V23" s="651"/>
      <c r="W23" s="651"/>
    </row>
    <row r="24" spans="1:23" ht="30.75" customHeight="1">
      <c r="A24" s="545">
        <v>21</v>
      </c>
      <c r="B24" s="18" t="s">
        <v>100</v>
      </c>
      <c r="C24" s="546" t="s">
        <v>2384</v>
      </c>
      <c r="D24" s="545" t="s">
        <v>1607</v>
      </c>
      <c r="E24" s="571" t="s">
        <v>1608</v>
      </c>
      <c r="F24" s="545" t="s">
        <v>236</v>
      </c>
      <c r="G24" s="209" t="s">
        <v>237</v>
      </c>
      <c r="H24" s="545">
        <v>22</v>
      </c>
      <c r="I24" s="545">
        <v>138</v>
      </c>
      <c r="J24" s="545" t="s">
        <v>1609</v>
      </c>
      <c r="K24" s="572"/>
      <c r="L24" s="545" t="s">
        <v>372</v>
      </c>
      <c r="M24" s="545" t="s">
        <v>372</v>
      </c>
      <c r="N24" s="573">
        <v>1076526</v>
      </c>
      <c r="O24" s="21" t="s">
        <v>372</v>
      </c>
      <c r="T24" s="652"/>
      <c r="U24" s="652"/>
      <c r="V24" s="651"/>
      <c r="W24" s="651"/>
    </row>
    <row r="25" spans="1:23" ht="30.75" customHeight="1">
      <c r="A25" s="545">
        <v>22</v>
      </c>
      <c r="B25" s="18" t="s">
        <v>101</v>
      </c>
      <c r="C25" s="546" t="s">
        <v>2058</v>
      </c>
      <c r="D25" s="545" t="s">
        <v>2056</v>
      </c>
      <c r="E25" s="545">
        <v>70746015</v>
      </c>
      <c r="F25" s="474" t="s">
        <v>2057</v>
      </c>
      <c r="G25" s="23" t="s">
        <v>2059</v>
      </c>
      <c r="H25" s="545">
        <v>14</v>
      </c>
      <c r="I25" s="545">
        <v>280</v>
      </c>
      <c r="J25" s="545" t="s">
        <v>372</v>
      </c>
      <c r="K25" s="545" t="s">
        <v>372</v>
      </c>
      <c r="L25" s="545" t="s">
        <v>372</v>
      </c>
      <c r="M25" s="545" t="s">
        <v>372</v>
      </c>
      <c r="N25" s="573">
        <v>371648</v>
      </c>
      <c r="O25" s="21" t="s">
        <v>372</v>
      </c>
      <c r="T25" s="652"/>
      <c r="U25" s="652"/>
      <c r="V25" s="650"/>
      <c r="W25" s="650"/>
    </row>
    <row r="26" spans="1:23" ht="30.75" customHeight="1">
      <c r="A26" s="21">
        <v>23</v>
      </c>
      <c r="B26" s="18" t="s">
        <v>102</v>
      </c>
      <c r="C26" s="546" t="s">
        <v>739</v>
      </c>
      <c r="D26" s="545" t="s">
        <v>1621</v>
      </c>
      <c r="E26" s="545">
        <v>72342240</v>
      </c>
      <c r="F26" s="545" t="s">
        <v>1255</v>
      </c>
      <c r="G26" s="545" t="s">
        <v>1256</v>
      </c>
      <c r="H26" s="545">
        <v>57</v>
      </c>
      <c r="I26" s="545">
        <v>608</v>
      </c>
      <c r="J26" s="545" t="s">
        <v>372</v>
      </c>
      <c r="K26" s="545" t="s">
        <v>240</v>
      </c>
      <c r="L26" s="545" t="s">
        <v>372</v>
      </c>
      <c r="M26" s="545" t="s">
        <v>1437</v>
      </c>
      <c r="N26" s="16">
        <v>3971084</v>
      </c>
      <c r="O26" s="545" t="s">
        <v>372</v>
      </c>
      <c r="T26" s="652"/>
      <c r="U26" s="652"/>
      <c r="V26" s="650"/>
      <c r="W26" s="650"/>
    </row>
    <row r="27" spans="1:23" ht="30.75" customHeight="1">
      <c r="A27" s="545">
        <v>24</v>
      </c>
      <c r="B27" s="18" t="s">
        <v>103</v>
      </c>
      <c r="C27" s="546" t="s">
        <v>2248</v>
      </c>
      <c r="D27" s="545" t="s">
        <v>2246</v>
      </c>
      <c r="E27" s="545" t="s">
        <v>2247</v>
      </c>
      <c r="F27" s="545" t="s">
        <v>236</v>
      </c>
      <c r="G27" s="23" t="s">
        <v>2249</v>
      </c>
      <c r="H27" s="545">
        <v>42</v>
      </c>
      <c r="I27" s="23" t="s">
        <v>2250</v>
      </c>
      <c r="J27" s="545" t="s">
        <v>372</v>
      </c>
      <c r="K27" s="545" t="s">
        <v>240</v>
      </c>
      <c r="L27" s="545" t="s">
        <v>372</v>
      </c>
      <c r="M27" s="545"/>
      <c r="N27" s="567">
        <v>2182023</v>
      </c>
      <c r="O27" s="23" t="s">
        <v>2251</v>
      </c>
      <c r="T27" s="652"/>
      <c r="U27" s="652"/>
      <c r="V27" s="650"/>
      <c r="W27" s="650"/>
    </row>
    <row r="28" spans="1:15" ht="46.5" customHeight="1">
      <c r="A28" s="545">
        <v>25</v>
      </c>
      <c r="B28" s="18" t="s">
        <v>104</v>
      </c>
      <c r="C28" s="546" t="s">
        <v>721</v>
      </c>
      <c r="D28" s="545" t="s">
        <v>1814</v>
      </c>
      <c r="E28" s="545">
        <v>72265840</v>
      </c>
      <c r="F28" s="545" t="s">
        <v>1815</v>
      </c>
      <c r="G28" s="554" t="s">
        <v>1816</v>
      </c>
      <c r="H28" s="23" t="s">
        <v>1817</v>
      </c>
      <c r="I28" s="545" t="s">
        <v>372</v>
      </c>
      <c r="J28" s="545" t="s">
        <v>372</v>
      </c>
      <c r="K28" s="545" t="s">
        <v>372</v>
      </c>
      <c r="L28" s="545" t="s">
        <v>372</v>
      </c>
      <c r="M28" s="545" t="s">
        <v>240</v>
      </c>
      <c r="N28" s="23" t="s">
        <v>1818</v>
      </c>
      <c r="O28" s="545" t="s">
        <v>372</v>
      </c>
    </row>
    <row r="29" spans="1:15" ht="30.75" customHeight="1">
      <c r="A29" s="21">
        <v>26</v>
      </c>
      <c r="B29" s="18" t="s">
        <v>105</v>
      </c>
      <c r="C29" s="546" t="s">
        <v>740</v>
      </c>
      <c r="D29" s="545" t="s">
        <v>1671</v>
      </c>
      <c r="E29" s="545" t="s">
        <v>1672</v>
      </c>
      <c r="F29" s="545" t="s">
        <v>334</v>
      </c>
      <c r="G29" s="553" t="s">
        <v>335</v>
      </c>
      <c r="H29" s="545">
        <v>2</v>
      </c>
      <c r="I29" s="545">
        <v>30</v>
      </c>
      <c r="J29" s="545" t="s">
        <v>372</v>
      </c>
      <c r="K29" s="545" t="s">
        <v>240</v>
      </c>
      <c r="L29" s="65" t="s">
        <v>1673</v>
      </c>
      <c r="M29" s="545" t="s">
        <v>240</v>
      </c>
      <c r="N29" s="16">
        <v>1925679</v>
      </c>
      <c r="O29" s="545" t="s">
        <v>372</v>
      </c>
    </row>
    <row r="30" spans="1:15" ht="30.75" customHeight="1">
      <c r="A30" s="545">
        <v>27</v>
      </c>
      <c r="B30" s="18" t="s">
        <v>106</v>
      </c>
      <c r="C30" s="546" t="s">
        <v>741</v>
      </c>
      <c r="D30" s="545" t="s">
        <v>1722</v>
      </c>
      <c r="E30" s="557" t="s">
        <v>2066</v>
      </c>
      <c r="F30" s="545" t="s">
        <v>334</v>
      </c>
      <c r="G30" s="553" t="s">
        <v>335</v>
      </c>
      <c r="H30" s="545">
        <v>25</v>
      </c>
      <c r="I30" s="545">
        <v>30</v>
      </c>
      <c r="J30" s="545" t="s">
        <v>372</v>
      </c>
      <c r="K30" s="545" t="s">
        <v>240</v>
      </c>
      <c r="L30" s="239" t="s">
        <v>1723</v>
      </c>
      <c r="M30" s="545" t="s">
        <v>1437</v>
      </c>
      <c r="N30" s="567">
        <v>1791957</v>
      </c>
      <c r="O30" s="545" t="s">
        <v>372</v>
      </c>
    </row>
    <row r="31" spans="1:15" ht="30.75" customHeight="1">
      <c r="A31" s="545">
        <v>28</v>
      </c>
      <c r="B31" s="18" t="s">
        <v>107</v>
      </c>
      <c r="C31" s="574" t="s">
        <v>742</v>
      </c>
      <c r="D31" s="21" t="s">
        <v>341</v>
      </c>
      <c r="E31" s="571" t="s">
        <v>333</v>
      </c>
      <c r="F31" s="575"/>
      <c r="G31" s="575"/>
      <c r="H31" s="575">
        <v>20</v>
      </c>
      <c r="I31" s="575">
        <v>69</v>
      </c>
      <c r="J31" s="545" t="s">
        <v>372</v>
      </c>
      <c r="K31" s="575" t="s">
        <v>240</v>
      </c>
      <c r="L31" s="68" t="s">
        <v>1781</v>
      </c>
      <c r="M31" s="575" t="s">
        <v>240</v>
      </c>
      <c r="N31" s="576">
        <v>1316786</v>
      </c>
      <c r="O31" s="577" t="s">
        <v>1780</v>
      </c>
    </row>
    <row r="32" spans="1:15" ht="30.75" customHeight="1">
      <c r="A32" s="21">
        <v>29</v>
      </c>
      <c r="B32" s="18" t="s">
        <v>108</v>
      </c>
      <c r="C32" s="546" t="s">
        <v>743</v>
      </c>
      <c r="D32" s="21" t="s">
        <v>1793</v>
      </c>
      <c r="E32" s="562" t="s">
        <v>1794</v>
      </c>
      <c r="F32" s="545" t="s">
        <v>1795</v>
      </c>
      <c r="G32" s="23" t="s">
        <v>1796</v>
      </c>
      <c r="H32" s="545">
        <v>9</v>
      </c>
      <c r="I32" s="545" t="s">
        <v>372</v>
      </c>
      <c r="J32" s="23" t="s">
        <v>1797</v>
      </c>
      <c r="K32" s="545" t="s">
        <v>240</v>
      </c>
      <c r="L32" s="2" t="s">
        <v>1798</v>
      </c>
      <c r="M32" s="545" t="s">
        <v>372</v>
      </c>
      <c r="N32" s="545" t="s">
        <v>372</v>
      </c>
      <c r="O32" s="545" t="s">
        <v>372</v>
      </c>
    </row>
    <row r="34" spans="6:7" ht="12.75">
      <c r="F34" s="126"/>
      <c r="G34" s="126"/>
    </row>
  </sheetData>
  <sheetProtection/>
  <mergeCells count="12">
    <mergeCell ref="T22:U22"/>
    <mergeCell ref="T23:U23"/>
    <mergeCell ref="T24:U24"/>
    <mergeCell ref="T25:U25"/>
    <mergeCell ref="T26:U26"/>
    <mergeCell ref="T27:U27"/>
    <mergeCell ref="V22:W22"/>
    <mergeCell ref="V23:W23"/>
    <mergeCell ref="V24:W24"/>
    <mergeCell ref="V25:W25"/>
    <mergeCell ref="V26:W26"/>
    <mergeCell ref="V27:W2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3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01"/>
  <sheetViews>
    <sheetView zoomScale="70" zoomScaleNormal="70" workbookViewId="0" topLeftCell="A10">
      <selection activeCell="E6" sqref="E6"/>
    </sheetView>
  </sheetViews>
  <sheetFormatPr defaultColWidth="9.140625" defaultRowHeight="29.25" customHeight="1"/>
  <cols>
    <col min="1" max="1" width="4.28125" style="273" customWidth="1"/>
    <col min="2" max="2" width="34.28125" style="273" customWidth="1"/>
    <col min="3" max="3" width="37.57421875" style="274" customWidth="1"/>
    <col min="4" max="5" width="16.421875" style="413" customWidth="1"/>
    <col min="6" max="6" width="22.28125" style="275" customWidth="1"/>
    <col min="7" max="7" width="19.00390625" style="442" customWidth="1"/>
    <col min="8" max="8" width="25.8515625" style="273" bestFit="1" customWidth="1"/>
    <col min="9" max="9" width="13.57421875" style="274" customWidth="1"/>
    <col min="10" max="10" width="36.140625" style="273" customWidth="1"/>
    <col min="11" max="11" width="20.00390625" style="273" customWidth="1"/>
    <col min="12" max="12" width="13.8515625" style="273" customWidth="1"/>
    <col min="13" max="13" width="15.140625" style="273" customWidth="1"/>
    <col min="14" max="14" width="13.7109375" style="273" customWidth="1"/>
    <col min="15" max="15" width="12.7109375" style="273" hidden="1" customWidth="1"/>
    <col min="16" max="16" width="11.57421875" style="273" hidden="1" customWidth="1"/>
    <col min="17" max="17" width="15.00390625" style="273" hidden="1" customWidth="1"/>
    <col min="18" max="18" width="15.421875" style="273" hidden="1" customWidth="1"/>
    <col min="19" max="19" width="12.57421875" style="273" hidden="1" customWidth="1"/>
    <col min="20" max="20" width="11.57421875" style="273" hidden="1" customWidth="1"/>
    <col min="21" max="24" width="11.28125" style="273" customWidth="1"/>
    <col min="25" max="16384" width="9.140625" style="273" customWidth="1"/>
  </cols>
  <sheetData>
    <row r="1" spans="1:7" ht="29.25" customHeight="1">
      <c r="A1" s="508" t="s">
        <v>247</v>
      </c>
      <c r="G1" s="434"/>
    </row>
    <row r="2" spans="1:24" ht="44.25" customHeight="1">
      <c r="A2" s="675" t="s">
        <v>50</v>
      </c>
      <c r="B2" s="675" t="s">
        <v>51</v>
      </c>
      <c r="C2" s="675" t="s">
        <v>52</v>
      </c>
      <c r="D2" s="675" t="s">
        <v>53</v>
      </c>
      <c r="E2" s="656" t="s">
        <v>249</v>
      </c>
      <c r="F2" s="675" t="s">
        <v>54</v>
      </c>
      <c r="G2" s="680" t="s">
        <v>55</v>
      </c>
      <c r="H2" s="656" t="s">
        <v>40</v>
      </c>
      <c r="I2" s="656" t="s">
        <v>2287</v>
      </c>
      <c r="J2" s="675" t="s">
        <v>7</v>
      </c>
      <c r="K2" s="675" t="s">
        <v>8</v>
      </c>
      <c r="L2" s="676" t="s">
        <v>56</v>
      </c>
      <c r="M2" s="676"/>
      <c r="N2" s="676"/>
      <c r="O2" s="675" t="s">
        <v>70</v>
      </c>
      <c r="P2" s="675"/>
      <c r="Q2" s="675"/>
      <c r="R2" s="675"/>
      <c r="S2" s="675"/>
      <c r="T2" s="675"/>
      <c r="U2" s="674" t="s">
        <v>57</v>
      </c>
      <c r="V2" s="674" t="s">
        <v>58</v>
      </c>
      <c r="W2" s="674" t="s">
        <v>59</v>
      </c>
      <c r="X2" s="674" t="s">
        <v>60</v>
      </c>
    </row>
    <row r="3" spans="1:24" ht="44.25" customHeight="1">
      <c r="A3" s="675"/>
      <c r="B3" s="675"/>
      <c r="C3" s="675"/>
      <c r="D3" s="675"/>
      <c r="E3" s="657"/>
      <c r="F3" s="675"/>
      <c r="G3" s="680"/>
      <c r="H3" s="657"/>
      <c r="I3" s="657"/>
      <c r="J3" s="675"/>
      <c r="K3" s="675"/>
      <c r="L3" s="445" t="s">
        <v>61</v>
      </c>
      <c r="M3" s="445" t="s">
        <v>62</v>
      </c>
      <c r="N3" s="445" t="s">
        <v>63</v>
      </c>
      <c r="O3" s="276" t="s">
        <v>64</v>
      </c>
      <c r="P3" s="276" t="s">
        <v>65</v>
      </c>
      <c r="Q3" s="276" t="s">
        <v>66</v>
      </c>
      <c r="R3" s="276" t="s">
        <v>67</v>
      </c>
      <c r="S3" s="276" t="s">
        <v>68</v>
      </c>
      <c r="T3" s="276" t="s">
        <v>69</v>
      </c>
      <c r="U3" s="674"/>
      <c r="V3" s="674"/>
      <c r="W3" s="674"/>
      <c r="X3" s="674"/>
    </row>
    <row r="4" spans="1:24" ht="29.25" customHeight="1" thickBot="1">
      <c r="A4" s="664" t="s">
        <v>2147</v>
      </c>
      <c r="B4" s="664"/>
      <c r="C4" s="664"/>
      <c r="D4" s="664"/>
      <c r="E4" s="664"/>
      <c r="F4" s="664"/>
      <c r="G4" s="435"/>
      <c r="H4" s="277"/>
      <c r="I4" s="511"/>
      <c r="J4" s="277"/>
      <c r="K4" s="277"/>
      <c r="L4" s="277"/>
      <c r="M4" s="277"/>
      <c r="N4" s="277"/>
      <c r="O4" s="277"/>
      <c r="P4" s="277"/>
      <c r="Q4" s="277"/>
      <c r="R4" s="277"/>
      <c r="S4" s="277"/>
      <c r="T4" s="277"/>
      <c r="U4" s="277"/>
      <c r="V4" s="277"/>
      <c r="W4" s="277"/>
      <c r="X4" s="277"/>
    </row>
    <row r="5" spans="1:26" s="283" customFormat="1" ht="29.25" customHeight="1">
      <c r="A5" s="658" t="s">
        <v>2167</v>
      </c>
      <c r="B5" s="659"/>
      <c r="C5" s="659"/>
      <c r="D5" s="659"/>
      <c r="E5" s="659"/>
      <c r="F5" s="659"/>
      <c r="G5" s="659"/>
      <c r="H5" s="423"/>
      <c r="I5" s="444"/>
      <c r="J5" s="423"/>
      <c r="K5" s="423"/>
      <c r="L5" s="423"/>
      <c r="M5" s="424"/>
      <c r="N5" s="658" t="s">
        <v>2167</v>
      </c>
      <c r="O5" s="659"/>
      <c r="P5" s="659"/>
      <c r="Q5" s="659"/>
      <c r="R5" s="659"/>
      <c r="S5" s="659"/>
      <c r="T5" s="659"/>
      <c r="U5" s="659"/>
      <c r="V5" s="659"/>
      <c r="W5" s="659"/>
      <c r="X5" s="660"/>
      <c r="Y5" s="407"/>
      <c r="Z5" s="407"/>
    </row>
    <row r="6" spans="1:24" s="283" customFormat="1" ht="29.25" customHeight="1">
      <c r="A6" s="278">
        <v>1</v>
      </c>
      <c r="B6" s="278" t="s">
        <v>2154</v>
      </c>
      <c r="C6" s="278" t="s">
        <v>2155</v>
      </c>
      <c r="D6" s="281" t="s">
        <v>252</v>
      </c>
      <c r="E6" s="281" t="s">
        <v>240</v>
      </c>
      <c r="F6" s="281" t="s">
        <v>240</v>
      </c>
      <c r="G6" s="433">
        <v>1967</v>
      </c>
      <c r="H6" s="425">
        <v>20319000</v>
      </c>
      <c r="I6" s="298" t="s">
        <v>2280</v>
      </c>
      <c r="J6" s="278" t="s">
        <v>2156</v>
      </c>
      <c r="K6" s="278" t="s">
        <v>721</v>
      </c>
      <c r="L6" s="278" t="s">
        <v>2157</v>
      </c>
      <c r="M6" s="278" t="s">
        <v>255</v>
      </c>
      <c r="N6" s="278" t="s">
        <v>2158</v>
      </c>
      <c r="O6" s="282" t="s">
        <v>293</v>
      </c>
      <c r="P6" s="282" t="s">
        <v>293</v>
      </c>
      <c r="Q6" s="282" t="s">
        <v>293</v>
      </c>
      <c r="R6" s="282" t="s">
        <v>293</v>
      </c>
      <c r="S6" s="282" t="s">
        <v>293</v>
      </c>
      <c r="T6" s="282" t="s">
        <v>293</v>
      </c>
      <c r="U6" s="282">
        <v>4548</v>
      </c>
      <c r="V6" s="282">
        <v>5</v>
      </c>
      <c r="W6" s="282" t="s">
        <v>240</v>
      </c>
      <c r="X6" s="282" t="s">
        <v>2164</v>
      </c>
    </row>
    <row r="7" spans="1:24" s="283" customFormat="1" ht="29.25" customHeight="1">
      <c r="A7" s="278">
        <v>2</v>
      </c>
      <c r="B7" s="278" t="s">
        <v>2154</v>
      </c>
      <c r="C7" s="278" t="s">
        <v>2155</v>
      </c>
      <c r="D7" s="281" t="s">
        <v>252</v>
      </c>
      <c r="E7" s="281" t="s">
        <v>240</v>
      </c>
      <c r="F7" s="281" t="s">
        <v>252</v>
      </c>
      <c r="G7" s="433">
        <v>1802</v>
      </c>
      <c r="H7" s="414">
        <v>5178540.66</v>
      </c>
      <c r="I7" s="298" t="s">
        <v>2281</v>
      </c>
      <c r="J7" s="278" t="s">
        <v>2159</v>
      </c>
      <c r="K7" s="278" t="s">
        <v>725</v>
      </c>
      <c r="L7" s="278" t="s">
        <v>286</v>
      </c>
      <c r="M7" s="278" t="s">
        <v>2160</v>
      </c>
      <c r="N7" s="278" t="s">
        <v>2161</v>
      </c>
      <c r="O7" s="282" t="s">
        <v>293</v>
      </c>
      <c r="P7" s="282" t="s">
        <v>293</v>
      </c>
      <c r="Q7" s="282" t="s">
        <v>293</v>
      </c>
      <c r="R7" s="282" t="s">
        <v>2165</v>
      </c>
      <c r="S7" s="282" t="s">
        <v>304</v>
      </c>
      <c r="T7" s="282" t="s">
        <v>293</v>
      </c>
      <c r="U7" s="282">
        <v>1490</v>
      </c>
      <c r="V7" s="282" t="s">
        <v>2166</v>
      </c>
      <c r="W7" s="282" t="s">
        <v>252</v>
      </c>
      <c r="X7" s="282" t="s">
        <v>240</v>
      </c>
    </row>
    <row r="8" spans="1:24" s="283" customFormat="1" ht="29.25" customHeight="1">
      <c r="A8" s="278">
        <v>3</v>
      </c>
      <c r="B8" s="278" t="s">
        <v>2162</v>
      </c>
      <c r="C8" s="278" t="s">
        <v>2163</v>
      </c>
      <c r="D8" s="281" t="s">
        <v>372</v>
      </c>
      <c r="E8" s="281" t="s">
        <v>372</v>
      </c>
      <c r="F8" s="281" t="s">
        <v>372</v>
      </c>
      <c r="G8" s="433" t="s">
        <v>372</v>
      </c>
      <c r="H8" s="425">
        <v>5000</v>
      </c>
      <c r="I8" s="298" t="s">
        <v>2281</v>
      </c>
      <c r="J8" s="278" t="s">
        <v>372</v>
      </c>
      <c r="K8" s="278" t="s">
        <v>721</v>
      </c>
      <c r="L8" s="509" t="s">
        <v>372</v>
      </c>
      <c r="M8" s="509" t="s">
        <v>372</v>
      </c>
      <c r="N8" s="509" t="s">
        <v>372</v>
      </c>
      <c r="O8" s="282" t="s">
        <v>304</v>
      </c>
      <c r="P8" s="282" t="s">
        <v>304</v>
      </c>
      <c r="Q8" s="282" t="s">
        <v>304</v>
      </c>
      <c r="R8" s="282" t="s">
        <v>304</v>
      </c>
      <c r="S8" s="282" t="s">
        <v>304</v>
      </c>
      <c r="T8" s="282" t="s">
        <v>304</v>
      </c>
      <c r="U8" s="282" t="s">
        <v>372</v>
      </c>
      <c r="V8" s="282" t="s">
        <v>372</v>
      </c>
      <c r="W8" s="282" t="s">
        <v>372</v>
      </c>
      <c r="X8" s="282" t="s">
        <v>372</v>
      </c>
    </row>
    <row r="9" spans="1:24" s="283" customFormat="1" ht="29.25" customHeight="1">
      <c r="A9" s="661" t="s">
        <v>2168</v>
      </c>
      <c r="B9" s="662"/>
      <c r="C9" s="662"/>
      <c r="D9" s="662"/>
      <c r="E9" s="662"/>
      <c r="F9" s="662"/>
      <c r="G9" s="662"/>
      <c r="H9" s="422"/>
      <c r="I9" s="443"/>
      <c r="J9" s="422"/>
      <c r="K9" s="422"/>
      <c r="L9" s="422"/>
      <c r="M9" s="320"/>
      <c r="N9" s="282"/>
      <c r="O9" s="282"/>
      <c r="P9" s="282"/>
      <c r="Q9" s="282"/>
      <c r="R9" s="282"/>
      <c r="S9" s="282"/>
      <c r="T9" s="282"/>
      <c r="U9" s="282"/>
      <c r="V9" s="282"/>
      <c r="W9" s="282"/>
      <c r="X9" s="282"/>
    </row>
    <row r="10" spans="1:24" s="283" customFormat="1" ht="29.25" customHeight="1">
      <c r="A10" s="278">
        <v>1</v>
      </c>
      <c r="B10" s="278" t="s">
        <v>2154</v>
      </c>
      <c r="C10" s="278" t="s">
        <v>2169</v>
      </c>
      <c r="D10" s="281" t="s">
        <v>252</v>
      </c>
      <c r="E10" s="281" t="s">
        <v>240</v>
      </c>
      <c r="F10" s="281"/>
      <c r="G10" s="433">
        <v>1896</v>
      </c>
      <c r="H10" s="427">
        <v>10710000</v>
      </c>
      <c r="I10" s="298" t="s">
        <v>2280</v>
      </c>
      <c r="J10" s="278" t="s">
        <v>2170</v>
      </c>
      <c r="K10" s="278" t="s">
        <v>2171</v>
      </c>
      <c r="L10" s="278" t="s">
        <v>2172</v>
      </c>
      <c r="M10" s="278" t="s">
        <v>453</v>
      </c>
      <c r="N10" s="278" t="s">
        <v>2173</v>
      </c>
      <c r="O10" s="278" t="s">
        <v>298</v>
      </c>
      <c r="P10" s="278" t="s">
        <v>293</v>
      </c>
      <c r="Q10" s="278" t="s">
        <v>293</v>
      </c>
      <c r="R10" s="278" t="s">
        <v>293</v>
      </c>
      <c r="S10" s="278" t="s">
        <v>304</v>
      </c>
      <c r="T10" s="278" t="s">
        <v>293</v>
      </c>
      <c r="U10" s="408">
        <v>3535.06</v>
      </c>
      <c r="V10" s="409">
        <v>3</v>
      </c>
      <c r="W10" s="409" t="s">
        <v>252</v>
      </c>
      <c r="X10" s="409" t="s">
        <v>240</v>
      </c>
    </row>
    <row r="11" spans="1:24" s="283" customFormat="1" ht="29.25" customHeight="1">
      <c r="A11" s="278">
        <v>2</v>
      </c>
      <c r="B11" s="278" t="s">
        <v>2154</v>
      </c>
      <c r="C11" s="278" t="s">
        <v>2174</v>
      </c>
      <c r="D11" s="281" t="s">
        <v>240</v>
      </c>
      <c r="E11" s="281" t="s">
        <v>240</v>
      </c>
      <c r="F11" s="281"/>
      <c r="G11" s="433">
        <v>1980</v>
      </c>
      <c r="H11" s="428">
        <v>296362.57</v>
      </c>
      <c r="I11" s="298" t="s">
        <v>2281</v>
      </c>
      <c r="J11" s="278" t="s">
        <v>459</v>
      </c>
      <c r="K11" s="278" t="s">
        <v>2171</v>
      </c>
      <c r="L11" s="278" t="s">
        <v>2175</v>
      </c>
      <c r="M11" s="278" t="s">
        <v>453</v>
      </c>
      <c r="N11" s="278" t="s">
        <v>2176</v>
      </c>
      <c r="O11" s="278" t="s">
        <v>298</v>
      </c>
      <c r="P11" s="278" t="s">
        <v>293</v>
      </c>
      <c r="Q11" s="278" t="s">
        <v>293</v>
      </c>
      <c r="R11" s="278" t="s">
        <v>293</v>
      </c>
      <c r="S11" s="278" t="s">
        <v>304</v>
      </c>
      <c r="T11" s="278" t="s">
        <v>293</v>
      </c>
      <c r="U11" s="408">
        <v>72.99</v>
      </c>
      <c r="V11" s="409">
        <v>1</v>
      </c>
      <c r="W11" s="409" t="s">
        <v>240</v>
      </c>
      <c r="X11" s="409" t="s">
        <v>240</v>
      </c>
    </row>
    <row r="12" spans="1:24" s="283" customFormat="1" ht="29.25" customHeight="1">
      <c r="A12" s="278">
        <v>3</v>
      </c>
      <c r="B12" s="278" t="s">
        <v>2154</v>
      </c>
      <c r="C12" s="278" t="s">
        <v>263</v>
      </c>
      <c r="D12" s="281" t="s">
        <v>252</v>
      </c>
      <c r="E12" s="281" t="s">
        <v>240</v>
      </c>
      <c r="F12" s="281"/>
      <c r="G12" s="433">
        <v>1896</v>
      </c>
      <c r="H12" s="427">
        <v>945000</v>
      </c>
      <c r="I12" s="298" t="s">
        <v>2280</v>
      </c>
      <c r="J12" s="278" t="s">
        <v>459</v>
      </c>
      <c r="K12" s="278" t="s">
        <v>2171</v>
      </c>
      <c r="L12" s="278" t="s">
        <v>2172</v>
      </c>
      <c r="M12" s="278"/>
      <c r="N12" s="278" t="s">
        <v>2177</v>
      </c>
      <c r="O12" s="278" t="s">
        <v>293</v>
      </c>
      <c r="P12" s="278" t="s">
        <v>298</v>
      </c>
      <c r="Q12" s="278" t="s">
        <v>298</v>
      </c>
      <c r="R12" s="278" t="s">
        <v>298</v>
      </c>
      <c r="S12" s="278" t="s">
        <v>304</v>
      </c>
      <c r="T12" s="278" t="s">
        <v>293</v>
      </c>
      <c r="U12" s="408">
        <v>547.86</v>
      </c>
      <c r="V12" s="409">
        <v>1</v>
      </c>
      <c r="W12" s="409" t="s">
        <v>240</v>
      </c>
      <c r="X12" s="409" t="s">
        <v>240</v>
      </c>
    </row>
    <row r="13" spans="1:24" s="283" customFormat="1" ht="29.25" customHeight="1">
      <c r="A13" s="278">
        <v>4</v>
      </c>
      <c r="B13" s="278" t="s">
        <v>2154</v>
      </c>
      <c r="C13" s="278" t="s">
        <v>2178</v>
      </c>
      <c r="D13" s="281" t="s">
        <v>240</v>
      </c>
      <c r="E13" s="281" t="s">
        <v>240</v>
      </c>
      <c r="F13" s="281"/>
      <c r="G13" s="433">
        <v>1896</v>
      </c>
      <c r="H13" s="427">
        <v>1128000</v>
      </c>
      <c r="I13" s="298" t="s">
        <v>2280</v>
      </c>
      <c r="J13" s="278" t="s">
        <v>459</v>
      </c>
      <c r="K13" s="278" t="s">
        <v>2171</v>
      </c>
      <c r="L13" s="278" t="s">
        <v>2175</v>
      </c>
      <c r="M13" s="278" t="s">
        <v>453</v>
      </c>
      <c r="N13" s="278" t="s">
        <v>2177</v>
      </c>
      <c r="O13" s="278" t="s">
        <v>298</v>
      </c>
      <c r="P13" s="278" t="s">
        <v>293</v>
      </c>
      <c r="Q13" s="278" t="s">
        <v>293</v>
      </c>
      <c r="R13" s="278" t="s">
        <v>293</v>
      </c>
      <c r="S13" s="278" t="s">
        <v>304</v>
      </c>
      <c r="T13" s="278" t="s">
        <v>293</v>
      </c>
      <c r="U13" s="408">
        <v>372.47</v>
      </c>
      <c r="V13" s="409">
        <v>2</v>
      </c>
      <c r="W13" s="409" t="s">
        <v>252</v>
      </c>
      <c r="X13" s="409" t="s">
        <v>240</v>
      </c>
    </row>
    <row r="14" spans="1:24" s="283" customFormat="1" ht="29.25" customHeight="1">
      <c r="A14" s="278">
        <v>5</v>
      </c>
      <c r="B14" s="278" t="s">
        <v>2154</v>
      </c>
      <c r="C14" s="278" t="s">
        <v>263</v>
      </c>
      <c r="D14" s="281" t="s">
        <v>240</v>
      </c>
      <c r="E14" s="281" t="s">
        <v>240</v>
      </c>
      <c r="F14" s="281"/>
      <c r="G14" s="433">
        <v>1974</v>
      </c>
      <c r="H14" s="427">
        <v>30000</v>
      </c>
      <c r="I14" s="298" t="s">
        <v>2280</v>
      </c>
      <c r="J14" s="278"/>
      <c r="K14" s="278" t="s">
        <v>2171</v>
      </c>
      <c r="L14" s="278" t="s">
        <v>255</v>
      </c>
      <c r="M14" s="278" t="s">
        <v>453</v>
      </c>
      <c r="N14" s="278" t="s">
        <v>2179</v>
      </c>
      <c r="O14" s="278" t="s">
        <v>293</v>
      </c>
      <c r="P14" s="278" t="s">
        <v>293</v>
      </c>
      <c r="Q14" s="278" t="s">
        <v>304</v>
      </c>
      <c r="R14" s="278" t="s">
        <v>298</v>
      </c>
      <c r="S14" s="278" t="s">
        <v>304</v>
      </c>
      <c r="T14" s="278" t="s">
        <v>304</v>
      </c>
      <c r="U14" s="408">
        <v>15.47</v>
      </c>
      <c r="V14" s="409">
        <v>1</v>
      </c>
      <c r="W14" s="409" t="s">
        <v>240</v>
      </c>
      <c r="X14" s="409" t="s">
        <v>240</v>
      </c>
    </row>
    <row r="15" spans="1:24" s="283" customFormat="1" ht="29.25" customHeight="1">
      <c r="A15" s="278">
        <v>6</v>
      </c>
      <c r="B15" s="278" t="s">
        <v>2180</v>
      </c>
      <c r="C15" s="278"/>
      <c r="D15" s="281"/>
      <c r="E15" s="281" t="s">
        <v>240</v>
      </c>
      <c r="F15" s="281"/>
      <c r="G15" s="433"/>
      <c r="H15" s="428">
        <v>3320.72</v>
      </c>
      <c r="I15" s="298" t="s">
        <v>2281</v>
      </c>
      <c r="J15" s="278"/>
      <c r="K15" s="278" t="s">
        <v>2171</v>
      </c>
      <c r="L15" s="278"/>
      <c r="M15" s="278"/>
      <c r="N15" s="278"/>
      <c r="O15" s="278"/>
      <c r="P15" s="278"/>
      <c r="Q15" s="278"/>
      <c r="R15" s="278"/>
      <c r="S15" s="278"/>
      <c r="T15" s="278"/>
      <c r="U15" s="408"/>
      <c r="V15" s="409"/>
      <c r="W15" s="409"/>
      <c r="X15" s="409"/>
    </row>
    <row r="16" spans="1:24" s="283" customFormat="1" ht="29.25" customHeight="1">
      <c r="A16" s="278">
        <v>7</v>
      </c>
      <c r="B16" s="278" t="s">
        <v>2180</v>
      </c>
      <c r="C16" s="278"/>
      <c r="D16" s="281"/>
      <c r="E16" s="281" t="s">
        <v>240</v>
      </c>
      <c r="F16" s="281"/>
      <c r="G16" s="433"/>
      <c r="H16" s="428">
        <v>3320.72</v>
      </c>
      <c r="I16" s="298" t="s">
        <v>2281</v>
      </c>
      <c r="J16" s="278"/>
      <c r="K16" s="278" t="s">
        <v>2171</v>
      </c>
      <c r="L16" s="278"/>
      <c r="M16" s="278"/>
      <c r="N16" s="278"/>
      <c r="O16" s="278"/>
      <c r="P16" s="278"/>
      <c r="Q16" s="278"/>
      <c r="R16" s="278"/>
      <c r="S16" s="278"/>
      <c r="T16" s="278"/>
      <c r="U16" s="408"/>
      <c r="V16" s="409"/>
      <c r="W16" s="409"/>
      <c r="X16" s="409"/>
    </row>
    <row r="17" spans="1:24" s="283" customFormat="1" ht="29.25" customHeight="1">
      <c r="A17" s="278">
        <v>8</v>
      </c>
      <c r="B17" s="278" t="s">
        <v>2180</v>
      </c>
      <c r="C17" s="278"/>
      <c r="D17" s="281"/>
      <c r="E17" s="281" t="s">
        <v>240</v>
      </c>
      <c r="F17" s="281"/>
      <c r="G17" s="433"/>
      <c r="H17" s="428">
        <v>3320.72</v>
      </c>
      <c r="I17" s="298" t="s">
        <v>2281</v>
      </c>
      <c r="J17" s="278"/>
      <c r="K17" s="278" t="s">
        <v>2171</v>
      </c>
      <c r="L17" s="278"/>
      <c r="M17" s="278"/>
      <c r="N17" s="278"/>
      <c r="O17" s="282"/>
      <c r="P17" s="282"/>
      <c r="Q17" s="282"/>
      <c r="R17" s="282"/>
      <c r="S17" s="282"/>
      <c r="T17" s="282"/>
      <c r="U17" s="282"/>
      <c r="V17" s="282"/>
      <c r="W17" s="282"/>
      <c r="X17" s="282"/>
    </row>
    <row r="18" spans="1:24" s="283" customFormat="1" ht="29.25" customHeight="1">
      <c r="A18" s="278">
        <v>9</v>
      </c>
      <c r="B18" s="278" t="s">
        <v>2180</v>
      </c>
      <c r="C18" s="278"/>
      <c r="D18" s="281"/>
      <c r="E18" s="281" t="s">
        <v>240</v>
      </c>
      <c r="F18" s="281"/>
      <c r="G18" s="433"/>
      <c r="H18" s="428">
        <v>2055.92</v>
      </c>
      <c r="I18" s="298" t="s">
        <v>2281</v>
      </c>
      <c r="J18" s="278"/>
      <c r="K18" s="278" t="s">
        <v>2171</v>
      </c>
      <c r="L18" s="278"/>
      <c r="M18" s="278"/>
      <c r="N18" s="278"/>
      <c r="O18" s="282"/>
      <c r="P18" s="282"/>
      <c r="Q18" s="282"/>
      <c r="R18" s="282"/>
      <c r="S18" s="282"/>
      <c r="T18" s="282"/>
      <c r="U18" s="282"/>
      <c r="V18" s="282"/>
      <c r="W18" s="282"/>
      <c r="X18" s="282"/>
    </row>
    <row r="19" spans="1:24" s="283" customFormat="1" ht="29.25" customHeight="1">
      <c r="A19" s="278">
        <v>10</v>
      </c>
      <c r="B19" s="278" t="s">
        <v>2180</v>
      </c>
      <c r="C19" s="278"/>
      <c r="D19" s="281"/>
      <c r="E19" s="281" t="s">
        <v>240</v>
      </c>
      <c r="F19" s="281"/>
      <c r="G19" s="433"/>
      <c r="H19" s="428">
        <v>1501.64</v>
      </c>
      <c r="I19" s="298" t="s">
        <v>2281</v>
      </c>
      <c r="J19" s="278"/>
      <c r="K19" s="278" t="s">
        <v>2171</v>
      </c>
      <c r="L19" s="278"/>
      <c r="M19" s="278"/>
      <c r="N19" s="278"/>
      <c r="O19" s="282"/>
      <c r="P19" s="282"/>
      <c r="Q19" s="282"/>
      <c r="R19" s="282"/>
      <c r="S19" s="282"/>
      <c r="T19" s="282"/>
      <c r="U19" s="282"/>
      <c r="V19" s="282"/>
      <c r="W19" s="282"/>
      <c r="X19" s="282"/>
    </row>
    <row r="20" spans="1:24" s="283" customFormat="1" ht="29.25" customHeight="1">
      <c r="A20" s="278">
        <v>11</v>
      </c>
      <c r="B20" s="278" t="s">
        <v>1368</v>
      </c>
      <c r="C20" s="278"/>
      <c r="D20" s="281"/>
      <c r="E20" s="281" t="s">
        <v>240</v>
      </c>
      <c r="F20" s="281"/>
      <c r="G20" s="433"/>
      <c r="H20" s="428">
        <v>10553.81</v>
      </c>
      <c r="I20" s="298" t="s">
        <v>2281</v>
      </c>
      <c r="J20" s="278"/>
      <c r="K20" s="278" t="s">
        <v>2171</v>
      </c>
      <c r="L20" s="278"/>
      <c r="M20" s="278"/>
      <c r="N20" s="278"/>
      <c r="O20" s="282"/>
      <c r="P20" s="282"/>
      <c r="Q20" s="282"/>
      <c r="R20" s="282"/>
      <c r="S20" s="282"/>
      <c r="T20" s="282"/>
      <c r="U20" s="282"/>
      <c r="V20" s="282"/>
      <c r="W20" s="282"/>
      <c r="X20" s="282"/>
    </row>
    <row r="21" spans="1:24" s="283" customFormat="1" ht="29.25" customHeight="1">
      <c r="A21" s="278">
        <v>12</v>
      </c>
      <c r="B21" s="278" t="s">
        <v>2181</v>
      </c>
      <c r="C21" s="278" t="s">
        <v>2182</v>
      </c>
      <c r="D21" s="281"/>
      <c r="E21" s="281" t="s">
        <v>240</v>
      </c>
      <c r="F21" s="281"/>
      <c r="G21" s="433"/>
      <c r="H21" s="428">
        <v>76628.3</v>
      </c>
      <c r="I21" s="298" t="s">
        <v>2281</v>
      </c>
      <c r="J21" s="278"/>
      <c r="K21" s="278" t="s">
        <v>2171</v>
      </c>
      <c r="L21" s="278"/>
      <c r="M21" s="278"/>
      <c r="N21" s="278"/>
      <c r="O21" s="282"/>
      <c r="P21" s="282"/>
      <c r="Q21" s="282"/>
      <c r="R21" s="282"/>
      <c r="S21" s="282"/>
      <c r="T21" s="282"/>
      <c r="U21" s="282"/>
      <c r="V21" s="282"/>
      <c r="W21" s="282"/>
      <c r="X21" s="282"/>
    </row>
    <row r="22" spans="1:24" s="283" customFormat="1" ht="29.25" customHeight="1">
      <c r="A22" s="278">
        <v>13</v>
      </c>
      <c r="B22" s="278" t="s">
        <v>2183</v>
      </c>
      <c r="C22" s="278"/>
      <c r="D22" s="281"/>
      <c r="E22" s="281" t="s">
        <v>240</v>
      </c>
      <c r="F22" s="281"/>
      <c r="G22" s="433"/>
      <c r="H22" s="428">
        <v>4900</v>
      </c>
      <c r="I22" s="298" t="s">
        <v>2281</v>
      </c>
      <c r="J22" s="278"/>
      <c r="K22" s="278" t="s">
        <v>2171</v>
      </c>
      <c r="L22" s="278"/>
      <c r="M22" s="278"/>
      <c r="N22" s="278"/>
      <c r="O22" s="282"/>
      <c r="P22" s="282"/>
      <c r="Q22" s="282"/>
      <c r="R22" s="282"/>
      <c r="S22" s="282"/>
      <c r="T22" s="282"/>
      <c r="U22" s="282"/>
      <c r="V22" s="282"/>
      <c r="W22" s="282"/>
      <c r="X22" s="282"/>
    </row>
    <row r="23" spans="1:26" s="283" customFormat="1" ht="29.25" customHeight="1">
      <c r="A23" s="661" t="s">
        <v>2184</v>
      </c>
      <c r="B23" s="662"/>
      <c r="C23" s="662"/>
      <c r="D23" s="662"/>
      <c r="E23" s="662"/>
      <c r="F23" s="662"/>
      <c r="G23" s="662"/>
      <c r="H23" s="422"/>
      <c r="I23" s="443"/>
      <c r="J23" s="422"/>
      <c r="K23" s="422"/>
      <c r="L23" s="422"/>
      <c r="M23" s="320"/>
      <c r="N23" s="661" t="s">
        <v>2184</v>
      </c>
      <c r="O23" s="662"/>
      <c r="P23" s="662"/>
      <c r="Q23" s="662"/>
      <c r="R23" s="662"/>
      <c r="S23" s="662"/>
      <c r="T23" s="662"/>
      <c r="U23" s="662"/>
      <c r="V23" s="662"/>
      <c r="W23" s="662"/>
      <c r="X23" s="663"/>
      <c r="Y23" s="407"/>
      <c r="Z23" s="407"/>
    </row>
    <row r="24" spans="1:24" s="283" customFormat="1" ht="29.25" customHeight="1">
      <c r="A24" s="278">
        <v>1</v>
      </c>
      <c r="B24" s="278" t="s">
        <v>2154</v>
      </c>
      <c r="C24" s="278" t="s">
        <v>2185</v>
      </c>
      <c r="D24" s="281" t="s">
        <v>252</v>
      </c>
      <c r="E24" s="281" t="s">
        <v>240</v>
      </c>
      <c r="F24" s="281" t="s">
        <v>240</v>
      </c>
      <c r="G24" s="433">
        <v>1967</v>
      </c>
      <c r="H24" s="427">
        <v>825000</v>
      </c>
      <c r="I24" s="298" t="s">
        <v>2280</v>
      </c>
      <c r="J24" s="278" t="s">
        <v>456</v>
      </c>
      <c r="K24" s="278" t="s">
        <v>2282</v>
      </c>
      <c r="L24" s="278" t="s">
        <v>2186</v>
      </c>
      <c r="M24" s="278" t="s">
        <v>453</v>
      </c>
      <c r="N24" s="278" t="s">
        <v>2187</v>
      </c>
      <c r="O24" s="278" t="s">
        <v>293</v>
      </c>
      <c r="P24" s="278" t="s">
        <v>298</v>
      </c>
      <c r="Q24" s="278" t="s">
        <v>298</v>
      </c>
      <c r="R24" s="278" t="s">
        <v>298</v>
      </c>
      <c r="S24" s="278" t="s">
        <v>292</v>
      </c>
      <c r="T24" s="278" t="s">
        <v>293</v>
      </c>
      <c r="U24" s="408">
        <v>240.74</v>
      </c>
      <c r="V24" s="409">
        <v>1</v>
      </c>
      <c r="W24" s="409" t="s">
        <v>240</v>
      </c>
      <c r="X24" s="409" t="s">
        <v>2164</v>
      </c>
    </row>
    <row r="25" spans="1:24" s="283" customFormat="1" ht="29.25" customHeight="1">
      <c r="A25" s="278">
        <v>2</v>
      </c>
      <c r="B25" s="278" t="s">
        <v>2154</v>
      </c>
      <c r="C25" s="278" t="s">
        <v>2185</v>
      </c>
      <c r="D25" s="281" t="s">
        <v>252</v>
      </c>
      <c r="E25" s="281" t="s">
        <v>240</v>
      </c>
      <c r="F25" s="281" t="s">
        <v>240</v>
      </c>
      <c r="G25" s="433">
        <v>1967</v>
      </c>
      <c r="H25" s="427">
        <v>1325000</v>
      </c>
      <c r="I25" s="298" t="s">
        <v>2280</v>
      </c>
      <c r="J25" s="278" t="s">
        <v>456</v>
      </c>
      <c r="K25" s="278" t="s">
        <v>2188</v>
      </c>
      <c r="L25" s="278" t="s">
        <v>2186</v>
      </c>
      <c r="M25" s="278" t="s">
        <v>453</v>
      </c>
      <c r="N25" s="278" t="s">
        <v>2187</v>
      </c>
      <c r="O25" s="278" t="s">
        <v>293</v>
      </c>
      <c r="P25" s="278" t="s">
        <v>298</v>
      </c>
      <c r="Q25" s="278" t="s">
        <v>298</v>
      </c>
      <c r="R25" s="278" t="s">
        <v>298</v>
      </c>
      <c r="S25" s="278" t="s">
        <v>293</v>
      </c>
      <c r="T25" s="278" t="s">
        <v>293</v>
      </c>
      <c r="U25" s="408">
        <v>386.82</v>
      </c>
      <c r="V25" s="409">
        <v>2</v>
      </c>
      <c r="W25" s="409" t="s">
        <v>252</v>
      </c>
      <c r="X25" s="409" t="s">
        <v>2164</v>
      </c>
    </row>
    <row r="26" spans="1:24" s="283" customFormat="1" ht="29.25" customHeight="1">
      <c r="A26" s="278">
        <v>3</v>
      </c>
      <c r="B26" s="278" t="s">
        <v>2189</v>
      </c>
      <c r="C26" s="278" t="s">
        <v>2190</v>
      </c>
      <c r="D26" s="281" t="s">
        <v>240</v>
      </c>
      <c r="E26" s="281" t="s">
        <v>240</v>
      </c>
      <c r="F26" s="281" t="s">
        <v>240</v>
      </c>
      <c r="G26" s="433">
        <v>1896</v>
      </c>
      <c r="H26" s="414">
        <v>157000</v>
      </c>
      <c r="I26" s="298" t="s">
        <v>2280</v>
      </c>
      <c r="J26" s="278"/>
      <c r="K26" s="278" t="s">
        <v>2171</v>
      </c>
      <c r="L26" s="278" t="s">
        <v>453</v>
      </c>
      <c r="M26" s="278" t="s">
        <v>460</v>
      </c>
      <c r="N26" s="278" t="s">
        <v>2173</v>
      </c>
      <c r="O26" s="278" t="s">
        <v>579</v>
      </c>
      <c r="P26" s="278" t="s">
        <v>2209</v>
      </c>
      <c r="Q26" s="278" t="s">
        <v>2209</v>
      </c>
      <c r="R26" s="278" t="s">
        <v>2209</v>
      </c>
      <c r="S26" s="278" t="s">
        <v>294</v>
      </c>
      <c r="T26" s="278" t="s">
        <v>2209</v>
      </c>
      <c r="U26" s="408">
        <v>98.2</v>
      </c>
      <c r="V26" s="409">
        <v>1</v>
      </c>
      <c r="W26" s="409" t="s">
        <v>240</v>
      </c>
      <c r="X26" s="409" t="s">
        <v>240</v>
      </c>
    </row>
    <row r="27" spans="1:24" s="283" customFormat="1" ht="29.25" customHeight="1">
      <c r="A27" s="278">
        <v>4</v>
      </c>
      <c r="B27" s="278" t="s">
        <v>2191</v>
      </c>
      <c r="C27" s="278" t="s">
        <v>2192</v>
      </c>
      <c r="D27" s="281" t="s">
        <v>240</v>
      </c>
      <c r="E27" s="281" t="s">
        <v>240</v>
      </c>
      <c r="F27" s="281" t="s">
        <v>252</v>
      </c>
      <c r="G27" s="433">
        <v>1896</v>
      </c>
      <c r="H27" s="414">
        <v>402000</v>
      </c>
      <c r="I27" s="298" t="s">
        <v>2280</v>
      </c>
      <c r="J27" s="278"/>
      <c r="K27" s="278" t="s">
        <v>2171</v>
      </c>
      <c r="L27" s="278" t="s">
        <v>286</v>
      </c>
      <c r="M27" s="278" t="s">
        <v>460</v>
      </c>
      <c r="N27" s="278" t="s">
        <v>2173</v>
      </c>
      <c r="O27" s="278" t="s">
        <v>579</v>
      </c>
      <c r="P27" s="278" t="s">
        <v>2209</v>
      </c>
      <c r="Q27" s="278" t="s">
        <v>2209</v>
      </c>
      <c r="R27" s="278" t="s">
        <v>2209</v>
      </c>
      <c r="S27" s="278" t="s">
        <v>294</v>
      </c>
      <c r="T27" s="278" t="s">
        <v>294</v>
      </c>
      <c r="U27" s="408">
        <v>294.09</v>
      </c>
      <c r="V27" s="409">
        <v>1</v>
      </c>
      <c r="W27" s="409" t="s">
        <v>240</v>
      </c>
      <c r="X27" s="409" t="s">
        <v>240</v>
      </c>
    </row>
    <row r="28" spans="1:24" s="283" customFormat="1" ht="29.25" customHeight="1">
      <c r="A28" s="278">
        <v>5</v>
      </c>
      <c r="B28" s="278" t="s">
        <v>2193</v>
      </c>
      <c r="C28" s="278"/>
      <c r="D28" s="281" t="s">
        <v>240</v>
      </c>
      <c r="E28" s="281" t="s">
        <v>240</v>
      </c>
      <c r="F28" s="281" t="s">
        <v>252</v>
      </c>
      <c r="G28" s="433">
        <v>1896</v>
      </c>
      <c r="H28" s="414">
        <v>1500000</v>
      </c>
      <c r="I28" s="298" t="s">
        <v>2280</v>
      </c>
      <c r="J28" s="278"/>
      <c r="K28" s="278" t="s">
        <v>2171</v>
      </c>
      <c r="L28" s="278" t="s">
        <v>453</v>
      </c>
      <c r="M28" s="278" t="s">
        <v>460</v>
      </c>
      <c r="N28" s="278" t="s">
        <v>2173</v>
      </c>
      <c r="O28" s="278" t="s">
        <v>579</v>
      </c>
      <c r="P28" s="278" t="s">
        <v>2209</v>
      </c>
      <c r="Q28" s="278" t="s">
        <v>294</v>
      </c>
      <c r="R28" s="278" t="s">
        <v>2209</v>
      </c>
      <c r="S28" s="278" t="s">
        <v>294</v>
      </c>
      <c r="T28" s="278" t="s">
        <v>294</v>
      </c>
      <c r="U28" s="408">
        <v>1096.2</v>
      </c>
      <c r="V28" s="409">
        <v>2</v>
      </c>
      <c r="W28" s="409" t="s">
        <v>240</v>
      </c>
      <c r="X28" s="409" t="s">
        <v>240</v>
      </c>
    </row>
    <row r="29" spans="1:24" s="283" customFormat="1" ht="29.25" customHeight="1">
      <c r="A29" s="278">
        <v>6</v>
      </c>
      <c r="B29" s="278" t="s">
        <v>2194</v>
      </c>
      <c r="C29" s="278"/>
      <c r="D29" s="281" t="s">
        <v>240</v>
      </c>
      <c r="E29" s="281" t="s">
        <v>240</v>
      </c>
      <c r="F29" s="281" t="s">
        <v>240</v>
      </c>
      <c r="G29" s="433">
        <v>1896</v>
      </c>
      <c r="H29" s="414">
        <v>143000</v>
      </c>
      <c r="I29" s="298" t="s">
        <v>2280</v>
      </c>
      <c r="J29" s="278"/>
      <c r="K29" s="278" t="s">
        <v>2171</v>
      </c>
      <c r="L29" s="278" t="s">
        <v>453</v>
      </c>
      <c r="M29" s="278" t="s">
        <v>460</v>
      </c>
      <c r="N29" s="278" t="s">
        <v>2173</v>
      </c>
      <c r="O29" s="278" t="s">
        <v>579</v>
      </c>
      <c r="P29" s="278" t="s">
        <v>2209</v>
      </c>
      <c r="Q29" s="278" t="s">
        <v>294</v>
      </c>
      <c r="R29" s="278" t="s">
        <v>2209</v>
      </c>
      <c r="S29" s="278" t="s">
        <v>294</v>
      </c>
      <c r="T29" s="278" t="s">
        <v>294</v>
      </c>
      <c r="U29" s="408">
        <v>104.6</v>
      </c>
      <c r="V29" s="409">
        <v>1</v>
      </c>
      <c r="W29" s="409" t="s">
        <v>240</v>
      </c>
      <c r="X29" s="409" t="s">
        <v>240</v>
      </c>
    </row>
    <row r="30" spans="1:24" s="283" customFormat="1" ht="29.25" customHeight="1">
      <c r="A30" s="278">
        <v>7</v>
      </c>
      <c r="B30" s="278" t="s">
        <v>2181</v>
      </c>
      <c r="C30" s="278"/>
      <c r="D30" s="281"/>
      <c r="E30" s="281"/>
      <c r="F30" s="281"/>
      <c r="G30" s="433"/>
      <c r="H30" s="414">
        <v>13155.41</v>
      </c>
      <c r="I30" s="298" t="s">
        <v>2281</v>
      </c>
      <c r="J30" s="278"/>
      <c r="K30" s="278" t="s">
        <v>2171</v>
      </c>
      <c r="L30" s="278"/>
      <c r="M30" s="278"/>
      <c r="N30" s="278"/>
      <c r="O30" s="278"/>
      <c r="P30" s="278"/>
      <c r="Q30" s="278"/>
      <c r="R30" s="278"/>
      <c r="S30" s="278"/>
      <c r="T30" s="278"/>
      <c r="U30" s="408"/>
      <c r="V30" s="409"/>
      <c r="W30" s="409"/>
      <c r="X30" s="409"/>
    </row>
    <row r="31" spans="1:24" s="283" customFormat="1" ht="29.25" customHeight="1">
      <c r="A31" s="278">
        <v>8</v>
      </c>
      <c r="B31" s="278" t="s">
        <v>1368</v>
      </c>
      <c r="C31" s="278"/>
      <c r="D31" s="281"/>
      <c r="E31" s="281"/>
      <c r="F31" s="281"/>
      <c r="G31" s="433"/>
      <c r="H31" s="414">
        <v>4641.19</v>
      </c>
      <c r="I31" s="298" t="s">
        <v>2281</v>
      </c>
      <c r="J31" s="278"/>
      <c r="K31" s="278" t="s">
        <v>2171</v>
      </c>
      <c r="L31" s="278"/>
      <c r="M31" s="278"/>
      <c r="N31" s="278"/>
      <c r="O31" s="278"/>
      <c r="P31" s="278"/>
      <c r="Q31" s="278"/>
      <c r="R31" s="278"/>
      <c r="S31" s="278"/>
      <c r="T31" s="278"/>
      <c r="U31" s="408"/>
      <c r="V31" s="409"/>
      <c r="W31" s="409"/>
      <c r="X31" s="409"/>
    </row>
    <row r="32" spans="1:24" s="283" customFormat="1" ht="29.25" customHeight="1">
      <c r="A32" s="278">
        <v>9</v>
      </c>
      <c r="B32" s="278" t="s">
        <v>2154</v>
      </c>
      <c r="C32" s="278" t="s">
        <v>2178</v>
      </c>
      <c r="D32" s="281" t="s">
        <v>240</v>
      </c>
      <c r="E32" s="281" t="s">
        <v>240</v>
      </c>
      <c r="F32" s="281" t="s">
        <v>240</v>
      </c>
      <c r="G32" s="433">
        <v>1994</v>
      </c>
      <c r="H32" s="427">
        <v>2226000</v>
      </c>
      <c r="I32" s="298" t="s">
        <v>2281</v>
      </c>
      <c r="J32" s="278"/>
      <c r="K32" s="278" t="s">
        <v>2195</v>
      </c>
      <c r="L32" s="278" t="s">
        <v>2196</v>
      </c>
      <c r="M32" s="278" t="s">
        <v>2197</v>
      </c>
      <c r="N32" s="278" t="s">
        <v>2198</v>
      </c>
      <c r="O32" s="278" t="s">
        <v>298</v>
      </c>
      <c r="P32" s="278" t="s">
        <v>298</v>
      </c>
      <c r="Q32" s="278" t="s">
        <v>298</v>
      </c>
      <c r="R32" s="278" t="s">
        <v>298</v>
      </c>
      <c r="S32" s="278" t="s">
        <v>298</v>
      </c>
      <c r="T32" s="278" t="s">
        <v>298</v>
      </c>
      <c r="U32" s="408">
        <v>779.85</v>
      </c>
      <c r="V32" s="409">
        <v>3</v>
      </c>
      <c r="W32" s="409" t="s">
        <v>252</v>
      </c>
      <c r="X32" s="409" t="s">
        <v>240</v>
      </c>
    </row>
    <row r="33" spans="1:24" s="283" customFormat="1" ht="29.25" customHeight="1">
      <c r="A33" s="278">
        <v>10</v>
      </c>
      <c r="B33" s="278" t="s">
        <v>2199</v>
      </c>
      <c r="C33" s="278"/>
      <c r="D33" s="281" t="s">
        <v>240</v>
      </c>
      <c r="E33" s="281" t="s">
        <v>240</v>
      </c>
      <c r="F33" s="281" t="s">
        <v>240</v>
      </c>
      <c r="G33" s="433">
        <v>2000</v>
      </c>
      <c r="H33" s="427">
        <v>156480.25</v>
      </c>
      <c r="I33" s="298" t="s">
        <v>2281</v>
      </c>
      <c r="J33" s="278"/>
      <c r="K33" s="278" t="s">
        <v>2195</v>
      </c>
      <c r="L33" s="278" t="s">
        <v>2200</v>
      </c>
      <c r="M33" s="278"/>
      <c r="N33" s="278" t="s">
        <v>2200</v>
      </c>
      <c r="O33" s="278" t="s">
        <v>298</v>
      </c>
      <c r="P33" s="278" t="s">
        <v>298</v>
      </c>
      <c r="Q33" s="278" t="s">
        <v>304</v>
      </c>
      <c r="R33" s="278" t="s">
        <v>304</v>
      </c>
      <c r="S33" s="278" t="s">
        <v>304</v>
      </c>
      <c r="T33" s="278" t="s">
        <v>304</v>
      </c>
      <c r="U33" s="408">
        <v>16</v>
      </c>
      <c r="V33" s="409"/>
      <c r="W33" s="409"/>
      <c r="X33" s="409" t="s">
        <v>240</v>
      </c>
    </row>
    <row r="34" spans="1:24" s="283" customFormat="1" ht="29.25" customHeight="1">
      <c r="A34" s="278">
        <v>11</v>
      </c>
      <c r="B34" s="278" t="s">
        <v>2201</v>
      </c>
      <c r="C34" s="278"/>
      <c r="D34" s="281" t="s">
        <v>240</v>
      </c>
      <c r="E34" s="281" t="s">
        <v>240</v>
      </c>
      <c r="F34" s="281" t="s">
        <v>240</v>
      </c>
      <c r="G34" s="433">
        <v>1994</v>
      </c>
      <c r="H34" s="427">
        <v>43727.71</v>
      </c>
      <c r="I34" s="298" t="s">
        <v>2281</v>
      </c>
      <c r="J34" s="278"/>
      <c r="K34" s="278" t="s">
        <v>2195</v>
      </c>
      <c r="L34" s="278" t="s">
        <v>2196</v>
      </c>
      <c r="M34" s="278"/>
      <c r="N34" s="278" t="s">
        <v>2202</v>
      </c>
      <c r="O34" s="278" t="s">
        <v>298</v>
      </c>
      <c r="P34" s="278" t="s">
        <v>298</v>
      </c>
      <c r="Q34" s="278" t="s">
        <v>298</v>
      </c>
      <c r="R34" s="278" t="s">
        <v>298</v>
      </c>
      <c r="S34" s="278"/>
      <c r="T34" s="278"/>
      <c r="U34" s="408">
        <v>42.81</v>
      </c>
      <c r="V34" s="409"/>
      <c r="W34" s="409"/>
      <c r="X34" s="409" t="s">
        <v>240</v>
      </c>
    </row>
    <row r="35" spans="1:24" s="283" customFormat="1" ht="29.25" customHeight="1">
      <c r="A35" s="278">
        <v>12</v>
      </c>
      <c r="B35" s="278" t="s">
        <v>1356</v>
      </c>
      <c r="C35" s="278"/>
      <c r="D35" s="281"/>
      <c r="E35" s="281"/>
      <c r="F35" s="281"/>
      <c r="G35" s="433"/>
      <c r="H35" s="427">
        <v>51755.82</v>
      </c>
      <c r="I35" s="298" t="s">
        <v>2281</v>
      </c>
      <c r="J35" s="278"/>
      <c r="K35" s="278" t="s">
        <v>2195</v>
      </c>
      <c r="L35" s="278"/>
      <c r="M35" s="278"/>
      <c r="N35" s="278"/>
      <c r="O35" s="278"/>
      <c r="P35" s="278"/>
      <c r="Q35" s="278"/>
      <c r="R35" s="278"/>
      <c r="S35" s="278"/>
      <c r="T35" s="278"/>
      <c r="U35" s="408"/>
      <c r="V35" s="409"/>
      <c r="W35" s="409"/>
      <c r="X35" s="409"/>
    </row>
    <row r="36" spans="1:24" s="283" customFormat="1" ht="29.25" customHeight="1">
      <c r="A36" s="278">
        <v>13</v>
      </c>
      <c r="B36" s="278" t="s">
        <v>2203</v>
      </c>
      <c r="C36" s="278"/>
      <c r="D36" s="281" t="s">
        <v>240</v>
      </c>
      <c r="E36" s="281" t="s">
        <v>240</v>
      </c>
      <c r="F36" s="281" t="s">
        <v>240</v>
      </c>
      <c r="G36" s="433">
        <v>1994</v>
      </c>
      <c r="H36" s="427">
        <v>83908.2</v>
      </c>
      <c r="I36" s="298" t="s">
        <v>2281</v>
      </c>
      <c r="J36" s="278"/>
      <c r="K36" s="278" t="s">
        <v>2195</v>
      </c>
      <c r="L36" s="278" t="s">
        <v>2200</v>
      </c>
      <c r="M36" s="278"/>
      <c r="N36" s="278" t="s">
        <v>2200</v>
      </c>
      <c r="O36" s="278" t="s">
        <v>298</v>
      </c>
      <c r="P36" s="278" t="s">
        <v>298</v>
      </c>
      <c r="Q36" s="278" t="s">
        <v>304</v>
      </c>
      <c r="R36" s="278" t="s">
        <v>304</v>
      </c>
      <c r="S36" s="278" t="s">
        <v>304</v>
      </c>
      <c r="T36" s="278" t="s">
        <v>304</v>
      </c>
      <c r="U36" s="408"/>
      <c r="V36" s="409"/>
      <c r="W36" s="409"/>
      <c r="X36" s="409"/>
    </row>
    <row r="37" spans="1:24" s="283" customFormat="1" ht="29.25" customHeight="1">
      <c r="A37" s="278">
        <v>14</v>
      </c>
      <c r="B37" s="278" t="s">
        <v>2204</v>
      </c>
      <c r="C37" s="278"/>
      <c r="D37" s="281"/>
      <c r="E37" s="281"/>
      <c r="F37" s="281"/>
      <c r="G37" s="433">
        <v>1994</v>
      </c>
      <c r="H37" s="427">
        <v>297509.25</v>
      </c>
      <c r="I37" s="298" t="s">
        <v>2281</v>
      </c>
      <c r="J37" s="278"/>
      <c r="K37" s="278" t="s">
        <v>2195</v>
      </c>
      <c r="L37" s="278"/>
      <c r="M37" s="278"/>
      <c r="N37" s="278"/>
      <c r="O37" s="278"/>
      <c r="P37" s="278"/>
      <c r="Q37" s="278"/>
      <c r="R37" s="278"/>
      <c r="S37" s="278"/>
      <c r="T37" s="278"/>
      <c r="U37" s="408">
        <v>295.04</v>
      </c>
      <c r="V37" s="409"/>
      <c r="W37" s="409"/>
      <c r="X37" s="409"/>
    </row>
    <row r="38" spans="1:24" s="283" customFormat="1" ht="29.25" customHeight="1">
      <c r="A38" s="278">
        <v>15</v>
      </c>
      <c r="B38" s="278" t="s">
        <v>2205</v>
      </c>
      <c r="C38" s="278"/>
      <c r="D38" s="281"/>
      <c r="E38" s="281"/>
      <c r="F38" s="281"/>
      <c r="G38" s="433"/>
      <c r="H38" s="427">
        <v>40601.43</v>
      </c>
      <c r="I38" s="298" t="s">
        <v>2281</v>
      </c>
      <c r="J38" s="278"/>
      <c r="K38" s="278" t="s">
        <v>2195</v>
      </c>
      <c r="L38" s="278"/>
      <c r="M38" s="278"/>
      <c r="N38" s="278"/>
      <c r="O38" s="278"/>
      <c r="P38" s="278"/>
      <c r="Q38" s="278"/>
      <c r="R38" s="278"/>
      <c r="S38" s="278"/>
      <c r="T38" s="278"/>
      <c r="U38" s="408"/>
      <c r="V38" s="409"/>
      <c r="W38" s="409"/>
      <c r="X38" s="409"/>
    </row>
    <row r="39" spans="1:24" s="283" customFormat="1" ht="29.25" customHeight="1">
      <c r="A39" s="278">
        <v>16</v>
      </c>
      <c r="B39" s="278" t="s">
        <v>2206</v>
      </c>
      <c r="C39" s="278"/>
      <c r="D39" s="281"/>
      <c r="E39" s="281"/>
      <c r="F39" s="281"/>
      <c r="G39" s="433"/>
      <c r="H39" s="427">
        <v>184865.76</v>
      </c>
      <c r="I39" s="298" t="s">
        <v>2281</v>
      </c>
      <c r="J39" s="278"/>
      <c r="K39" s="278" t="s">
        <v>2195</v>
      </c>
      <c r="L39" s="278"/>
      <c r="M39" s="278"/>
      <c r="N39" s="278"/>
      <c r="O39" s="278"/>
      <c r="P39" s="278"/>
      <c r="Q39" s="278"/>
      <c r="R39" s="278"/>
      <c r="S39" s="278"/>
      <c r="T39" s="278"/>
      <c r="U39" s="408"/>
      <c r="V39" s="409"/>
      <c r="W39" s="409"/>
      <c r="X39" s="409"/>
    </row>
    <row r="40" spans="1:24" s="283" customFormat="1" ht="29.25" customHeight="1">
      <c r="A40" s="278">
        <v>17</v>
      </c>
      <c r="B40" s="278" t="s">
        <v>2207</v>
      </c>
      <c r="C40" s="278"/>
      <c r="D40" s="281"/>
      <c r="E40" s="281"/>
      <c r="F40" s="281"/>
      <c r="G40" s="433"/>
      <c r="H40" s="427">
        <v>241224.32</v>
      </c>
      <c r="I40" s="298" t="s">
        <v>2281</v>
      </c>
      <c r="J40" s="278"/>
      <c r="K40" s="278" t="s">
        <v>2195</v>
      </c>
      <c r="L40" s="278"/>
      <c r="M40" s="278"/>
      <c r="N40" s="278"/>
      <c r="O40" s="282"/>
      <c r="P40" s="282"/>
      <c r="Q40" s="282"/>
      <c r="R40" s="282"/>
      <c r="S40" s="282"/>
      <c r="T40" s="282"/>
      <c r="U40" s="282"/>
      <c r="V40" s="282"/>
      <c r="W40" s="282"/>
      <c r="X40" s="282"/>
    </row>
    <row r="41" spans="1:24" s="283" customFormat="1" ht="29.25" customHeight="1">
      <c r="A41" s="278">
        <v>18</v>
      </c>
      <c r="B41" s="278" t="s">
        <v>2208</v>
      </c>
      <c r="C41" s="278"/>
      <c r="D41" s="281"/>
      <c r="E41" s="281"/>
      <c r="F41" s="281"/>
      <c r="G41" s="433"/>
      <c r="H41" s="427">
        <v>37877.25</v>
      </c>
      <c r="I41" s="298" t="s">
        <v>2281</v>
      </c>
      <c r="J41" s="278"/>
      <c r="K41" s="278" t="s">
        <v>2195</v>
      </c>
      <c r="L41" s="278"/>
      <c r="M41" s="278"/>
      <c r="N41" s="278"/>
      <c r="O41" s="282"/>
      <c r="P41" s="282"/>
      <c r="Q41" s="282"/>
      <c r="R41" s="282"/>
      <c r="S41" s="282"/>
      <c r="T41" s="282"/>
      <c r="U41" s="282"/>
      <c r="V41" s="282"/>
      <c r="W41" s="282"/>
      <c r="X41" s="282"/>
    </row>
    <row r="42" spans="6:9" s="283" customFormat="1" ht="29.25" customHeight="1">
      <c r="F42" s="665" t="s">
        <v>0</v>
      </c>
      <c r="G42" s="666"/>
      <c r="H42" s="419">
        <f>SUM(H6:H41)</f>
        <v>46451251.64999999</v>
      </c>
      <c r="I42" s="346"/>
    </row>
    <row r="43" spans="7:9" s="283" customFormat="1" ht="29.25" customHeight="1">
      <c r="G43" s="436"/>
      <c r="I43" s="346"/>
    </row>
    <row r="44" spans="1:24" ht="29.25" customHeight="1">
      <c r="A44" s="664" t="s">
        <v>115</v>
      </c>
      <c r="B44" s="664"/>
      <c r="C44" s="664"/>
      <c r="D44" s="664"/>
      <c r="E44" s="664"/>
      <c r="F44" s="664"/>
      <c r="G44" s="664"/>
      <c r="H44" s="503"/>
      <c r="I44" s="512"/>
      <c r="J44" s="277"/>
      <c r="K44" s="277"/>
      <c r="L44" s="277"/>
      <c r="M44" s="277"/>
      <c r="N44" s="277"/>
      <c r="O44" s="277"/>
      <c r="P44" s="277"/>
      <c r="Q44" s="277"/>
      <c r="R44" s="277"/>
      <c r="S44" s="277"/>
      <c r="T44" s="277"/>
      <c r="U44" s="277"/>
      <c r="V44" s="277"/>
      <c r="W44" s="277"/>
      <c r="X44" s="277"/>
    </row>
    <row r="45" spans="1:24" s="283" customFormat="1" ht="29.25" customHeight="1">
      <c r="A45" s="278">
        <v>1</v>
      </c>
      <c r="B45" s="285" t="s">
        <v>250</v>
      </c>
      <c r="C45" s="285" t="s">
        <v>251</v>
      </c>
      <c r="D45" s="289" t="s">
        <v>252</v>
      </c>
      <c r="E45" s="289" t="s">
        <v>240</v>
      </c>
      <c r="F45" s="289" t="s">
        <v>240</v>
      </c>
      <c r="G45" s="343">
        <v>1987</v>
      </c>
      <c r="H45" s="425">
        <v>5383000</v>
      </c>
      <c r="I45" s="294" t="s">
        <v>2283</v>
      </c>
      <c r="J45" s="286" t="s">
        <v>253</v>
      </c>
      <c r="K45" s="285" t="s">
        <v>254</v>
      </c>
      <c r="L45" s="285" t="s">
        <v>255</v>
      </c>
      <c r="M45" s="285" t="s">
        <v>256</v>
      </c>
      <c r="N45" s="285" t="s">
        <v>257</v>
      </c>
      <c r="O45" s="285" t="s">
        <v>292</v>
      </c>
      <c r="P45" s="285" t="s">
        <v>293</v>
      </c>
      <c r="Q45" s="285" t="s">
        <v>293</v>
      </c>
      <c r="R45" s="285" t="s">
        <v>292</v>
      </c>
      <c r="S45" s="285" t="s">
        <v>294</v>
      </c>
      <c r="T45" s="285" t="s">
        <v>293</v>
      </c>
      <c r="U45" s="287" t="s">
        <v>295</v>
      </c>
      <c r="V45" s="287">
        <v>3</v>
      </c>
      <c r="W45" s="287" t="s">
        <v>252</v>
      </c>
      <c r="X45" s="287" t="s">
        <v>240</v>
      </c>
    </row>
    <row r="46" spans="1:24" s="283" customFormat="1" ht="29.25" customHeight="1">
      <c r="A46" s="278">
        <v>2</v>
      </c>
      <c r="B46" s="278" t="s">
        <v>258</v>
      </c>
      <c r="C46" s="278" t="s">
        <v>251</v>
      </c>
      <c r="D46" s="281" t="s">
        <v>252</v>
      </c>
      <c r="E46" s="281" t="s">
        <v>240</v>
      </c>
      <c r="F46" s="281" t="s">
        <v>240</v>
      </c>
      <c r="G46" s="433">
        <v>1987</v>
      </c>
      <c r="H46" s="425">
        <v>4199000</v>
      </c>
      <c r="I46" s="298" t="s">
        <v>2283</v>
      </c>
      <c r="J46" s="284" t="s">
        <v>259</v>
      </c>
      <c r="K46" s="278" t="s">
        <v>260</v>
      </c>
      <c r="L46" s="278" t="s">
        <v>255</v>
      </c>
      <c r="M46" s="278" t="s">
        <v>256</v>
      </c>
      <c r="N46" s="278" t="s">
        <v>261</v>
      </c>
      <c r="O46" s="278" t="s">
        <v>292</v>
      </c>
      <c r="P46" s="278" t="s">
        <v>296</v>
      </c>
      <c r="Q46" s="278" t="s">
        <v>293</v>
      </c>
      <c r="R46" s="278" t="s">
        <v>292</v>
      </c>
      <c r="S46" s="278" t="s">
        <v>294</v>
      </c>
      <c r="T46" s="278" t="s">
        <v>293</v>
      </c>
      <c r="U46" s="282" t="s">
        <v>297</v>
      </c>
      <c r="V46" s="282">
        <v>4</v>
      </c>
      <c r="W46" s="282" t="s">
        <v>252</v>
      </c>
      <c r="X46" s="282" t="s">
        <v>240</v>
      </c>
    </row>
    <row r="47" spans="1:24" s="283" customFormat="1" ht="29.25" customHeight="1">
      <c r="A47" s="278">
        <v>3</v>
      </c>
      <c r="B47" s="278" t="s">
        <v>262</v>
      </c>
      <c r="C47" s="278" t="s">
        <v>263</v>
      </c>
      <c r="D47" s="281" t="s">
        <v>252</v>
      </c>
      <c r="E47" s="281" t="s">
        <v>240</v>
      </c>
      <c r="F47" s="281" t="s">
        <v>240</v>
      </c>
      <c r="G47" s="433">
        <v>1978</v>
      </c>
      <c r="H47" s="425">
        <v>223000</v>
      </c>
      <c r="I47" s="298" t="s">
        <v>2283</v>
      </c>
      <c r="J47" s="284" t="s">
        <v>264</v>
      </c>
      <c r="K47" s="278" t="s">
        <v>265</v>
      </c>
      <c r="L47" s="278" t="s">
        <v>266</v>
      </c>
      <c r="M47" s="278" t="s">
        <v>256</v>
      </c>
      <c r="N47" s="278" t="s">
        <v>267</v>
      </c>
      <c r="O47" s="278" t="s">
        <v>298</v>
      </c>
      <c r="P47" s="278" t="s">
        <v>298</v>
      </c>
      <c r="Q47" s="278" t="s">
        <v>299</v>
      </c>
      <c r="R47" s="278" t="s">
        <v>300</v>
      </c>
      <c r="S47" s="278" t="s">
        <v>294</v>
      </c>
      <c r="T47" s="278" t="s">
        <v>298</v>
      </c>
      <c r="U47" s="282" t="s">
        <v>301</v>
      </c>
      <c r="V47" s="282">
        <v>1</v>
      </c>
      <c r="W47" s="282" t="s">
        <v>252</v>
      </c>
      <c r="X47" s="282" t="s">
        <v>240</v>
      </c>
    </row>
    <row r="48" spans="1:24" s="283" customFormat="1" ht="29.25" customHeight="1">
      <c r="A48" s="278">
        <v>4</v>
      </c>
      <c r="B48" s="278" t="s">
        <v>268</v>
      </c>
      <c r="C48" s="278" t="s">
        <v>251</v>
      </c>
      <c r="D48" s="281" t="s">
        <v>252</v>
      </c>
      <c r="E48" s="281" t="s">
        <v>240</v>
      </c>
      <c r="F48" s="281" t="s">
        <v>240</v>
      </c>
      <c r="G48" s="433">
        <v>2002</v>
      </c>
      <c r="H48" s="425">
        <v>1593000</v>
      </c>
      <c r="I48" s="298" t="s">
        <v>2283</v>
      </c>
      <c r="J48" s="284" t="s">
        <v>269</v>
      </c>
      <c r="K48" s="278" t="s">
        <v>270</v>
      </c>
      <c r="L48" s="278" t="s">
        <v>271</v>
      </c>
      <c r="M48" s="278" t="s">
        <v>256</v>
      </c>
      <c r="N48" s="278" t="s">
        <v>272</v>
      </c>
      <c r="O48" s="278" t="s">
        <v>293</v>
      </c>
      <c r="P48" s="278" t="s">
        <v>292</v>
      </c>
      <c r="Q48" s="278" t="s">
        <v>293</v>
      </c>
      <c r="R48" s="278" t="s">
        <v>292</v>
      </c>
      <c r="S48" s="278" t="s">
        <v>294</v>
      </c>
      <c r="T48" s="278" t="s">
        <v>293</v>
      </c>
      <c r="U48" s="282" t="s">
        <v>302</v>
      </c>
      <c r="V48" s="282">
        <v>1</v>
      </c>
      <c r="W48" s="282" t="s">
        <v>240</v>
      </c>
      <c r="X48" s="282" t="s">
        <v>240</v>
      </c>
    </row>
    <row r="49" spans="1:24" s="283" customFormat="1" ht="29.25" customHeight="1">
      <c r="A49" s="278">
        <v>5</v>
      </c>
      <c r="B49" s="278" t="s">
        <v>273</v>
      </c>
      <c r="C49" s="278" t="s">
        <v>251</v>
      </c>
      <c r="D49" s="281" t="s">
        <v>252</v>
      </c>
      <c r="E49" s="281" t="s">
        <v>240</v>
      </c>
      <c r="F49" s="281" t="s">
        <v>240</v>
      </c>
      <c r="G49" s="433">
        <v>2002</v>
      </c>
      <c r="H49" s="425">
        <v>1190000</v>
      </c>
      <c r="I49" s="298" t="s">
        <v>2283</v>
      </c>
      <c r="J49" s="284" t="s">
        <v>274</v>
      </c>
      <c r="K49" s="278" t="s">
        <v>275</v>
      </c>
      <c r="L49" s="278" t="s">
        <v>271</v>
      </c>
      <c r="M49" s="278" t="s">
        <v>256</v>
      </c>
      <c r="N49" s="278" t="s">
        <v>272</v>
      </c>
      <c r="O49" s="278" t="s">
        <v>293</v>
      </c>
      <c r="P49" s="278" t="s">
        <v>292</v>
      </c>
      <c r="Q49" s="278" t="s">
        <v>293</v>
      </c>
      <c r="R49" s="278" t="s">
        <v>292</v>
      </c>
      <c r="S49" s="278" t="s">
        <v>294</v>
      </c>
      <c r="T49" s="278" t="s">
        <v>293</v>
      </c>
      <c r="U49" s="282" t="s">
        <v>303</v>
      </c>
      <c r="V49" s="282">
        <v>2</v>
      </c>
      <c r="W49" s="282" t="s">
        <v>240</v>
      </c>
      <c r="X49" s="282" t="s">
        <v>240</v>
      </c>
    </row>
    <row r="50" spans="1:24" s="283" customFormat="1" ht="29.25" customHeight="1">
      <c r="A50" s="278">
        <v>6</v>
      </c>
      <c r="B50" s="278" t="s">
        <v>276</v>
      </c>
      <c r="C50" s="278" t="s">
        <v>251</v>
      </c>
      <c r="D50" s="281" t="s">
        <v>252</v>
      </c>
      <c r="E50" s="281" t="s">
        <v>240</v>
      </c>
      <c r="F50" s="281" t="s">
        <v>240</v>
      </c>
      <c r="G50" s="433">
        <v>2010</v>
      </c>
      <c r="H50" s="429">
        <v>689295.38</v>
      </c>
      <c r="I50" s="298" t="s">
        <v>2284</v>
      </c>
      <c r="J50" s="284" t="s">
        <v>277</v>
      </c>
      <c r="K50" s="278" t="s">
        <v>260</v>
      </c>
      <c r="L50" s="278"/>
      <c r="M50" s="278"/>
      <c r="N50" s="278"/>
      <c r="O50" s="278"/>
      <c r="P50" s="278"/>
      <c r="Q50" s="278"/>
      <c r="R50" s="278" t="s">
        <v>304</v>
      </c>
      <c r="S50" s="278"/>
      <c r="T50" s="278"/>
      <c r="U50" s="282"/>
      <c r="V50" s="282"/>
      <c r="W50" s="282"/>
      <c r="X50" s="282"/>
    </row>
    <row r="51" spans="1:24" s="283" customFormat="1" ht="29.25" customHeight="1">
      <c r="A51" s="278">
        <v>7</v>
      </c>
      <c r="B51" s="278" t="s">
        <v>278</v>
      </c>
      <c r="C51" s="278"/>
      <c r="D51" s="281" t="s">
        <v>252</v>
      </c>
      <c r="E51" s="281" t="s">
        <v>240</v>
      </c>
      <c r="F51" s="281" t="s">
        <v>240</v>
      </c>
      <c r="G51" s="433">
        <v>2010</v>
      </c>
      <c r="H51" s="429">
        <v>203176.14</v>
      </c>
      <c r="I51" s="298" t="s">
        <v>2284</v>
      </c>
      <c r="J51" s="284" t="s">
        <v>277</v>
      </c>
      <c r="K51" s="278" t="s">
        <v>260</v>
      </c>
      <c r="L51" s="278"/>
      <c r="M51" s="278"/>
      <c r="N51" s="278"/>
      <c r="O51" s="278"/>
      <c r="P51" s="278"/>
      <c r="Q51" s="278"/>
      <c r="R51" s="278"/>
      <c r="S51" s="278"/>
      <c r="T51" s="278"/>
      <c r="U51" s="282"/>
      <c r="V51" s="282"/>
      <c r="W51" s="282"/>
      <c r="X51" s="282"/>
    </row>
    <row r="52" spans="1:24" s="283" customFormat="1" ht="29.25" customHeight="1">
      <c r="A52" s="278">
        <v>8</v>
      </c>
      <c r="B52" s="278" t="s">
        <v>279</v>
      </c>
      <c r="C52" s="278"/>
      <c r="D52" s="281" t="s">
        <v>252</v>
      </c>
      <c r="E52" s="281" t="s">
        <v>240</v>
      </c>
      <c r="F52" s="281" t="s">
        <v>240</v>
      </c>
      <c r="G52" s="433">
        <v>2010</v>
      </c>
      <c r="H52" s="429">
        <v>20991.32</v>
      </c>
      <c r="I52" s="298" t="s">
        <v>2284</v>
      </c>
      <c r="J52" s="284" t="s">
        <v>277</v>
      </c>
      <c r="K52" s="278" t="s">
        <v>260</v>
      </c>
      <c r="L52" s="278"/>
      <c r="M52" s="278"/>
      <c r="N52" s="278"/>
      <c r="O52" s="278"/>
      <c r="P52" s="278"/>
      <c r="Q52" s="278"/>
      <c r="R52" s="278" t="s">
        <v>305</v>
      </c>
      <c r="S52" s="278" t="s">
        <v>294</v>
      </c>
      <c r="T52" s="278" t="s">
        <v>294</v>
      </c>
      <c r="U52" s="282"/>
      <c r="V52" s="282"/>
      <c r="W52" s="282"/>
      <c r="X52" s="282"/>
    </row>
    <row r="53" spans="1:24" s="283" customFormat="1" ht="29.25" customHeight="1">
      <c r="A53" s="278">
        <v>9</v>
      </c>
      <c r="B53" s="278" t="s">
        <v>280</v>
      </c>
      <c r="C53" s="278"/>
      <c r="D53" s="281" t="s">
        <v>252</v>
      </c>
      <c r="E53" s="281" t="s">
        <v>240</v>
      </c>
      <c r="F53" s="281" t="s">
        <v>240</v>
      </c>
      <c r="G53" s="433">
        <v>2010</v>
      </c>
      <c r="H53" s="429">
        <v>114345.28</v>
      </c>
      <c r="I53" s="298" t="s">
        <v>2284</v>
      </c>
      <c r="J53" s="284" t="s">
        <v>277</v>
      </c>
      <c r="K53" s="278" t="s">
        <v>260</v>
      </c>
      <c r="L53" s="278"/>
      <c r="M53" s="278"/>
      <c r="N53" s="278"/>
      <c r="O53" s="278"/>
      <c r="P53" s="278"/>
      <c r="Q53" s="278"/>
      <c r="R53" s="278"/>
      <c r="S53" s="278"/>
      <c r="T53" s="278"/>
      <c r="U53" s="282"/>
      <c r="V53" s="282"/>
      <c r="W53" s="282"/>
      <c r="X53" s="282"/>
    </row>
    <row r="54" spans="1:24" s="283" customFormat="1" ht="29.25" customHeight="1">
      <c r="A54" s="278">
        <v>10</v>
      </c>
      <c r="B54" s="278" t="s">
        <v>281</v>
      </c>
      <c r="C54" s="278"/>
      <c r="D54" s="281" t="s">
        <v>252</v>
      </c>
      <c r="E54" s="281" t="s">
        <v>240</v>
      </c>
      <c r="F54" s="281" t="s">
        <v>240</v>
      </c>
      <c r="G54" s="433">
        <v>2010</v>
      </c>
      <c r="H54" s="429">
        <v>243485.26</v>
      </c>
      <c r="I54" s="298" t="s">
        <v>2284</v>
      </c>
      <c r="J54" s="284" t="s">
        <v>277</v>
      </c>
      <c r="K54" s="278" t="s">
        <v>260</v>
      </c>
      <c r="L54" s="278"/>
      <c r="M54" s="278"/>
      <c r="N54" s="278"/>
      <c r="O54" s="278" t="s">
        <v>293</v>
      </c>
      <c r="P54" s="278" t="s">
        <v>292</v>
      </c>
      <c r="Q54" s="278" t="s">
        <v>292</v>
      </c>
      <c r="R54" s="278" t="s">
        <v>292</v>
      </c>
      <c r="S54" s="278" t="s">
        <v>294</v>
      </c>
      <c r="T54" s="278" t="s">
        <v>293</v>
      </c>
      <c r="U54" s="282"/>
      <c r="V54" s="282"/>
      <c r="W54" s="282"/>
      <c r="X54" s="282"/>
    </row>
    <row r="55" spans="1:24" s="283" customFormat="1" ht="29.25" customHeight="1">
      <c r="A55" s="278">
        <v>11</v>
      </c>
      <c r="B55" s="278" t="s">
        <v>282</v>
      </c>
      <c r="C55" s="278"/>
      <c r="D55" s="281" t="s">
        <v>252</v>
      </c>
      <c r="E55" s="281" t="s">
        <v>240</v>
      </c>
      <c r="F55" s="281" t="s">
        <v>240</v>
      </c>
      <c r="G55" s="433">
        <v>2010</v>
      </c>
      <c r="H55" s="429">
        <v>732</v>
      </c>
      <c r="I55" s="298" t="s">
        <v>2284</v>
      </c>
      <c r="J55" s="284" t="s">
        <v>277</v>
      </c>
      <c r="K55" s="278" t="s">
        <v>260</v>
      </c>
      <c r="L55" s="278"/>
      <c r="M55" s="278"/>
      <c r="N55" s="278"/>
      <c r="O55" s="278"/>
      <c r="P55" s="278"/>
      <c r="Q55" s="278"/>
      <c r="R55" s="278"/>
      <c r="S55" s="278"/>
      <c r="T55" s="278"/>
      <c r="U55" s="282"/>
      <c r="V55" s="282"/>
      <c r="W55" s="282"/>
      <c r="X55" s="282"/>
    </row>
    <row r="56" spans="1:24" s="283" customFormat="1" ht="29.25" customHeight="1">
      <c r="A56" s="278">
        <v>12</v>
      </c>
      <c r="B56" s="278" t="s">
        <v>283</v>
      </c>
      <c r="C56" s="278" t="s">
        <v>251</v>
      </c>
      <c r="D56" s="281" t="s">
        <v>252</v>
      </c>
      <c r="E56" s="281" t="s">
        <v>240</v>
      </c>
      <c r="F56" s="281" t="s">
        <v>240</v>
      </c>
      <c r="G56" s="433">
        <v>2001</v>
      </c>
      <c r="H56" s="429">
        <v>13452.73</v>
      </c>
      <c r="I56" s="298" t="s">
        <v>2284</v>
      </c>
      <c r="J56" s="284" t="s">
        <v>277</v>
      </c>
      <c r="K56" s="278" t="s">
        <v>260</v>
      </c>
      <c r="L56" s="278"/>
      <c r="M56" s="278"/>
      <c r="N56" s="278"/>
      <c r="O56" s="278"/>
      <c r="P56" s="278"/>
      <c r="Q56" s="278"/>
      <c r="R56" s="278"/>
      <c r="S56" s="278"/>
      <c r="T56" s="278"/>
      <c r="U56" s="282"/>
      <c r="V56" s="282"/>
      <c r="W56" s="282"/>
      <c r="X56" s="282"/>
    </row>
    <row r="57" spans="1:24" s="283" customFormat="1" ht="29.25" customHeight="1">
      <c r="A57" s="278">
        <v>13</v>
      </c>
      <c r="B57" s="278" t="s">
        <v>284</v>
      </c>
      <c r="C57" s="278"/>
      <c r="D57" s="281" t="s">
        <v>252</v>
      </c>
      <c r="E57" s="281" t="s">
        <v>240</v>
      </c>
      <c r="F57" s="281" t="s">
        <v>240</v>
      </c>
      <c r="G57" s="433">
        <v>1978</v>
      </c>
      <c r="H57" s="425">
        <v>20000</v>
      </c>
      <c r="I57" s="298" t="s">
        <v>2284</v>
      </c>
      <c r="J57" s="284"/>
      <c r="K57" s="278" t="s">
        <v>285</v>
      </c>
      <c r="L57" s="278" t="s">
        <v>286</v>
      </c>
      <c r="M57" s="278" t="s">
        <v>256</v>
      </c>
      <c r="N57" s="278" t="s">
        <v>257</v>
      </c>
      <c r="O57" s="278" t="s">
        <v>293</v>
      </c>
      <c r="P57" s="278" t="s">
        <v>293</v>
      </c>
      <c r="Q57" s="278" t="s">
        <v>294</v>
      </c>
      <c r="R57" s="278" t="s">
        <v>305</v>
      </c>
      <c r="S57" s="278" t="s">
        <v>294</v>
      </c>
      <c r="T57" s="278" t="s">
        <v>294</v>
      </c>
      <c r="U57" s="282"/>
      <c r="V57" s="282">
        <v>1</v>
      </c>
      <c r="W57" s="282" t="s">
        <v>240</v>
      </c>
      <c r="X57" s="282" t="s">
        <v>240</v>
      </c>
    </row>
    <row r="58" spans="1:24" s="283" customFormat="1" ht="29.25" customHeight="1">
      <c r="A58" s="278">
        <v>14</v>
      </c>
      <c r="B58" s="278" t="s">
        <v>287</v>
      </c>
      <c r="C58" s="278" t="s">
        <v>251</v>
      </c>
      <c r="D58" s="281" t="s">
        <v>252</v>
      </c>
      <c r="E58" s="281" t="s">
        <v>240</v>
      </c>
      <c r="F58" s="281" t="s">
        <v>240</v>
      </c>
      <c r="G58" s="433">
        <v>2001</v>
      </c>
      <c r="H58" s="429">
        <v>25500</v>
      </c>
      <c r="I58" s="298" t="s">
        <v>2284</v>
      </c>
      <c r="J58" s="284" t="s">
        <v>277</v>
      </c>
      <c r="K58" s="278" t="s">
        <v>260</v>
      </c>
      <c r="L58" s="278"/>
      <c r="M58" s="278"/>
      <c r="N58" s="278"/>
      <c r="O58" s="278"/>
      <c r="P58" s="278"/>
      <c r="Q58" s="278"/>
      <c r="R58" s="278"/>
      <c r="S58" s="278"/>
      <c r="T58" s="278"/>
      <c r="U58" s="282"/>
      <c r="V58" s="282"/>
      <c r="W58" s="282"/>
      <c r="X58" s="282"/>
    </row>
    <row r="59" spans="1:24" s="283" customFormat="1" ht="29.25" customHeight="1">
      <c r="A59" s="278">
        <v>15</v>
      </c>
      <c r="B59" s="278" t="s">
        <v>288</v>
      </c>
      <c r="C59" s="278"/>
      <c r="D59" s="281" t="s">
        <v>252</v>
      </c>
      <c r="E59" s="281" t="s">
        <v>240</v>
      </c>
      <c r="F59" s="281" t="s">
        <v>240</v>
      </c>
      <c r="G59" s="433">
        <v>1987</v>
      </c>
      <c r="H59" s="429">
        <v>96651.29</v>
      </c>
      <c r="I59" s="298" t="s">
        <v>2284</v>
      </c>
      <c r="J59" s="284"/>
      <c r="K59" s="278" t="s">
        <v>260</v>
      </c>
      <c r="L59" s="278"/>
      <c r="M59" s="278"/>
      <c r="N59" s="278"/>
      <c r="O59" s="278"/>
      <c r="P59" s="278"/>
      <c r="Q59" s="278"/>
      <c r="R59" s="278"/>
      <c r="S59" s="278"/>
      <c r="T59" s="278"/>
      <c r="U59" s="282"/>
      <c r="V59" s="282"/>
      <c r="W59" s="282"/>
      <c r="X59" s="282"/>
    </row>
    <row r="60" spans="1:24" s="283" customFormat="1" ht="29.25" customHeight="1">
      <c r="A60" s="278">
        <v>16</v>
      </c>
      <c r="B60" s="278" t="s">
        <v>289</v>
      </c>
      <c r="C60" s="278"/>
      <c r="D60" s="281" t="s">
        <v>252</v>
      </c>
      <c r="E60" s="281" t="s">
        <v>240</v>
      </c>
      <c r="F60" s="281" t="s">
        <v>240</v>
      </c>
      <c r="G60" s="433">
        <v>1987</v>
      </c>
      <c r="H60" s="429">
        <v>155311.31</v>
      </c>
      <c r="I60" s="298" t="s">
        <v>2284</v>
      </c>
      <c r="J60" s="284" t="s">
        <v>277</v>
      </c>
      <c r="K60" s="278" t="s">
        <v>275</v>
      </c>
      <c r="L60" s="278"/>
      <c r="M60" s="278"/>
      <c r="N60" s="278"/>
      <c r="O60" s="278"/>
      <c r="P60" s="278"/>
      <c r="Q60" s="278"/>
      <c r="R60" s="278"/>
      <c r="S60" s="278"/>
      <c r="T60" s="278"/>
      <c r="U60" s="282"/>
      <c r="V60" s="282"/>
      <c r="W60" s="282"/>
      <c r="X60" s="282"/>
    </row>
    <row r="61" spans="1:24" s="283" customFormat="1" ht="29.25" customHeight="1">
      <c r="A61" s="278">
        <v>17</v>
      </c>
      <c r="B61" s="278" t="s">
        <v>290</v>
      </c>
      <c r="C61" s="278"/>
      <c r="D61" s="281" t="s">
        <v>252</v>
      </c>
      <c r="E61" s="281" t="s">
        <v>240</v>
      </c>
      <c r="F61" s="281" t="s">
        <v>240</v>
      </c>
      <c r="G61" s="433">
        <v>1987</v>
      </c>
      <c r="H61" s="429">
        <v>2839.4</v>
      </c>
      <c r="I61" s="298" t="s">
        <v>2284</v>
      </c>
      <c r="J61" s="284"/>
      <c r="K61" s="278" t="s">
        <v>291</v>
      </c>
      <c r="L61" s="278"/>
      <c r="M61" s="278"/>
      <c r="N61" s="278"/>
      <c r="O61" s="278"/>
      <c r="P61" s="278"/>
      <c r="Q61" s="278"/>
      <c r="R61" s="278"/>
      <c r="S61" s="278"/>
      <c r="T61" s="278"/>
      <c r="U61" s="282"/>
      <c r="V61" s="282"/>
      <c r="W61" s="282"/>
      <c r="X61" s="282"/>
    </row>
    <row r="62" spans="6:8" s="283" customFormat="1" ht="29.25" customHeight="1">
      <c r="F62" s="665" t="s">
        <v>0</v>
      </c>
      <c r="G62" s="666"/>
      <c r="H62" s="430">
        <f>SUM(H45:H61)</f>
        <v>14173780.110000001</v>
      </c>
    </row>
    <row r="63" spans="1:24" ht="29.25" customHeight="1">
      <c r="A63" s="283"/>
      <c r="B63" s="283"/>
      <c r="C63" s="283"/>
      <c r="D63" s="283"/>
      <c r="E63" s="283"/>
      <c r="F63" s="283"/>
      <c r="G63" s="436"/>
      <c r="H63" s="283"/>
      <c r="I63" s="346"/>
      <c r="J63" s="283"/>
      <c r="K63" s="283"/>
      <c r="L63" s="283"/>
      <c r="M63" s="283"/>
      <c r="N63" s="283"/>
      <c r="O63" s="283"/>
      <c r="P63" s="283"/>
      <c r="Q63" s="283"/>
      <c r="R63" s="283"/>
      <c r="S63" s="283"/>
      <c r="T63" s="283"/>
      <c r="U63" s="283"/>
      <c r="V63" s="283"/>
      <c r="W63" s="283"/>
      <c r="X63" s="283"/>
    </row>
    <row r="64" spans="1:24" s="283" customFormat="1" ht="29.25" customHeight="1">
      <c r="A64" s="664" t="s">
        <v>177</v>
      </c>
      <c r="B64" s="664"/>
      <c r="C64" s="664"/>
      <c r="D64" s="664"/>
      <c r="E64" s="664"/>
      <c r="F64" s="664"/>
      <c r="G64" s="664"/>
      <c r="H64" s="503"/>
      <c r="I64" s="512"/>
      <c r="J64" s="277"/>
      <c r="K64" s="277"/>
      <c r="L64" s="277"/>
      <c r="M64" s="277"/>
      <c r="N64" s="277"/>
      <c r="O64" s="277"/>
      <c r="P64" s="277"/>
      <c r="Q64" s="277"/>
      <c r="R64" s="277"/>
      <c r="S64" s="277"/>
      <c r="T64" s="277"/>
      <c r="U64" s="277"/>
      <c r="V64" s="277"/>
      <c r="W64" s="277"/>
      <c r="X64" s="277"/>
    </row>
    <row r="65" spans="1:24" s="283" customFormat="1" ht="29.25" customHeight="1">
      <c r="A65" s="281">
        <v>1</v>
      </c>
      <c r="B65" s="285" t="s">
        <v>1863</v>
      </c>
      <c r="C65" s="285" t="s">
        <v>1864</v>
      </c>
      <c r="D65" s="289" t="s">
        <v>437</v>
      </c>
      <c r="E65" s="289" t="s">
        <v>241</v>
      </c>
      <c r="F65" s="289" t="s">
        <v>437</v>
      </c>
      <c r="G65" s="343">
        <v>1796</v>
      </c>
      <c r="H65" s="425">
        <v>8507000</v>
      </c>
      <c r="I65" s="294" t="s">
        <v>2283</v>
      </c>
      <c r="J65" s="286" t="s">
        <v>1865</v>
      </c>
      <c r="K65" s="285" t="s">
        <v>1866</v>
      </c>
      <c r="L65" s="285" t="s">
        <v>1867</v>
      </c>
      <c r="M65" s="285" t="s">
        <v>1394</v>
      </c>
      <c r="N65" s="285" t="s">
        <v>1868</v>
      </c>
      <c r="O65" s="285" t="s">
        <v>902</v>
      </c>
      <c r="P65" s="285" t="s">
        <v>902</v>
      </c>
      <c r="Q65" s="285" t="s">
        <v>902</v>
      </c>
      <c r="R65" s="285" t="s">
        <v>902</v>
      </c>
      <c r="S65" s="285" t="s">
        <v>902</v>
      </c>
      <c r="T65" s="285" t="s">
        <v>902</v>
      </c>
      <c r="U65" s="287">
        <v>1904</v>
      </c>
      <c r="V65" s="287">
        <v>2</v>
      </c>
      <c r="W65" s="287" t="s">
        <v>437</v>
      </c>
      <c r="X65" s="287" t="s">
        <v>437</v>
      </c>
    </row>
    <row r="66" spans="1:24" s="283" customFormat="1" ht="29.25" customHeight="1">
      <c r="A66" s="281">
        <v>2</v>
      </c>
      <c r="B66" s="278" t="s">
        <v>1869</v>
      </c>
      <c r="C66" s="285" t="s">
        <v>1864</v>
      </c>
      <c r="D66" s="289" t="s">
        <v>437</v>
      </c>
      <c r="E66" s="289" t="s">
        <v>241</v>
      </c>
      <c r="F66" s="289" t="s">
        <v>437</v>
      </c>
      <c r="G66" s="433">
        <v>1820</v>
      </c>
      <c r="H66" s="429">
        <v>2676000</v>
      </c>
      <c r="I66" s="294" t="s">
        <v>2283</v>
      </c>
      <c r="J66" s="286" t="s">
        <v>1865</v>
      </c>
      <c r="K66" s="278" t="s">
        <v>1870</v>
      </c>
      <c r="L66" s="278" t="s">
        <v>286</v>
      </c>
      <c r="M66" s="278" t="s">
        <v>1871</v>
      </c>
      <c r="N66" s="278" t="s">
        <v>1872</v>
      </c>
      <c r="O66" s="285" t="s">
        <v>902</v>
      </c>
      <c r="P66" s="285" t="s">
        <v>902</v>
      </c>
      <c r="Q66" s="285" t="s">
        <v>902</v>
      </c>
      <c r="R66" s="285" t="s">
        <v>902</v>
      </c>
      <c r="S66" s="285" t="s">
        <v>902</v>
      </c>
      <c r="T66" s="285" t="s">
        <v>902</v>
      </c>
      <c r="U66" s="282">
        <v>559.2</v>
      </c>
      <c r="V66" s="282">
        <v>1</v>
      </c>
      <c r="W66" s="287" t="s">
        <v>437</v>
      </c>
      <c r="X66" s="282" t="s">
        <v>241</v>
      </c>
    </row>
    <row r="67" spans="1:24" s="283" customFormat="1" ht="29.25" customHeight="1">
      <c r="A67" s="281">
        <v>3</v>
      </c>
      <c r="B67" s="278" t="s">
        <v>1873</v>
      </c>
      <c r="C67" s="285" t="s">
        <v>1864</v>
      </c>
      <c r="D67" s="289" t="s">
        <v>437</v>
      </c>
      <c r="E67" s="289" t="s">
        <v>241</v>
      </c>
      <c r="F67" s="289" t="s">
        <v>241</v>
      </c>
      <c r="G67" s="433">
        <v>2010</v>
      </c>
      <c r="H67" s="429">
        <v>740538.74</v>
      </c>
      <c r="I67" s="294" t="s">
        <v>2284</v>
      </c>
      <c r="J67" s="286" t="s">
        <v>1874</v>
      </c>
      <c r="K67" s="278" t="s">
        <v>1870</v>
      </c>
      <c r="L67" s="278" t="s">
        <v>1875</v>
      </c>
      <c r="M67" s="278" t="s">
        <v>1388</v>
      </c>
      <c r="N67" s="278" t="s">
        <v>1872</v>
      </c>
      <c r="O67" s="285" t="s">
        <v>902</v>
      </c>
      <c r="P67" s="285" t="s">
        <v>902</v>
      </c>
      <c r="Q67" s="285" t="s">
        <v>902</v>
      </c>
      <c r="R67" s="285" t="s">
        <v>902</v>
      </c>
      <c r="S67" s="285" t="s">
        <v>902</v>
      </c>
      <c r="T67" s="285" t="s">
        <v>902</v>
      </c>
      <c r="U67" s="282">
        <v>62.04</v>
      </c>
      <c r="V67" s="282">
        <v>1</v>
      </c>
      <c r="W67" s="282" t="s">
        <v>241</v>
      </c>
      <c r="X67" s="282" t="s">
        <v>241</v>
      </c>
    </row>
    <row r="68" spans="1:24" s="283" customFormat="1" ht="29.25" customHeight="1">
      <c r="A68" s="281">
        <v>4</v>
      </c>
      <c r="B68" s="278" t="s">
        <v>1876</v>
      </c>
      <c r="C68" s="285" t="s">
        <v>1877</v>
      </c>
      <c r="D68" s="289" t="s">
        <v>437</v>
      </c>
      <c r="E68" s="289" t="s">
        <v>241</v>
      </c>
      <c r="F68" s="289" t="s">
        <v>437</v>
      </c>
      <c r="G68" s="433">
        <v>1920</v>
      </c>
      <c r="H68" s="425">
        <v>560000</v>
      </c>
      <c r="I68" s="294" t="s">
        <v>2283</v>
      </c>
      <c r="J68" s="286" t="s">
        <v>459</v>
      </c>
      <c r="K68" s="278" t="s">
        <v>1878</v>
      </c>
      <c r="L68" s="278" t="s">
        <v>1875</v>
      </c>
      <c r="M68" s="278" t="s">
        <v>1388</v>
      </c>
      <c r="N68" s="278" t="s">
        <v>1872</v>
      </c>
      <c r="O68" s="285" t="s">
        <v>902</v>
      </c>
      <c r="P68" s="285" t="s">
        <v>902</v>
      </c>
      <c r="Q68" s="285" t="s">
        <v>902</v>
      </c>
      <c r="R68" s="285" t="s">
        <v>902</v>
      </c>
      <c r="S68" s="285" t="s">
        <v>902</v>
      </c>
      <c r="T68" s="285" t="s">
        <v>902</v>
      </c>
      <c r="U68" s="282">
        <v>166.3</v>
      </c>
      <c r="V68" s="282">
        <v>1</v>
      </c>
      <c r="W68" s="282" t="s">
        <v>241</v>
      </c>
      <c r="X68" s="282" t="s">
        <v>241</v>
      </c>
    </row>
    <row r="69" spans="1:24" s="283" customFormat="1" ht="29.25" customHeight="1">
      <c r="A69" s="281">
        <v>5</v>
      </c>
      <c r="B69" s="278" t="s">
        <v>1879</v>
      </c>
      <c r="C69" s="285" t="s">
        <v>1864</v>
      </c>
      <c r="D69" s="289" t="s">
        <v>437</v>
      </c>
      <c r="E69" s="289" t="s">
        <v>241</v>
      </c>
      <c r="F69" s="289" t="s">
        <v>437</v>
      </c>
      <c r="G69" s="433">
        <v>1920</v>
      </c>
      <c r="H69" s="414">
        <v>686015.04</v>
      </c>
      <c r="I69" s="294" t="s">
        <v>2281</v>
      </c>
      <c r="J69" s="286" t="s">
        <v>459</v>
      </c>
      <c r="K69" s="278" t="s">
        <v>1880</v>
      </c>
      <c r="L69" s="278" t="s">
        <v>1875</v>
      </c>
      <c r="M69" s="278" t="s">
        <v>1388</v>
      </c>
      <c r="N69" s="278" t="s">
        <v>1872</v>
      </c>
      <c r="O69" s="285" t="s">
        <v>902</v>
      </c>
      <c r="P69" s="285" t="s">
        <v>902</v>
      </c>
      <c r="Q69" s="285" t="s">
        <v>902</v>
      </c>
      <c r="R69" s="285" t="s">
        <v>902</v>
      </c>
      <c r="S69" s="285" t="s">
        <v>902</v>
      </c>
      <c r="T69" s="285" t="s">
        <v>902</v>
      </c>
      <c r="U69" s="282">
        <v>186.58</v>
      </c>
      <c r="V69" s="282">
        <v>1</v>
      </c>
      <c r="W69" s="287" t="s">
        <v>437</v>
      </c>
      <c r="X69" s="282" t="s">
        <v>241</v>
      </c>
    </row>
    <row r="70" spans="1:24" ht="29.25" customHeight="1">
      <c r="A70" s="281">
        <v>6</v>
      </c>
      <c r="B70" s="278" t="s">
        <v>1881</v>
      </c>
      <c r="C70" s="285" t="s">
        <v>1864</v>
      </c>
      <c r="D70" s="289" t="s">
        <v>437</v>
      </c>
      <c r="E70" s="289" t="s">
        <v>241</v>
      </c>
      <c r="F70" s="289" t="s">
        <v>437</v>
      </c>
      <c r="G70" s="433">
        <v>1973</v>
      </c>
      <c r="H70" s="425">
        <v>1671000</v>
      </c>
      <c r="I70" s="294" t="s">
        <v>2283</v>
      </c>
      <c r="J70" s="286" t="s">
        <v>1865</v>
      </c>
      <c r="K70" s="278" t="s">
        <v>1882</v>
      </c>
      <c r="L70" s="285" t="s">
        <v>1867</v>
      </c>
      <c r="M70" s="278" t="s">
        <v>1388</v>
      </c>
      <c r="N70" s="278" t="s">
        <v>1379</v>
      </c>
      <c r="O70" s="285" t="s">
        <v>902</v>
      </c>
      <c r="P70" s="285" t="s">
        <v>902</v>
      </c>
      <c r="Q70" s="285" t="s">
        <v>902</v>
      </c>
      <c r="R70" s="285" t="s">
        <v>902</v>
      </c>
      <c r="S70" s="285" t="s">
        <v>902</v>
      </c>
      <c r="T70" s="285" t="s">
        <v>902</v>
      </c>
      <c r="U70" s="282">
        <v>374.14</v>
      </c>
      <c r="V70" s="282">
        <v>2</v>
      </c>
      <c r="W70" s="287" t="s">
        <v>437</v>
      </c>
      <c r="X70" s="282" t="s">
        <v>241</v>
      </c>
    </row>
    <row r="71" spans="6:8" s="283" customFormat="1" ht="29.25" customHeight="1">
      <c r="F71" s="679" t="s">
        <v>0</v>
      </c>
      <c r="G71" s="679"/>
      <c r="H71" s="430">
        <f>SUM(H65:H70)</f>
        <v>14840553.780000001</v>
      </c>
    </row>
    <row r="72" spans="7:9" s="283" customFormat="1" ht="29.25" customHeight="1">
      <c r="G72" s="436"/>
      <c r="I72" s="346"/>
    </row>
    <row r="73" spans="1:24" s="283" customFormat="1" ht="29.25" customHeight="1">
      <c r="A73" s="664" t="s">
        <v>342</v>
      </c>
      <c r="B73" s="664"/>
      <c r="C73" s="664"/>
      <c r="D73" s="664"/>
      <c r="E73" s="664"/>
      <c r="F73" s="664"/>
      <c r="G73" s="664"/>
      <c r="H73" s="503"/>
      <c r="I73" s="512"/>
      <c r="J73" s="277"/>
      <c r="K73" s="277"/>
      <c r="L73" s="277"/>
      <c r="M73" s="277"/>
      <c r="N73" s="277"/>
      <c r="O73" s="277"/>
      <c r="P73" s="277"/>
      <c r="Q73" s="277"/>
      <c r="R73" s="277"/>
      <c r="S73" s="277"/>
      <c r="T73" s="277"/>
      <c r="U73" s="277"/>
      <c r="V73" s="277"/>
      <c r="W73" s="277"/>
      <c r="X73" s="277"/>
    </row>
    <row r="74" spans="1:24" s="283" customFormat="1" ht="29.25" customHeight="1">
      <c r="A74" s="281">
        <v>1</v>
      </c>
      <c r="B74" s="285" t="s">
        <v>344</v>
      </c>
      <c r="C74" s="285" t="s">
        <v>345</v>
      </c>
      <c r="D74" s="289" t="s">
        <v>346</v>
      </c>
      <c r="E74" s="289" t="s">
        <v>347</v>
      </c>
      <c r="F74" s="289" t="s">
        <v>347</v>
      </c>
      <c r="G74" s="343">
        <v>1984</v>
      </c>
      <c r="H74" s="425">
        <v>17333000</v>
      </c>
      <c r="I74" s="294" t="s">
        <v>2280</v>
      </c>
      <c r="J74" s="286" t="s">
        <v>348</v>
      </c>
      <c r="K74" s="285" t="s">
        <v>349</v>
      </c>
      <c r="L74" s="285" t="s">
        <v>350</v>
      </c>
      <c r="M74" s="289" t="s">
        <v>351</v>
      </c>
      <c r="N74" s="285" t="s">
        <v>352</v>
      </c>
      <c r="O74" s="289" t="s">
        <v>353</v>
      </c>
      <c r="P74" s="289" t="s">
        <v>305</v>
      </c>
      <c r="Q74" s="289" t="s">
        <v>298</v>
      </c>
      <c r="R74" s="289" t="s">
        <v>298</v>
      </c>
      <c r="S74" s="289" t="s">
        <v>305</v>
      </c>
      <c r="T74" s="289" t="s">
        <v>305</v>
      </c>
      <c r="U74" s="287">
        <v>3679</v>
      </c>
      <c r="V74" s="287"/>
      <c r="W74" s="287"/>
      <c r="X74" s="287"/>
    </row>
    <row r="75" spans="1:24" s="283" customFormat="1" ht="29.25" customHeight="1">
      <c r="A75" s="281">
        <v>2</v>
      </c>
      <c r="B75" s="278" t="s">
        <v>354</v>
      </c>
      <c r="C75" s="278" t="s">
        <v>355</v>
      </c>
      <c r="D75" s="289" t="s">
        <v>346</v>
      </c>
      <c r="E75" s="289" t="s">
        <v>347</v>
      </c>
      <c r="F75" s="289" t="s">
        <v>347</v>
      </c>
      <c r="G75" s="433">
        <v>1996</v>
      </c>
      <c r="H75" s="425">
        <v>7057000</v>
      </c>
      <c r="I75" s="294" t="s">
        <v>2280</v>
      </c>
      <c r="J75" s="286" t="s">
        <v>356</v>
      </c>
      <c r="K75" s="285" t="s">
        <v>349</v>
      </c>
      <c r="L75" s="289" t="s">
        <v>357</v>
      </c>
      <c r="M75" s="289" t="s">
        <v>351</v>
      </c>
      <c r="N75" s="285" t="s">
        <v>352</v>
      </c>
      <c r="O75" s="289" t="s">
        <v>305</v>
      </c>
      <c r="P75" s="289" t="s">
        <v>305</v>
      </c>
      <c r="Q75" s="289" t="s">
        <v>305</v>
      </c>
      <c r="R75" s="289" t="s">
        <v>305</v>
      </c>
      <c r="S75" s="289" t="s">
        <v>305</v>
      </c>
      <c r="T75" s="289" t="s">
        <v>305</v>
      </c>
      <c r="U75" s="282">
        <v>1498</v>
      </c>
      <c r="V75" s="282"/>
      <c r="W75" s="282"/>
      <c r="X75" s="282"/>
    </row>
    <row r="76" spans="1:24" s="283" customFormat="1" ht="29.25" customHeight="1">
      <c r="A76" s="281">
        <v>3</v>
      </c>
      <c r="B76" s="278" t="s">
        <v>358</v>
      </c>
      <c r="C76" s="278" t="s">
        <v>359</v>
      </c>
      <c r="D76" s="289" t="s">
        <v>346</v>
      </c>
      <c r="E76" s="289" t="s">
        <v>347</v>
      </c>
      <c r="F76" s="289" t="s">
        <v>347</v>
      </c>
      <c r="G76" s="433">
        <v>1997</v>
      </c>
      <c r="H76" s="425">
        <v>3840000</v>
      </c>
      <c r="I76" s="294" t="s">
        <v>2280</v>
      </c>
      <c r="J76" s="286" t="s">
        <v>360</v>
      </c>
      <c r="K76" s="285" t="s">
        <v>349</v>
      </c>
      <c r="L76" s="285" t="s">
        <v>350</v>
      </c>
      <c r="M76" s="289" t="s">
        <v>351</v>
      </c>
      <c r="N76" s="285" t="s">
        <v>352</v>
      </c>
      <c r="O76" s="289" t="s">
        <v>305</v>
      </c>
      <c r="P76" s="289" t="s">
        <v>305</v>
      </c>
      <c r="Q76" s="289" t="s">
        <v>305</v>
      </c>
      <c r="R76" s="289" t="s">
        <v>305</v>
      </c>
      <c r="S76" s="289" t="s">
        <v>305</v>
      </c>
      <c r="T76" s="289" t="s">
        <v>305</v>
      </c>
      <c r="U76" s="282">
        <v>815</v>
      </c>
      <c r="V76" s="282"/>
      <c r="W76" s="282"/>
      <c r="X76" s="282"/>
    </row>
    <row r="77" spans="1:24" s="283" customFormat="1" ht="29.25" customHeight="1">
      <c r="A77" s="281">
        <v>4</v>
      </c>
      <c r="B77" s="278" t="s">
        <v>361</v>
      </c>
      <c r="C77" s="278"/>
      <c r="D77" s="289" t="s">
        <v>346</v>
      </c>
      <c r="E77" s="289" t="s">
        <v>347</v>
      </c>
      <c r="F77" s="289" t="s">
        <v>347</v>
      </c>
      <c r="G77" s="433">
        <v>1984</v>
      </c>
      <c r="H77" s="429">
        <v>33255.44</v>
      </c>
      <c r="I77" s="298" t="s">
        <v>2284</v>
      </c>
      <c r="J77" s="284" t="s">
        <v>362</v>
      </c>
      <c r="K77" s="285" t="s">
        <v>349</v>
      </c>
      <c r="L77" s="278"/>
      <c r="M77" s="278"/>
      <c r="N77" s="278"/>
      <c r="O77" s="278"/>
      <c r="P77" s="278"/>
      <c r="Q77" s="278"/>
      <c r="R77" s="278"/>
      <c r="S77" s="278"/>
      <c r="T77" s="278"/>
      <c r="U77" s="282"/>
      <c r="V77" s="282"/>
      <c r="W77" s="282"/>
      <c r="X77" s="282"/>
    </row>
    <row r="78" spans="1:24" s="283" customFormat="1" ht="29.25" customHeight="1">
      <c r="A78" s="281">
        <v>5</v>
      </c>
      <c r="B78" s="278" t="s">
        <v>363</v>
      </c>
      <c r="C78" s="278"/>
      <c r="D78" s="289" t="s">
        <v>346</v>
      </c>
      <c r="E78" s="289" t="s">
        <v>347</v>
      </c>
      <c r="F78" s="289" t="s">
        <v>347</v>
      </c>
      <c r="G78" s="433">
        <v>1984</v>
      </c>
      <c r="H78" s="429">
        <v>13135.57</v>
      </c>
      <c r="I78" s="298" t="s">
        <v>2284</v>
      </c>
      <c r="J78" s="284" t="s">
        <v>362</v>
      </c>
      <c r="K78" s="285" t="s">
        <v>349</v>
      </c>
      <c r="L78" s="278"/>
      <c r="M78" s="278"/>
      <c r="N78" s="278"/>
      <c r="O78" s="278"/>
      <c r="P78" s="278"/>
      <c r="Q78" s="278"/>
      <c r="R78" s="278"/>
      <c r="S78" s="278"/>
      <c r="T78" s="278"/>
      <c r="U78" s="282"/>
      <c r="V78" s="282"/>
      <c r="W78" s="282"/>
      <c r="X78" s="282"/>
    </row>
    <row r="79" spans="1:24" s="283" customFormat="1" ht="29.25" customHeight="1">
      <c r="A79" s="281">
        <v>6</v>
      </c>
      <c r="B79" s="278" t="s">
        <v>364</v>
      </c>
      <c r="C79" s="278"/>
      <c r="D79" s="289" t="s">
        <v>346</v>
      </c>
      <c r="E79" s="289" t="s">
        <v>347</v>
      </c>
      <c r="F79" s="289" t="s">
        <v>347</v>
      </c>
      <c r="G79" s="433">
        <v>1984</v>
      </c>
      <c r="H79" s="429">
        <v>8838.6</v>
      </c>
      <c r="I79" s="298" t="s">
        <v>2284</v>
      </c>
      <c r="J79" s="284" t="s">
        <v>362</v>
      </c>
      <c r="K79" s="285" t="s">
        <v>349</v>
      </c>
      <c r="L79" s="278"/>
      <c r="M79" s="278"/>
      <c r="N79" s="278"/>
      <c r="O79" s="278"/>
      <c r="P79" s="278"/>
      <c r="Q79" s="278"/>
      <c r="R79" s="278"/>
      <c r="S79" s="278"/>
      <c r="T79" s="278"/>
      <c r="U79" s="282"/>
      <c r="V79" s="282"/>
      <c r="W79" s="282"/>
      <c r="X79" s="282"/>
    </row>
    <row r="80" spans="1:24" s="283" customFormat="1" ht="29.25" customHeight="1">
      <c r="A80" s="281">
        <v>7</v>
      </c>
      <c r="B80" s="278" t="s">
        <v>365</v>
      </c>
      <c r="C80" s="278"/>
      <c r="D80" s="289" t="s">
        <v>346</v>
      </c>
      <c r="E80" s="289" t="s">
        <v>347</v>
      </c>
      <c r="F80" s="289" t="s">
        <v>347</v>
      </c>
      <c r="G80" s="433">
        <v>1997</v>
      </c>
      <c r="H80" s="429">
        <v>52260</v>
      </c>
      <c r="I80" s="298" t="s">
        <v>2284</v>
      </c>
      <c r="J80" s="284" t="s">
        <v>362</v>
      </c>
      <c r="K80" s="285" t="s">
        <v>349</v>
      </c>
      <c r="L80" s="278"/>
      <c r="M80" s="278"/>
      <c r="N80" s="278"/>
      <c r="O80" s="278"/>
      <c r="P80" s="278"/>
      <c r="Q80" s="278"/>
      <c r="R80" s="278"/>
      <c r="S80" s="278"/>
      <c r="T80" s="278"/>
      <c r="U80" s="282"/>
      <c r="V80" s="282"/>
      <c r="W80" s="282"/>
      <c r="X80" s="282"/>
    </row>
    <row r="81" spans="1:24" s="283" customFormat="1" ht="29.25" customHeight="1">
      <c r="A81" s="281">
        <v>8</v>
      </c>
      <c r="B81" s="278" t="s">
        <v>366</v>
      </c>
      <c r="C81" s="278"/>
      <c r="D81" s="289" t="s">
        <v>346</v>
      </c>
      <c r="E81" s="289" t="s">
        <v>347</v>
      </c>
      <c r="F81" s="289" t="s">
        <v>347</v>
      </c>
      <c r="G81" s="433">
        <v>1984</v>
      </c>
      <c r="H81" s="429">
        <v>17860.34</v>
      </c>
      <c r="I81" s="298" t="s">
        <v>2284</v>
      </c>
      <c r="J81" s="284" t="s">
        <v>367</v>
      </c>
      <c r="K81" s="285" t="s">
        <v>349</v>
      </c>
      <c r="L81" s="278"/>
      <c r="M81" s="278"/>
      <c r="N81" s="278"/>
      <c r="O81" s="278"/>
      <c r="P81" s="278"/>
      <c r="Q81" s="278"/>
      <c r="R81" s="278"/>
      <c r="S81" s="278"/>
      <c r="T81" s="278"/>
      <c r="U81" s="282"/>
      <c r="V81" s="282"/>
      <c r="W81" s="282"/>
      <c r="X81" s="282"/>
    </row>
    <row r="82" spans="1:24" s="283" customFormat="1" ht="29.25" customHeight="1">
      <c r="A82" s="281">
        <v>9</v>
      </c>
      <c r="B82" s="278" t="s">
        <v>368</v>
      </c>
      <c r="C82" s="278"/>
      <c r="D82" s="289" t="s">
        <v>346</v>
      </c>
      <c r="E82" s="289" t="s">
        <v>347</v>
      </c>
      <c r="F82" s="289" t="s">
        <v>347</v>
      </c>
      <c r="G82" s="433">
        <v>1997</v>
      </c>
      <c r="H82" s="429">
        <v>8400</v>
      </c>
      <c r="I82" s="298" t="s">
        <v>2284</v>
      </c>
      <c r="J82" s="284" t="s">
        <v>367</v>
      </c>
      <c r="K82" s="285" t="s">
        <v>349</v>
      </c>
      <c r="L82" s="278"/>
      <c r="M82" s="278"/>
      <c r="N82" s="278"/>
      <c r="O82" s="278"/>
      <c r="P82" s="278"/>
      <c r="Q82" s="278"/>
      <c r="R82" s="278"/>
      <c r="S82" s="278"/>
      <c r="T82" s="278"/>
      <c r="U82" s="282"/>
      <c r="V82" s="282"/>
      <c r="W82" s="282"/>
      <c r="X82" s="282"/>
    </row>
    <row r="83" spans="1:24" ht="29.25" customHeight="1">
      <c r="A83" s="281">
        <v>10</v>
      </c>
      <c r="B83" s="278" t="s">
        <v>369</v>
      </c>
      <c r="C83" s="278"/>
      <c r="D83" s="289" t="s">
        <v>346</v>
      </c>
      <c r="E83" s="289" t="s">
        <v>347</v>
      </c>
      <c r="F83" s="289" t="s">
        <v>347</v>
      </c>
      <c r="G83" s="433">
        <v>1984</v>
      </c>
      <c r="H83" s="429">
        <v>39111.46</v>
      </c>
      <c r="I83" s="298" t="s">
        <v>2284</v>
      </c>
      <c r="J83" s="284" t="s">
        <v>367</v>
      </c>
      <c r="K83" s="285" t="s">
        <v>349</v>
      </c>
      <c r="L83" s="278"/>
      <c r="M83" s="278"/>
      <c r="N83" s="278"/>
      <c r="O83" s="278"/>
      <c r="P83" s="278"/>
      <c r="Q83" s="278"/>
      <c r="R83" s="278"/>
      <c r="S83" s="278"/>
      <c r="T83" s="278"/>
      <c r="U83" s="282"/>
      <c r="V83" s="282"/>
      <c r="W83" s="282"/>
      <c r="X83" s="282"/>
    </row>
    <row r="84" spans="1:24" ht="29.25" customHeight="1">
      <c r="A84" s="281">
        <v>11</v>
      </c>
      <c r="B84" s="278" t="s">
        <v>370</v>
      </c>
      <c r="C84" s="278"/>
      <c r="D84" s="289" t="s">
        <v>346</v>
      </c>
      <c r="E84" s="289" t="s">
        <v>347</v>
      </c>
      <c r="F84" s="289" t="s">
        <v>347</v>
      </c>
      <c r="G84" s="433">
        <v>1991</v>
      </c>
      <c r="H84" s="429">
        <v>4426.8</v>
      </c>
      <c r="I84" s="298" t="s">
        <v>2284</v>
      </c>
      <c r="J84" s="284" t="s">
        <v>367</v>
      </c>
      <c r="K84" s="285" t="s">
        <v>349</v>
      </c>
      <c r="L84" s="278"/>
      <c r="M84" s="278"/>
      <c r="N84" s="278"/>
      <c r="O84" s="278"/>
      <c r="P84" s="278"/>
      <c r="Q84" s="278"/>
      <c r="R84" s="278"/>
      <c r="S84" s="278"/>
      <c r="T84" s="278"/>
      <c r="U84" s="282"/>
      <c r="V84" s="282"/>
      <c r="W84" s="282"/>
      <c r="X84" s="282"/>
    </row>
    <row r="85" spans="1:24" ht="29.25" customHeight="1">
      <c r="A85" s="281">
        <v>12</v>
      </c>
      <c r="B85" s="278" t="s">
        <v>371</v>
      </c>
      <c r="C85" s="278"/>
      <c r="D85" s="289" t="s">
        <v>346</v>
      </c>
      <c r="E85" s="289" t="s">
        <v>347</v>
      </c>
      <c r="F85" s="289" t="s">
        <v>347</v>
      </c>
      <c r="G85" s="433">
        <v>1997</v>
      </c>
      <c r="H85" s="429">
        <v>24570</v>
      </c>
      <c r="I85" s="298" t="s">
        <v>2284</v>
      </c>
      <c r="J85" s="284" t="s">
        <v>367</v>
      </c>
      <c r="K85" s="285" t="s">
        <v>349</v>
      </c>
      <c r="L85" s="278"/>
      <c r="M85" s="278"/>
      <c r="N85" s="278"/>
      <c r="O85" s="278"/>
      <c r="P85" s="278"/>
      <c r="Q85" s="278"/>
      <c r="R85" s="278"/>
      <c r="S85" s="278"/>
      <c r="T85" s="278"/>
      <c r="U85" s="282"/>
      <c r="V85" s="282"/>
      <c r="W85" s="282"/>
      <c r="X85" s="282"/>
    </row>
    <row r="86" spans="1:24" ht="29.25" customHeight="1">
      <c r="A86" s="283"/>
      <c r="B86" s="283"/>
      <c r="C86" s="283"/>
      <c r="D86" s="283"/>
      <c r="E86" s="283"/>
      <c r="F86" s="665" t="s">
        <v>0</v>
      </c>
      <c r="G86" s="666"/>
      <c r="H86" s="430">
        <f>SUM(H74:H85)</f>
        <v>28431858.210000005</v>
      </c>
      <c r="I86" s="283"/>
      <c r="J86" s="283"/>
      <c r="K86" s="283"/>
      <c r="L86" s="283"/>
      <c r="M86" s="283"/>
      <c r="N86" s="283"/>
      <c r="O86" s="283"/>
      <c r="P86" s="283"/>
      <c r="Q86" s="283"/>
      <c r="R86" s="283"/>
      <c r="S86" s="283"/>
      <c r="T86" s="283"/>
      <c r="U86" s="283"/>
      <c r="V86" s="283"/>
      <c r="W86" s="283"/>
      <c r="X86" s="283"/>
    </row>
    <row r="87" spans="1:24" ht="29.25" customHeight="1">
      <c r="A87" s="283"/>
      <c r="B87" s="283"/>
      <c r="C87" s="283"/>
      <c r="D87" s="283"/>
      <c r="E87" s="283"/>
      <c r="F87" s="283"/>
      <c r="G87" s="436"/>
      <c r="H87" s="283"/>
      <c r="I87" s="346"/>
      <c r="J87" s="283"/>
      <c r="K87" s="283"/>
      <c r="L87" s="283"/>
      <c r="M87" s="283"/>
      <c r="N87" s="283"/>
      <c r="O87" s="283"/>
      <c r="P87" s="283"/>
      <c r="Q87" s="283"/>
      <c r="R87" s="283"/>
      <c r="S87" s="283"/>
      <c r="T87" s="283"/>
      <c r="U87" s="283"/>
      <c r="V87" s="283"/>
      <c r="W87" s="283"/>
      <c r="X87" s="283"/>
    </row>
    <row r="88" spans="1:24" ht="29.25" customHeight="1">
      <c r="A88" s="664" t="s">
        <v>182</v>
      </c>
      <c r="B88" s="664"/>
      <c r="C88" s="664"/>
      <c r="D88" s="664"/>
      <c r="E88" s="664"/>
      <c r="F88" s="664"/>
      <c r="G88" s="664"/>
      <c r="H88" s="503"/>
      <c r="I88" s="512"/>
      <c r="J88" s="277"/>
      <c r="K88" s="277"/>
      <c r="L88" s="277"/>
      <c r="M88" s="277"/>
      <c r="N88" s="277"/>
      <c r="O88" s="277"/>
      <c r="P88" s="277"/>
      <c r="Q88" s="277"/>
      <c r="R88" s="277"/>
      <c r="S88" s="277"/>
      <c r="T88" s="277"/>
      <c r="U88" s="277"/>
      <c r="V88" s="277"/>
      <c r="W88" s="277"/>
      <c r="X88" s="277"/>
    </row>
    <row r="89" spans="1:24" ht="29.25" customHeight="1">
      <c r="A89" s="278">
        <v>1</v>
      </c>
      <c r="B89" s="290" t="s">
        <v>443</v>
      </c>
      <c r="C89" s="289" t="s">
        <v>444</v>
      </c>
      <c r="D89" s="289" t="s">
        <v>437</v>
      </c>
      <c r="E89" s="289"/>
      <c r="F89" s="416">
        <v>693433.07</v>
      </c>
      <c r="G89" s="437">
        <v>1924</v>
      </c>
      <c r="H89" s="429">
        <v>3220000</v>
      </c>
      <c r="I89" s="412" t="s">
        <v>2283</v>
      </c>
      <c r="J89" s="292" t="s">
        <v>445</v>
      </c>
      <c r="K89" s="293" t="s">
        <v>446</v>
      </c>
      <c r="L89" s="289" t="s">
        <v>286</v>
      </c>
      <c r="M89" s="289" t="s">
        <v>447</v>
      </c>
      <c r="N89" s="289" t="s">
        <v>448</v>
      </c>
      <c r="O89" s="291"/>
      <c r="P89" s="291"/>
      <c r="Q89" s="291"/>
      <c r="R89" s="291"/>
      <c r="S89" s="291"/>
      <c r="T89" s="291"/>
      <c r="U89" s="287">
        <v>1525.97</v>
      </c>
      <c r="V89" s="294">
        <v>3</v>
      </c>
      <c r="W89" s="294" t="s">
        <v>437</v>
      </c>
      <c r="X89" s="294" t="s">
        <v>241</v>
      </c>
    </row>
    <row r="90" spans="1:24" ht="29.25" customHeight="1">
      <c r="A90" s="278">
        <v>3</v>
      </c>
      <c r="B90" s="296" t="s">
        <v>450</v>
      </c>
      <c r="C90" s="289" t="s">
        <v>444</v>
      </c>
      <c r="D90" s="289" t="s">
        <v>437</v>
      </c>
      <c r="E90" s="281"/>
      <c r="F90" s="417">
        <v>524725.9</v>
      </c>
      <c r="G90" s="338">
        <v>1970</v>
      </c>
      <c r="H90" s="506">
        <v>1800000</v>
      </c>
      <c r="I90" s="527" t="s">
        <v>2283</v>
      </c>
      <c r="J90" s="303" t="s">
        <v>451</v>
      </c>
      <c r="K90" s="304" t="s">
        <v>449</v>
      </c>
      <c r="L90" s="281" t="s">
        <v>452</v>
      </c>
      <c r="M90" s="281" t="s">
        <v>453</v>
      </c>
      <c r="N90" s="281" t="s">
        <v>454</v>
      </c>
      <c r="O90" s="291"/>
      <c r="P90" s="291"/>
      <c r="Q90" s="291"/>
      <c r="R90" s="291"/>
      <c r="S90" s="291"/>
      <c r="T90" s="291"/>
      <c r="U90" s="282">
        <v>546.29</v>
      </c>
      <c r="V90" s="298">
        <v>1</v>
      </c>
      <c r="W90" s="298" t="s">
        <v>241</v>
      </c>
      <c r="X90" s="298" t="s">
        <v>241</v>
      </c>
    </row>
    <row r="91" spans="1:24" ht="29.25" customHeight="1">
      <c r="A91" s="278">
        <v>5</v>
      </c>
      <c r="B91" s="296" t="s">
        <v>455</v>
      </c>
      <c r="C91" s="289" t="s">
        <v>444</v>
      </c>
      <c r="D91" s="289" t="s">
        <v>437</v>
      </c>
      <c r="E91" s="281"/>
      <c r="F91" s="417">
        <v>728261.88</v>
      </c>
      <c r="G91" s="338">
        <v>1996</v>
      </c>
      <c r="H91" s="429">
        <v>1781000</v>
      </c>
      <c r="I91" s="412" t="s">
        <v>2283</v>
      </c>
      <c r="J91" s="281" t="s">
        <v>456</v>
      </c>
      <c r="K91" s="281" t="s">
        <v>449</v>
      </c>
      <c r="L91" s="281" t="s">
        <v>457</v>
      </c>
      <c r="M91" s="281" t="s">
        <v>453</v>
      </c>
      <c r="N91" s="281" t="s">
        <v>454</v>
      </c>
      <c r="O91" s="291"/>
      <c r="P91" s="291"/>
      <c r="Q91" s="291"/>
      <c r="R91" s="291"/>
      <c r="S91" s="291"/>
      <c r="T91" s="291"/>
      <c r="U91" s="299">
        <v>615.96</v>
      </c>
      <c r="V91" s="298">
        <v>1</v>
      </c>
      <c r="W91" s="298" t="s">
        <v>241</v>
      </c>
      <c r="X91" s="298" t="s">
        <v>241</v>
      </c>
    </row>
    <row r="92" spans="1:24" ht="29.25" customHeight="1">
      <c r="A92" s="278">
        <v>7</v>
      </c>
      <c r="B92" s="296" t="s">
        <v>458</v>
      </c>
      <c r="C92" s="289"/>
      <c r="D92" s="289" t="s">
        <v>437</v>
      </c>
      <c r="E92" s="281"/>
      <c r="F92" s="281"/>
      <c r="G92" s="338">
        <v>1970</v>
      </c>
      <c r="H92" s="429">
        <v>38000</v>
      </c>
      <c r="I92" s="412" t="s">
        <v>2283</v>
      </c>
      <c r="J92" s="281" t="s">
        <v>459</v>
      </c>
      <c r="K92" s="281" t="s">
        <v>449</v>
      </c>
      <c r="L92" s="281" t="s">
        <v>286</v>
      </c>
      <c r="M92" s="281" t="s">
        <v>460</v>
      </c>
      <c r="N92" s="289" t="s">
        <v>448</v>
      </c>
      <c r="O92" s="291"/>
      <c r="P92" s="291"/>
      <c r="Q92" s="291"/>
      <c r="R92" s="291"/>
      <c r="S92" s="291"/>
      <c r="T92" s="291"/>
      <c r="U92" s="299">
        <v>22</v>
      </c>
      <c r="V92" s="298">
        <v>1</v>
      </c>
      <c r="W92" s="298" t="s">
        <v>241</v>
      </c>
      <c r="X92" s="298" t="s">
        <v>241</v>
      </c>
    </row>
    <row r="93" spans="1:24" ht="29.25" customHeight="1">
      <c r="A93" s="278">
        <v>8</v>
      </c>
      <c r="B93" s="296" t="s">
        <v>461</v>
      </c>
      <c r="C93" s="289"/>
      <c r="D93" s="289" t="s">
        <v>437</v>
      </c>
      <c r="E93" s="281"/>
      <c r="F93" s="281"/>
      <c r="G93" s="338">
        <v>1924</v>
      </c>
      <c r="H93" s="429">
        <v>1191121</v>
      </c>
      <c r="I93" s="412" t="s">
        <v>2284</v>
      </c>
      <c r="J93" s="281" t="s">
        <v>449</v>
      </c>
      <c r="K93" s="281" t="s">
        <v>446</v>
      </c>
      <c r="L93" s="281" t="s">
        <v>286</v>
      </c>
      <c r="M93" s="281" t="s">
        <v>453</v>
      </c>
      <c r="N93" s="289" t="s">
        <v>448</v>
      </c>
      <c r="O93" s="291"/>
      <c r="P93" s="291"/>
      <c r="Q93" s="291"/>
      <c r="R93" s="291"/>
      <c r="S93" s="291"/>
      <c r="T93" s="291"/>
      <c r="U93" s="282"/>
      <c r="V93" s="298">
        <v>1</v>
      </c>
      <c r="W93" s="298" t="s">
        <v>241</v>
      </c>
      <c r="X93" s="298" t="s">
        <v>241</v>
      </c>
    </row>
    <row r="94" spans="1:24" ht="29.25" customHeight="1">
      <c r="A94" s="278">
        <v>9</v>
      </c>
      <c r="B94" s="296" t="s">
        <v>462</v>
      </c>
      <c r="C94" s="289"/>
      <c r="D94" s="289" t="s">
        <v>437</v>
      </c>
      <c r="E94" s="281"/>
      <c r="F94" s="281"/>
      <c r="G94" s="338">
        <v>1890</v>
      </c>
      <c r="H94" s="429">
        <v>162056</v>
      </c>
      <c r="I94" s="412" t="s">
        <v>2284</v>
      </c>
      <c r="J94" s="281" t="s">
        <v>449</v>
      </c>
      <c r="K94" s="281" t="s">
        <v>449</v>
      </c>
      <c r="L94" s="281" t="s">
        <v>286</v>
      </c>
      <c r="M94" s="281" t="s">
        <v>453</v>
      </c>
      <c r="N94" s="289" t="s">
        <v>448</v>
      </c>
      <c r="O94" s="291"/>
      <c r="P94" s="291"/>
      <c r="Q94" s="291"/>
      <c r="R94" s="291"/>
      <c r="S94" s="291"/>
      <c r="T94" s="291"/>
      <c r="U94" s="282"/>
      <c r="V94" s="298">
        <v>1</v>
      </c>
      <c r="W94" s="298" t="s">
        <v>241</v>
      </c>
      <c r="X94" s="298" t="s">
        <v>241</v>
      </c>
    </row>
    <row r="95" spans="1:24" ht="29.25" customHeight="1">
      <c r="A95" s="278">
        <v>10</v>
      </c>
      <c r="B95" s="296" t="s">
        <v>463</v>
      </c>
      <c r="C95" s="278"/>
      <c r="D95" s="289" t="s">
        <v>437</v>
      </c>
      <c r="E95" s="281"/>
      <c r="F95" s="281"/>
      <c r="G95" s="338">
        <v>1997</v>
      </c>
      <c r="H95" s="429">
        <v>372000</v>
      </c>
      <c r="I95" s="412" t="s">
        <v>2283</v>
      </c>
      <c r="J95" s="281" t="s">
        <v>449</v>
      </c>
      <c r="K95" s="281" t="s">
        <v>449</v>
      </c>
      <c r="L95" s="281" t="s">
        <v>464</v>
      </c>
      <c r="M95" s="281" t="s">
        <v>453</v>
      </c>
      <c r="N95" s="281" t="s">
        <v>465</v>
      </c>
      <c r="O95" s="291"/>
      <c r="P95" s="291"/>
      <c r="Q95" s="291"/>
      <c r="R95" s="291"/>
      <c r="S95" s="291"/>
      <c r="T95" s="291"/>
      <c r="U95" s="299">
        <v>176.1</v>
      </c>
      <c r="V95" s="298">
        <v>0</v>
      </c>
      <c r="W95" s="298" t="s">
        <v>241</v>
      </c>
      <c r="X95" s="298" t="s">
        <v>241</v>
      </c>
    </row>
    <row r="96" spans="1:24" ht="29.25" customHeight="1">
      <c r="A96" s="278">
        <v>11</v>
      </c>
      <c r="B96" s="296" t="s">
        <v>466</v>
      </c>
      <c r="C96" s="278"/>
      <c r="D96" s="289"/>
      <c r="E96" s="281"/>
      <c r="F96" s="281"/>
      <c r="G96" s="338">
        <v>1970</v>
      </c>
      <c r="H96" s="429">
        <v>434648</v>
      </c>
      <c r="I96" s="412" t="s">
        <v>2284</v>
      </c>
      <c r="J96" s="281" t="s">
        <v>449</v>
      </c>
      <c r="K96" s="281" t="s">
        <v>449</v>
      </c>
      <c r="L96" s="278"/>
      <c r="M96" s="278"/>
      <c r="N96" s="278"/>
      <c r="O96" s="291"/>
      <c r="P96" s="291"/>
      <c r="Q96" s="291"/>
      <c r="R96" s="291"/>
      <c r="S96" s="291"/>
      <c r="T96" s="291"/>
      <c r="U96" s="282"/>
      <c r="V96" s="298">
        <v>0</v>
      </c>
      <c r="W96" s="298" t="s">
        <v>241</v>
      </c>
      <c r="X96" s="298" t="s">
        <v>241</v>
      </c>
    </row>
    <row r="97" spans="1:24" ht="29.25" customHeight="1">
      <c r="A97" s="278">
        <v>12</v>
      </c>
      <c r="B97" s="296" t="s">
        <v>467</v>
      </c>
      <c r="C97" s="278"/>
      <c r="D97" s="289"/>
      <c r="E97" s="281"/>
      <c r="F97" s="281"/>
      <c r="G97" s="338">
        <v>1973</v>
      </c>
      <c r="H97" s="429">
        <v>85530</v>
      </c>
      <c r="I97" s="412" t="s">
        <v>2284</v>
      </c>
      <c r="J97" s="281" t="s">
        <v>449</v>
      </c>
      <c r="K97" s="281" t="s">
        <v>449</v>
      </c>
      <c r="L97" s="278"/>
      <c r="M97" s="278"/>
      <c r="N97" s="278"/>
      <c r="O97" s="291"/>
      <c r="P97" s="291"/>
      <c r="Q97" s="291"/>
      <c r="R97" s="291"/>
      <c r="S97" s="291"/>
      <c r="T97" s="291"/>
      <c r="U97" s="282"/>
      <c r="V97" s="298">
        <f>-V84</f>
        <v>0</v>
      </c>
      <c r="W97" s="298" t="s">
        <v>241</v>
      </c>
      <c r="X97" s="298" t="s">
        <v>241</v>
      </c>
    </row>
    <row r="98" spans="1:24" ht="29.25" customHeight="1">
      <c r="A98" s="278">
        <v>13</v>
      </c>
      <c r="B98" s="296" t="s">
        <v>468</v>
      </c>
      <c r="C98" s="278"/>
      <c r="D98" s="289"/>
      <c r="E98" s="281"/>
      <c r="F98" s="281"/>
      <c r="G98" s="338">
        <v>1970</v>
      </c>
      <c r="H98" s="507">
        <v>258720</v>
      </c>
      <c r="I98" s="515" t="s">
        <v>2284</v>
      </c>
      <c r="J98" s="520" t="s">
        <v>449</v>
      </c>
      <c r="K98" s="293" t="s">
        <v>449</v>
      </c>
      <c r="L98" s="278"/>
      <c r="M98" s="278"/>
      <c r="N98" s="278"/>
      <c r="O98" s="291"/>
      <c r="P98" s="291"/>
      <c r="Q98" s="291"/>
      <c r="R98" s="291"/>
      <c r="S98" s="291"/>
      <c r="T98" s="291"/>
      <c r="U98" s="282"/>
      <c r="V98" s="298">
        <v>0</v>
      </c>
      <c r="W98" s="298" t="s">
        <v>241</v>
      </c>
      <c r="X98" s="298" t="s">
        <v>241</v>
      </c>
    </row>
    <row r="99" spans="1:24" ht="29.25" customHeight="1">
      <c r="A99" s="278">
        <v>14</v>
      </c>
      <c r="B99" s="296" t="s">
        <v>469</v>
      </c>
      <c r="C99" s="278"/>
      <c r="D99" s="289"/>
      <c r="E99" s="281"/>
      <c r="F99" s="281"/>
      <c r="G99" s="338">
        <v>1970</v>
      </c>
      <c r="H99" s="429">
        <v>37362.04</v>
      </c>
      <c r="I99" s="412" t="s">
        <v>2284</v>
      </c>
      <c r="J99" s="297" t="s">
        <v>449</v>
      </c>
      <c r="K99" s="295" t="s">
        <v>449</v>
      </c>
      <c r="L99" s="278"/>
      <c r="M99" s="278"/>
      <c r="N99" s="278"/>
      <c r="O99" s="291"/>
      <c r="P99" s="291"/>
      <c r="Q99" s="291"/>
      <c r="R99" s="291"/>
      <c r="S99" s="291"/>
      <c r="T99" s="291"/>
      <c r="U99" s="282"/>
      <c r="V99" s="298">
        <v>0</v>
      </c>
      <c r="W99" s="298" t="s">
        <v>241</v>
      </c>
      <c r="X99" s="298" t="s">
        <v>241</v>
      </c>
    </row>
    <row r="100" spans="1:24" ht="29.25" customHeight="1">
      <c r="A100" s="278">
        <v>15</v>
      </c>
      <c r="B100" s="300" t="s">
        <v>470</v>
      </c>
      <c r="C100" s="301"/>
      <c r="D100" s="302"/>
      <c r="E100" s="281"/>
      <c r="F100" s="281"/>
      <c r="G100" s="438">
        <v>1989</v>
      </c>
      <c r="H100" s="429">
        <v>82114</v>
      </c>
      <c r="I100" s="412" t="s">
        <v>2284</v>
      </c>
      <c r="J100" s="303" t="s">
        <v>449</v>
      </c>
      <c r="K100" s="304" t="s">
        <v>449</v>
      </c>
      <c r="L100" s="278"/>
      <c r="M100" s="278"/>
      <c r="N100" s="278"/>
      <c r="O100" s="291"/>
      <c r="P100" s="291"/>
      <c r="Q100" s="291"/>
      <c r="R100" s="291"/>
      <c r="S100" s="291"/>
      <c r="T100" s="291"/>
      <c r="U100" s="282"/>
      <c r="V100" s="298">
        <v>0</v>
      </c>
      <c r="W100" s="298" t="s">
        <v>241</v>
      </c>
      <c r="X100" s="298" t="s">
        <v>241</v>
      </c>
    </row>
    <row r="101" spans="1:24" ht="29.25" customHeight="1">
      <c r="A101" s="278">
        <v>16</v>
      </c>
      <c r="B101" s="296" t="s">
        <v>471</v>
      </c>
      <c r="C101" s="278"/>
      <c r="D101" s="302"/>
      <c r="E101" s="281"/>
      <c r="F101" s="281"/>
      <c r="G101" s="338">
        <v>1974</v>
      </c>
      <c r="H101" s="429">
        <v>166831</v>
      </c>
      <c r="I101" s="412" t="s">
        <v>2284</v>
      </c>
      <c r="J101" s="297" t="s">
        <v>449</v>
      </c>
      <c r="K101" s="295" t="s">
        <v>449</v>
      </c>
      <c r="L101" s="278"/>
      <c r="M101" s="278"/>
      <c r="N101" s="278"/>
      <c r="O101" s="291"/>
      <c r="P101" s="291"/>
      <c r="Q101" s="291"/>
      <c r="R101" s="291"/>
      <c r="S101" s="291"/>
      <c r="T101" s="291"/>
      <c r="U101" s="282"/>
      <c r="V101" s="298">
        <v>0</v>
      </c>
      <c r="W101" s="298" t="s">
        <v>241</v>
      </c>
      <c r="X101" s="298" t="s">
        <v>241</v>
      </c>
    </row>
    <row r="102" spans="1:24" ht="29.25" customHeight="1">
      <c r="A102" s="278">
        <v>17</v>
      </c>
      <c r="B102" s="296" t="s">
        <v>472</v>
      </c>
      <c r="C102" s="278"/>
      <c r="D102" s="289"/>
      <c r="E102" s="281"/>
      <c r="F102" s="281"/>
      <c r="G102" s="338">
        <v>1996</v>
      </c>
      <c r="H102" s="429">
        <v>29918</v>
      </c>
      <c r="I102" s="412" t="s">
        <v>2284</v>
      </c>
      <c r="J102" s="297" t="s">
        <v>449</v>
      </c>
      <c r="K102" s="295" t="s">
        <v>449</v>
      </c>
      <c r="L102" s="278"/>
      <c r="M102" s="278"/>
      <c r="N102" s="278"/>
      <c r="O102" s="291"/>
      <c r="P102" s="291"/>
      <c r="Q102" s="291"/>
      <c r="R102" s="291"/>
      <c r="S102" s="291"/>
      <c r="T102" s="291"/>
      <c r="U102" s="282"/>
      <c r="V102" s="298">
        <v>0</v>
      </c>
      <c r="W102" s="298" t="s">
        <v>241</v>
      </c>
      <c r="X102" s="298" t="s">
        <v>241</v>
      </c>
    </row>
    <row r="103" spans="1:24" ht="29.25" customHeight="1">
      <c r="A103" s="278">
        <v>18</v>
      </c>
      <c r="B103" s="296" t="s">
        <v>470</v>
      </c>
      <c r="C103" s="278"/>
      <c r="D103" s="289"/>
      <c r="E103" s="281"/>
      <c r="F103" s="281"/>
      <c r="G103" s="338">
        <v>1989</v>
      </c>
      <c r="H103" s="429">
        <v>16529</v>
      </c>
      <c r="I103" s="412" t="s">
        <v>2284</v>
      </c>
      <c r="J103" s="297" t="s">
        <v>449</v>
      </c>
      <c r="K103" s="295" t="s">
        <v>449</v>
      </c>
      <c r="L103" s="278"/>
      <c r="M103" s="278"/>
      <c r="N103" s="278"/>
      <c r="O103" s="291"/>
      <c r="P103" s="291"/>
      <c r="Q103" s="291"/>
      <c r="R103" s="291"/>
      <c r="S103" s="291"/>
      <c r="T103" s="291"/>
      <c r="U103" s="282"/>
      <c r="V103" s="298">
        <v>0</v>
      </c>
      <c r="W103" s="298" t="s">
        <v>241</v>
      </c>
      <c r="X103" s="298" t="s">
        <v>241</v>
      </c>
    </row>
    <row r="104" spans="1:24" ht="29.25" customHeight="1">
      <c r="A104" s="278">
        <v>19</v>
      </c>
      <c r="B104" s="296" t="s">
        <v>473</v>
      </c>
      <c r="C104" s="278"/>
      <c r="D104" s="289"/>
      <c r="E104" s="281"/>
      <c r="F104" s="281"/>
      <c r="G104" s="338">
        <v>1983</v>
      </c>
      <c r="H104" s="429">
        <v>49406</v>
      </c>
      <c r="I104" s="412" t="s">
        <v>2284</v>
      </c>
      <c r="J104" s="297" t="s">
        <v>449</v>
      </c>
      <c r="K104" s="295" t="s">
        <v>449</v>
      </c>
      <c r="L104" s="278"/>
      <c r="M104" s="278"/>
      <c r="N104" s="278"/>
      <c r="O104" s="291"/>
      <c r="P104" s="291"/>
      <c r="Q104" s="291"/>
      <c r="R104" s="291"/>
      <c r="S104" s="291"/>
      <c r="T104" s="291"/>
      <c r="U104" s="282"/>
      <c r="V104" s="298">
        <v>0</v>
      </c>
      <c r="W104" s="298" t="s">
        <v>241</v>
      </c>
      <c r="X104" s="298" t="s">
        <v>241</v>
      </c>
    </row>
    <row r="105" spans="1:24" ht="29.25" customHeight="1">
      <c r="A105" s="278">
        <v>20</v>
      </c>
      <c r="B105" s="296" t="s">
        <v>474</v>
      </c>
      <c r="C105" s="278"/>
      <c r="D105" s="289"/>
      <c r="E105" s="281"/>
      <c r="F105" s="281"/>
      <c r="G105" s="338">
        <v>1983</v>
      </c>
      <c r="H105" s="429">
        <v>1621</v>
      </c>
      <c r="I105" s="412" t="s">
        <v>2284</v>
      </c>
      <c r="J105" s="297" t="s">
        <v>449</v>
      </c>
      <c r="K105" s="295" t="s">
        <v>449</v>
      </c>
      <c r="L105" s="278"/>
      <c r="M105" s="278"/>
      <c r="N105" s="278"/>
      <c r="O105" s="291"/>
      <c r="P105" s="291"/>
      <c r="Q105" s="291"/>
      <c r="R105" s="291"/>
      <c r="S105" s="291"/>
      <c r="T105" s="291"/>
      <c r="U105" s="282"/>
      <c r="V105" s="298">
        <v>0</v>
      </c>
      <c r="W105" s="298" t="s">
        <v>241</v>
      </c>
      <c r="X105" s="298" t="s">
        <v>241</v>
      </c>
    </row>
    <row r="106" spans="1:24" ht="29.25" customHeight="1">
      <c r="A106" s="278">
        <v>21</v>
      </c>
      <c r="B106" s="296" t="s">
        <v>475</v>
      </c>
      <c r="C106" s="278"/>
      <c r="D106" s="289"/>
      <c r="E106" s="281"/>
      <c r="F106" s="281"/>
      <c r="G106" s="338">
        <v>1989</v>
      </c>
      <c r="H106" s="429">
        <v>4128</v>
      </c>
      <c r="I106" s="412" t="s">
        <v>2284</v>
      </c>
      <c r="J106" s="297" t="s">
        <v>449</v>
      </c>
      <c r="K106" s="295" t="s">
        <v>449</v>
      </c>
      <c r="L106" s="278"/>
      <c r="M106" s="278"/>
      <c r="N106" s="278"/>
      <c r="O106" s="291"/>
      <c r="P106" s="291"/>
      <c r="Q106" s="291"/>
      <c r="R106" s="291"/>
      <c r="S106" s="291"/>
      <c r="T106" s="291"/>
      <c r="U106" s="282"/>
      <c r="V106" s="298">
        <v>0</v>
      </c>
      <c r="W106" s="298" t="s">
        <v>241</v>
      </c>
      <c r="X106" s="298" t="s">
        <v>241</v>
      </c>
    </row>
    <row r="107" spans="1:24" ht="29.25" customHeight="1">
      <c r="A107" s="278">
        <v>22</v>
      </c>
      <c r="B107" s="296" t="s">
        <v>467</v>
      </c>
      <c r="C107" s="278"/>
      <c r="D107" s="289"/>
      <c r="E107" s="281"/>
      <c r="F107" s="281"/>
      <c r="G107" s="338">
        <v>1989</v>
      </c>
      <c r="H107" s="429">
        <v>3399</v>
      </c>
      <c r="I107" s="412" t="s">
        <v>2284</v>
      </c>
      <c r="J107" s="297" t="s">
        <v>449</v>
      </c>
      <c r="K107" s="295" t="s">
        <v>449</v>
      </c>
      <c r="L107" s="278"/>
      <c r="M107" s="278"/>
      <c r="N107" s="278"/>
      <c r="O107" s="291"/>
      <c r="P107" s="291"/>
      <c r="Q107" s="291"/>
      <c r="R107" s="291"/>
      <c r="S107" s="291"/>
      <c r="T107" s="291"/>
      <c r="U107" s="282"/>
      <c r="V107" s="298">
        <v>0</v>
      </c>
      <c r="W107" s="298" t="s">
        <v>241</v>
      </c>
      <c r="X107" s="298" t="s">
        <v>241</v>
      </c>
    </row>
    <row r="108" spans="1:24" ht="29.25" customHeight="1">
      <c r="A108" s="278">
        <v>23</v>
      </c>
      <c r="B108" s="296" t="s">
        <v>476</v>
      </c>
      <c r="C108" s="278"/>
      <c r="D108" s="289"/>
      <c r="E108" s="281"/>
      <c r="F108" s="281"/>
      <c r="G108" s="338">
        <v>1989</v>
      </c>
      <c r="H108" s="429">
        <v>111901</v>
      </c>
      <c r="I108" s="412" t="s">
        <v>2284</v>
      </c>
      <c r="J108" s="297" t="s">
        <v>449</v>
      </c>
      <c r="K108" s="295" t="s">
        <v>449</v>
      </c>
      <c r="L108" s="278"/>
      <c r="M108" s="278"/>
      <c r="N108" s="278"/>
      <c r="O108" s="291"/>
      <c r="P108" s="291"/>
      <c r="Q108" s="291"/>
      <c r="R108" s="291"/>
      <c r="S108" s="291"/>
      <c r="T108" s="291"/>
      <c r="U108" s="282"/>
      <c r="V108" s="298">
        <v>0</v>
      </c>
      <c r="W108" s="298" t="s">
        <v>241</v>
      </c>
      <c r="X108" s="298" t="s">
        <v>241</v>
      </c>
    </row>
    <row r="109" spans="1:24" ht="29.25" customHeight="1">
      <c r="A109" s="278">
        <v>24</v>
      </c>
      <c r="B109" s="296" t="s">
        <v>477</v>
      </c>
      <c r="C109" s="278"/>
      <c r="D109" s="289"/>
      <c r="E109" s="281"/>
      <c r="F109" s="281"/>
      <c r="G109" s="338">
        <v>1996</v>
      </c>
      <c r="H109" s="429">
        <v>70937.27</v>
      </c>
      <c r="I109" s="412" t="s">
        <v>2284</v>
      </c>
      <c r="J109" s="297" t="s">
        <v>449</v>
      </c>
      <c r="K109" s="295" t="s">
        <v>449</v>
      </c>
      <c r="L109" s="278"/>
      <c r="M109" s="278"/>
      <c r="N109" s="278"/>
      <c r="O109" s="291"/>
      <c r="P109" s="291"/>
      <c r="Q109" s="291"/>
      <c r="R109" s="291"/>
      <c r="S109" s="291"/>
      <c r="T109" s="291"/>
      <c r="U109" s="282"/>
      <c r="V109" s="298">
        <v>0</v>
      </c>
      <c r="W109" s="298" t="s">
        <v>241</v>
      </c>
      <c r="X109" s="298" t="s">
        <v>241</v>
      </c>
    </row>
    <row r="110" spans="1:24" s="283" customFormat="1" ht="29.25" customHeight="1">
      <c r="A110" s="278">
        <v>25</v>
      </c>
      <c r="B110" s="296" t="s">
        <v>478</v>
      </c>
      <c r="C110" s="278"/>
      <c r="D110" s="289"/>
      <c r="E110" s="281"/>
      <c r="F110" s="281"/>
      <c r="G110" s="338">
        <v>1970</v>
      </c>
      <c r="H110" s="429">
        <v>29015.85</v>
      </c>
      <c r="I110" s="412" t="s">
        <v>2284</v>
      </c>
      <c r="J110" s="297" t="s">
        <v>449</v>
      </c>
      <c r="K110" s="295" t="s">
        <v>449</v>
      </c>
      <c r="L110" s="278"/>
      <c r="M110" s="278"/>
      <c r="N110" s="278"/>
      <c r="O110" s="291"/>
      <c r="P110" s="291"/>
      <c r="Q110" s="291"/>
      <c r="R110" s="291"/>
      <c r="S110" s="291"/>
      <c r="T110" s="291"/>
      <c r="U110" s="282"/>
      <c r="V110" s="298">
        <v>0</v>
      </c>
      <c r="W110" s="298" t="s">
        <v>241</v>
      </c>
      <c r="X110" s="298" t="s">
        <v>241</v>
      </c>
    </row>
    <row r="111" spans="1:24" s="283" customFormat="1" ht="29.25" customHeight="1">
      <c r="A111" s="278">
        <v>26</v>
      </c>
      <c r="B111" s="296" t="s">
        <v>479</v>
      </c>
      <c r="C111" s="278"/>
      <c r="D111" s="289"/>
      <c r="E111" s="281"/>
      <c r="F111" s="281"/>
      <c r="G111" s="338">
        <v>1991</v>
      </c>
      <c r="H111" s="429">
        <v>22766</v>
      </c>
      <c r="I111" s="412" t="s">
        <v>2284</v>
      </c>
      <c r="J111" s="297" t="s">
        <v>449</v>
      </c>
      <c r="K111" s="295" t="s">
        <v>449</v>
      </c>
      <c r="L111" s="278"/>
      <c r="M111" s="278"/>
      <c r="N111" s="278"/>
      <c r="O111" s="291"/>
      <c r="P111" s="291"/>
      <c r="Q111" s="291"/>
      <c r="R111" s="291"/>
      <c r="S111" s="291"/>
      <c r="T111" s="291"/>
      <c r="U111" s="282"/>
      <c r="V111" s="298">
        <v>0</v>
      </c>
      <c r="W111" s="298" t="s">
        <v>241</v>
      </c>
      <c r="X111" s="298" t="s">
        <v>241</v>
      </c>
    </row>
    <row r="112" spans="1:24" s="283" customFormat="1" ht="29.25" customHeight="1">
      <c r="A112" s="278">
        <v>27</v>
      </c>
      <c r="B112" s="296" t="s">
        <v>472</v>
      </c>
      <c r="C112" s="278"/>
      <c r="D112" s="289"/>
      <c r="E112" s="281"/>
      <c r="F112" s="281"/>
      <c r="G112" s="338">
        <v>1997</v>
      </c>
      <c r="H112" s="429">
        <v>30807.76</v>
      </c>
      <c r="I112" s="412" t="s">
        <v>2284</v>
      </c>
      <c r="J112" s="297" t="s">
        <v>449</v>
      </c>
      <c r="K112" s="295" t="s">
        <v>449</v>
      </c>
      <c r="L112" s="278"/>
      <c r="M112" s="278"/>
      <c r="N112" s="278"/>
      <c r="O112" s="291"/>
      <c r="P112" s="291"/>
      <c r="Q112" s="291"/>
      <c r="R112" s="291"/>
      <c r="S112" s="291"/>
      <c r="T112" s="291"/>
      <c r="U112" s="282"/>
      <c r="V112" s="298">
        <v>0</v>
      </c>
      <c r="W112" s="298" t="s">
        <v>241</v>
      </c>
      <c r="X112" s="298" t="s">
        <v>241</v>
      </c>
    </row>
    <row r="113" spans="1:26" ht="29.25" customHeight="1">
      <c r="A113" s="278">
        <v>28</v>
      </c>
      <c r="B113" s="296" t="s">
        <v>480</v>
      </c>
      <c r="C113" s="278"/>
      <c r="D113" s="289"/>
      <c r="E113" s="281"/>
      <c r="F113" s="281"/>
      <c r="G113" s="338">
        <v>1997</v>
      </c>
      <c r="H113" s="429">
        <v>78807.12</v>
      </c>
      <c r="I113" s="412" t="s">
        <v>2284</v>
      </c>
      <c r="J113" s="297" t="s">
        <v>449</v>
      </c>
      <c r="K113" s="295" t="s">
        <v>449</v>
      </c>
      <c r="L113" s="278"/>
      <c r="M113" s="278"/>
      <c r="N113" s="278"/>
      <c r="O113" s="291"/>
      <c r="P113" s="291"/>
      <c r="Q113" s="291"/>
      <c r="R113" s="291"/>
      <c r="S113" s="291"/>
      <c r="T113" s="291"/>
      <c r="U113" s="282"/>
      <c r="V113" s="298">
        <v>0</v>
      </c>
      <c r="W113" s="298" t="s">
        <v>241</v>
      </c>
      <c r="X113" s="298" t="s">
        <v>241</v>
      </c>
      <c r="Y113" s="305"/>
      <c r="Z113" s="305"/>
    </row>
    <row r="114" spans="1:24" s="283" customFormat="1" ht="29.25" customHeight="1">
      <c r="A114" s="278">
        <v>29</v>
      </c>
      <c r="B114" s="296" t="s">
        <v>481</v>
      </c>
      <c r="C114" s="278"/>
      <c r="D114" s="289"/>
      <c r="E114" s="281"/>
      <c r="F114" s="281"/>
      <c r="G114" s="338">
        <v>1990</v>
      </c>
      <c r="H114" s="429">
        <v>2351</v>
      </c>
      <c r="I114" s="412" t="s">
        <v>2284</v>
      </c>
      <c r="J114" s="297" t="s">
        <v>449</v>
      </c>
      <c r="K114" s="295" t="s">
        <v>449</v>
      </c>
      <c r="L114" s="278"/>
      <c r="M114" s="278"/>
      <c r="N114" s="278"/>
      <c r="O114" s="291"/>
      <c r="P114" s="291"/>
      <c r="Q114" s="291"/>
      <c r="R114" s="291"/>
      <c r="S114" s="291"/>
      <c r="T114" s="291"/>
      <c r="U114" s="282"/>
      <c r="V114" s="298">
        <v>0</v>
      </c>
      <c r="W114" s="298" t="s">
        <v>241</v>
      </c>
      <c r="X114" s="298" t="s">
        <v>241</v>
      </c>
    </row>
    <row r="115" spans="1:24" s="283" customFormat="1" ht="29.25" customHeight="1">
      <c r="A115" s="278">
        <v>30</v>
      </c>
      <c r="B115" s="296" t="s">
        <v>482</v>
      </c>
      <c r="C115" s="278"/>
      <c r="D115" s="289"/>
      <c r="E115" s="281"/>
      <c r="F115" s="281"/>
      <c r="G115" s="338">
        <v>2002</v>
      </c>
      <c r="H115" s="429">
        <v>60936.5</v>
      </c>
      <c r="I115" s="412" t="s">
        <v>2284</v>
      </c>
      <c r="J115" s="297" t="s">
        <v>449</v>
      </c>
      <c r="K115" s="293" t="s">
        <v>446</v>
      </c>
      <c r="L115" s="278"/>
      <c r="M115" s="278"/>
      <c r="N115" s="278"/>
      <c r="O115" s="291"/>
      <c r="P115" s="291"/>
      <c r="Q115" s="291"/>
      <c r="R115" s="291"/>
      <c r="S115" s="291"/>
      <c r="T115" s="291"/>
      <c r="U115" s="291"/>
      <c r="V115" s="291"/>
      <c r="W115" s="291"/>
      <c r="X115" s="291"/>
    </row>
    <row r="116" spans="1:24" ht="29.25" customHeight="1">
      <c r="A116" s="283"/>
      <c r="B116" s="283"/>
      <c r="C116" s="283"/>
      <c r="D116" s="283"/>
      <c r="E116" s="283"/>
      <c r="F116" s="665" t="s">
        <v>0</v>
      </c>
      <c r="G116" s="666"/>
      <c r="H116" s="430">
        <f>SUM(H89:H115)</f>
        <v>10141905.539999997</v>
      </c>
      <c r="I116" s="283"/>
      <c r="J116" s="283"/>
      <c r="K116" s="283"/>
      <c r="L116" s="283"/>
      <c r="M116" s="283"/>
      <c r="N116" s="283"/>
      <c r="O116" s="283"/>
      <c r="P116" s="283"/>
      <c r="Q116" s="283"/>
      <c r="R116" s="283"/>
      <c r="S116" s="283"/>
      <c r="T116" s="283"/>
      <c r="U116" s="283"/>
      <c r="V116" s="283"/>
      <c r="W116" s="283"/>
      <c r="X116" s="283"/>
    </row>
    <row r="117" spans="1:24" ht="29.25" customHeight="1">
      <c r="A117" s="283"/>
      <c r="B117" s="283"/>
      <c r="C117" s="283"/>
      <c r="D117" s="283"/>
      <c r="E117" s="283"/>
      <c r="F117" s="283"/>
      <c r="G117" s="436"/>
      <c r="H117" s="283"/>
      <c r="I117" s="346"/>
      <c r="J117" s="283"/>
      <c r="K117" s="283"/>
      <c r="L117" s="283"/>
      <c r="M117" s="283"/>
      <c r="N117" s="283"/>
      <c r="O117" s="283"/>
      <c r="P117" s="283"/>
      <c r="Q117" s="283"/>
      <c r="R117" s="283"/>
      <c r="S117" s="283"/>
      <c r="T117" s="283"/>
      <c r="U117" s="283"/>
      <c r="V117" s="283"/>
      <c r="W117" s="283"/>
      <c r="X117" s="283"/>
    </row>
    <row r="118" spans="1:24" s="283" customFormat="1" ht="29.25" customHeight="1">
      <c r="A118" s="677" t="s">
        <v>544</v>
      </c>
      <c r="B118" s="678"/>
      <c r="C118" s="678"/>
      <c r="D118" s="678"/>
      <c r="E118" s="678"/>
      <c r="F118" s="678"/>
      <c r="G118" s="678"/>
      <c r="H118" s="505"/>
      <c r="I118" s="514"/>
      <c r="J118" s="277"/>
      <c r="K118" s="277"/>
      <c r="L118" s="277"/>
      <c r="M118" s="277"/>
      <c r="N118" s="277"/>
      <c r="O118" s="277"/>
      <c r="P118" s="277"/>
      <c r="Q118" s="277"/>
      <c r="R118" s="277"/>
      <c r="S118" s="277"/>
      <c r="T118" s="277"/>
      <c r="U118" s="277"/>
      <c r="V118" s="277"/>
      <c r="W118" s="277"/>
      <c r="X118" s="277"/>
    </row>
    <row r="119" spans="1:24" ht="29.25" customHeight="1">
      <c r="A119" s="278">
        <v>1</v>
      </c>
      <c r="B119" s="285" t="s">
        <v>546</v>
      </c>
      <c r="C119" s="285" t="s">
        <v>547</v>
      </c>
      <c r="D119" s="289" t="s">
        <v>252</v>
      </c>
      <c r="E119" s="289" t="s">
        <v>240</v>
      </c>
      <c r="F119" s="289" t="s">
        <v>240</v>
      </c>
      <c r="G119" s="343">
        <v>1898</v>
      </c>
      <c r="H119" s="425">
        <v>6004000</v>
      </c>
      <c r="I119" s="515" t="s">
        <v>2283</v>
      </c>
      <c r="J119" s="286" t="s">
        <v>552</v>
      </c>
      <c r="K119" s="285" t="s">
        <v>553</v>
      </c>
      <c r="L119" s="285" t="s">
        <v>286</v>
      </c>
      <c r="M119" s="285" t="s">
        <v>548</v>
      </c>
      <c r="N119" s="285" t="s">
        <v>549</v>
      </c>
      <c r="O119" s="285" t="s">
        <v>293</v>
      </c>
      <c r="P119" s="285" t="s">
        <v>550</v>
      </c>
      <c r="Q119" s="285" t="s">
        <v>551</v>
      </c>
      <c r="R119" s="285" t="s">
        <v>551</v>
      </c>
      <c r="S119" s="285" t="s">
        <v>304</v>
      </c>
      <c r="T119" s="285" t="s">
        <v>305</v>
      </c>
      <c r="U119" s="294">
        <v>2845</v>
      </c>
      <c r="V119" s="294">
        <v>3</v>
      </c>
      <c r="W119" s="294" t="s">
        <v>252</v>
      </c>
      <c r="X119" s="298" t="s">
        <v>240</v>
      </c>
    </row>
    <row r="120" spans="1:24" ht="29.25" customHeight="1">
      <c r="A120" s="283"/>
      <c r="B120" s="283"/>
      <c r="C120" s="283"/>
      <c r="D120" s="283"/>
      <c r="E120" s="283"/>
      <c r="F120" s="665" t="s">
        <v>0</v>
      </c>
      <c r="G120" s="666"/>
      <c r="H120" s="430">
        <f>SUM(H119)</f>
        <v>6004000</v>
      </c>
      <c r="I120" s="513"/>
      <c r="J120" s="283"/>
      <c r="K120" s="283"/>
      <c r="L120" s="283"/>
      <c r="M120" s="283"/>
      <c r="N120" s="283"/>
      <c r="O120" s="283"/>
      <c r="P120" s="283"/>
      <c r="Q120" s="283"/>
      <c r="R120" s="283"/>
      <c r="S120" s="283"/>
      <c r="T120" s="283"/>
      <c r="U120" s="283"/>
      <c r="V120" s="283"/>
      <c r="W120" s="283"/>
      <c r="X120" s="283"/>
    </row>
    <row r="121" spans="1:24" ht="29.25" customHeight="1">
      <c r="A121" s="283"/>
      <c r="B121" s="283"/>
      <c r="C121" s="283"/>
      <c r="D121" s="283"/>
      <c r="E121" s="283"/>
      <c r="F121" s="283"/>
      <c r="G121" s="436"/>
      <c r="H121" s="283"/>
      <c r="I121" s="346"/>
      <c r="J121" s="283"/>
      <c r="K121" s="283"/>
      <c r="L121" s="283"/>
      <c r="M121" s="283"/>
      <c r="N121" s="283"/>
      <c r="O121" s="283"/>
      <c r="P121" s="283"/>
      <c r="Q121" s="283"/>
      <c r="R121" s="283"/>
      <c r="S121" s="283"/>
      <c r="T121" s="283"/>
      <c r="U121" s="283"/>
      <c r="V121" s="283"/>
      <c r="W121" s="283"/>
      <c r="X121" s="283"/>
    </row>
    <row r="122" spans="1:24" ht="29.25" customHeight="1">
      <c r="A122" s="664" t="s">
        <v>209</v>
      </c>
      <c r="B122" s="664"/>
      <c r="C122" s="664"/>
      <c r="D122" s="664"/>
      <c r="E122" s="664"/>
      <c r="F122" s="664"/>
      <c r="G122" s="664"/>
      <c r="H122" s="503"/>
      <c r="I122" s="512"/>
      <c r="J122" s="277"/>
      <c r="K122" s="277"/>
      <c r="L122" s="277"/>
      <c r="M122" s="277"/>
      <c r="N122" s="277"/>
      <c r="O122" s="277"/>
      <c r="P122" s="277"/>
      <c r="Q122" s="277"/>
      <c r="R122" s="277"/>
      <c r="S122" s="277"/>
      <c r="T122" s="277"/>
      <c r="U122" s="277"/>
      <c r="V122" s="277"/>
      <c r="W122" s="277"/>
      <c r="X122" s="277"/>
    </row>
    <row r="123" spans="1:24" s="283" customFormat="1" ht="29.25" customHeight="1">
      <c r="A123" s="278">
        <v>1</v>
      </c>
      <c r="B123" s="285" t="s">
        <v>564</v>
      </c>
      <c r="C123" s="285" t="s">
        <v>565</v>
      </c>
      <c r="D123" s="289" t="s">
        <v>437</v>
      </c>
      <c r="E123" s="289" t="s">
        <v>241</v>
      </c>
      <c r="F123" s="289" t="s">
        <v>437</v>
      </c>
      <c r="G123" s="343">
        <v>1950</v>
      </c>
      <c r="H123" s="425">
        <v>3117000</v>
      </c>
      <c r="I123" s="515" t="s">
        <v>2283</v>
      </c>
      <c r="J123" s="286" t="s">
        <v>566</v>
      </c>
      <c r="K123" s="285" t="s">
        <v>567</v>
      </c>
      <c r="L123" s="285" t="s">
        <v>286</v>
      </c>
      <c r="M123" s="285" t="s">
        <v>453</v>
      </c>
      <c r="N123" s="285" t="s">
        <v>568</v>
      </c>
      <c r="O123" s="285" t="s">
        <v>292</v>
      </c>
      <c r="P123" s="285" t="s">
        <v>551</v>
      </c>
      <c r="Q123" s="285" t="s">
        <v>551</v>
      </c>
      <c r="R123" s="285" t="s">
        <v>579</v>
      </c>
      <c r="S123" s="285" t="s">
        <v>304</v>
      </c>
      <c r="T123" s="285" t="s">
        <v>305</v>
      </c>
      <c r="U123" s="287">
        <v>1477.2</v>
      </c>
      <c r="V123" s="287">
        <v>2</v>
      </c>
      <c r="W123" s="287" t="s">
        <v>241</v>
      </c>
      <c r="X123" s="287" t="s">
        <v>241</v>
      </c>
    </row>
    <row r="124" spans="1:24" s="283" customFormat="1" ht="29.25" customHeight="1">
      <c r="A124" s="278">
        <v>2</v>
      </c>
      <c r="B124" s="278" t="s">
        <v>569</v>
      </c>
      <c r="C124" s="278" t="s">
        <v>570</v>
      </c>
      <c r="D124" s="281" t="s">
        <v>437</v>
      </c>
      <c r="E124" s="281" t="s">
        <v>241</v>
      </c>
      <c r="F124" s="281" t="s">
        <v>571</v>
      </c>
      <c r="G124" s="433">
        <v>1950</v>
      </c>
      <c r="H124" s="425">
        <v>1129000</v>
      </c>
      <c r="I124" s="412" t="s">
        <v>2283</v>
      </c>
      <c r="J124" s="284" t="s">
        <v>572</v>
      </c>
      <c r="K124" s="278" t="s">
        <v>573</v>
      </c>
      <c r="L124" s="278" t="s">
        <v>286</v>
      </c>
      <c r="M124" s="278" t="s">
        <v>453</v>
      </c>
      <c r="N124" s="278" t="s">
        <v>574</v>
      </c>
      <c r="O124" s="278" t="s">
        <v>292</v>
      </c>
      <c r="P124" s="278" t="s">
        <v>551</v>
      </c>
      <c r="Q124" s="278" t="s">
        <v>551</v>
      </c>
      <c r="R124" s="278" t="s">
        <v>293</v>
      </c>
      <c r="S124" s="278" t="s">
        <v>304</v>
      </c>
      <c r="T124" s="278" t="s">
        <v>305</v>
      </c>
      <c r="U124" s="282">
        <v>342.6</v>
      </c>
      <c r="V124" s="282">
        <v>1</v>
      </c>
      <c r="W124" s="282" t="s">
        <v>241</v>
      </c>
      <c r="X124" s="282" t="s">
        <v>241</v>
      </c>
    </row>
    <row r="125" spans="1:24" ht="29.25" customHeight="1">
      <c r="A125" s="278">
        <v>3</v>
      </c>
      <c r="B125" s="278" t="s">
        <v>575</v>
      </c>
      <c r="C125" s="278" t="s">
        <v>576</v>
      </c>
      <c r="D125" s="281" t="s">
        <v>437</v>
      </c>
      <c r="E125" s="281" t="s">
        <v>241</v>
      </c>
      <c r="F125" s="281" t="s">
        <v>437</v>
      </c>
      <c r="G125" s="433">
        <v>1950</v>
      </c>
      <c r="H125" s="425">
        <v>4802000</v>
      </c>
      <c r="I125" s="412" t="s">
        <v>2283</v>
      </c>
      <c r="J125" s="284" t="s">
        <v>577</v>
      </c>
      <c r="K125" s="278" t="s">
        <v>567</v>
      </c>
      <c r="L125" s="278" t="s">
        <v>286</v>
      </c>
      <c r="M125" s="278" t="s">
        <v>453</v>
      </c>
      <c r="N125" s="278" t="s">
        <v>578</v>
      </c>
      <c r="O125" s="278" t="s">
        <v>292</v>
      </c>
      <c r="P125" s="278" t="s">
        <v>551</v>
      </c>
      <c r="Q125" s="278" t="s">
        <v>551</v>
      </c>
      <c r="R125" s="278" t="s">
        <v>579</v>
      </c>
      <c r="S125" s="278" t="s">
        <v>305</v>
      </c>
      <c r="T125" s="278" t="s">
        <v>305</v>
      </c>
      <c r="U125" s="282">
        <v>1661.1</v>
      </c>
      <c r="V125" s="282">
        <v>2</v>
      </c>
      <c r="W125" s="282" t="s">
        <v>241</v>
      </c>
      <c r="X125" s="282" t="s">
        <v>241</v>
      </c>
    </row>
    <row r="126" spans="1:24" ht="29.25" customHeight="1">
      <c r="A126" s="283"/>
      <c r="B126" s="283"/>
      <c r="C126" s="283"/>
      <c r="D126" s="283"/>
      <c r="E126" s="283"/>
      <c r="F126" s="665" t="s">
        <v>0</v>
      </c>
      <c r="G126" s="666"/>
      <c r="H126" s="430">
        <f>SUM(H123:H125)</f>
        <v>9048000</v>
      </c>
      <c r="I126" s="516"/>
      <c r="J126" s="283"/>
      <c r="K126" s="283"/>
      <c r="L126" s="283"/>
      <c r="M126" s="283"/>
      <c r="N126" s="283"/>
      <c r="O126" s="283"/>
      <c r="P126" s="283"/>
      <c r="Q126" s="283"/>
      <c r="R126" s="283"/>
      <c r="S126" s="283"/>
      <c r="T126" s="283"/>
      <c r="U126" s="283"/>
      <c r="V126" s="283"/>
      <c r="W126" s="283"/>
      <c r="X126" s="283"/>
    </row>
    <row r="127" spans="1:24" ht="29.25" customHeight="1">
      <c r="A127" s="283"/>
      <c r="B127" s="283"/>
      <c r="C127" s="283"/>
      <c r="D127" s="283"/>
      <c r="E127" s="283"/>
      <c r="F127" s="283"/>
      <c r="G127" s="436"/>
      <c r="H127" s="283"/>
      <c r="I127" s="346"/>
      <c r="J127" s="283"/>
      <c r="K127" s="283"/>
      <c r="L127" s="283"/>
      <c r="M127" s="283"/>
      <c r="N127" s="283"/>
      <c r="O127" s="283"/>
      <c r="P127" s="283"/>
      <c r="Q127" s="283"/>
      <c r="R127" s="283"/>
      <c r="S127" s="283"/>
      <c r="T127" s="283"/>
      <c r="U127" s="283"/>
      <c r="V127" s="283"/>
      <c r="W127" s="283"/>
      <c r="X127" s="283"/>
    </row>
    <row r="128" spans="1:24" s="283" customFormat="1" ht="29.25" customHeight="1">
      <c r="A128" s="664" t="s">
        <v>617</v>
      </c>
      <c r="B128" s="664"/>
      <c r="C128" s="664"/>
      <c r="D128" s="664"/>
      <c r="E128" s="664"/>
      <c r="F128" s="664"/>
      <c r="G128" s="664"/>
      <c r="H128" s="503"/>
      <c r="I128" s="512"/>
      <c r="J128" s="277"/>
      <c r="K128" s="277"/>
      <c r="L128" s="277"/>
      <c r="M128" s="277"/>
      <c r="N128" s="277"/>
      <c r="O128" s="277"/>
      <c r="P128" s="277"/>
      <c r="Q128" s="277"/>
      <c r="R128" s="277"/>
      <c r="S128" s="277"/>
      <c r="T128" s="277"/>
      <c r="U128" s="277"/>
      <c r="V128" s="277"/>
      <c r="W128" s="277"/>
      <c r="X128" s="277"/>
    </row>
    <row r="129" spans="1:24" s="283" customFormat="1" ht="29.25" customHeight="1">
      <c r="A129" s="278">
        <v>1</v>
      </c>
      <c r="B129" s="285" t="s">
        <v>627</v>
      </c>
      <c r="C129" s="285" t="s">
        <v>628</v>
      </c>
      <c r="D129" s="289" t="s">
        <v>252</v>
      </c>
      <c r="E129" s="289" t="s">
        <v>240</v>
      </c>
      <c r="F129" s="289" t="s">
        <v>240</v>
      </c>
      <c r="G129" s="343">
        <v>1969</v>
      </c>
      <c r="H129" s="431">
        <v>7635000</v>
      </c>
      <c r="I129" s="515" t="s">
        <v>2283</v>
      </c>
      <c r="J129" s="286" t="s">
        <v>641</v>
      </c>
      <c r="K129" s="285" t="s">
        <v>629</v>
      </c>
      <c r="L129" s="285" t="s">
        <v>642</v>
      </c>
      <c r="M129" s="285" t="s">
        <v>643</v>
      </c>
      <c r="N129" s="285" t="s">
        <v>644</v>
      </c>
      <c r="O129" s="285" t="s">
        <v>293</v>
      </c>
      <c r="P129" s="285" t="s">
        <v>292</v>
      </c>
      <c r="Q129" s="285" t="s">
        <v>639</v>
      </c>
      <c r="R129" s="285" t="s">
        <v>292</v>
      </c>
      <c r="S129" s="285" t="s">
        <v>292</v>
      </c>
      <c r="T129" s="285" t="s">
        <v>293</v>
      </c>
      <c r="U129" s="287">
        <v>3618.13</v>
      </c>
      <c r="V129" s="287">
        <v>3</v>
      </c>
      <c r="W129" s="287" t="s">
        <v>240</v>
      </c>
      <c r="X129" s="282" t="s">
        <v>240</v>
      </c>
    </row>
    <row r="130" spans="1:24" ht="29.25" customHeight="1">
      <c r="A130" s="278">
        <v>2</v>
      </c>
      <c r="B130" s="278" t="s">
        <v>632</v>
      </c>
      <c r="C130" s="278" t="s">
        <v>628</v>
      </c>
      <c r="D130" s="281" t="s">
        <v>252</v>
      </c>
      <c r="E130" s="281" t="s">
        <v>240</v>
      </c>
      <c r="F130" s="281" t="s">
        <v>240</v>
      </c>
      <c r="G130" s="433">
        <v>1969</v>
      </c>
      <c r="H130" s="431">
        <v>11600000</v>
      </c>
      <c r="I130" s="412" t="s">
        <v>2283</v>
      </c>
      <c r="J130" s="284" t="s">
        <v>645</v>
      </c>
      <c r="K130" s="278" t="s">
        <v>633</v>
      </c>
      <c r="L130" s="278" t="s">
        <v>630</v>
      </c>
      <c r="M130" s="278" t="s">
        <v>631</v>
      </c>
      <c r="N130" s="278" t="s">
        <v>634</v>
      </c>
      <c r="O130" s="278" t="s">
        <v>293</v>
      </c>
      <c r="P130" s="278" t="s">
        <v>292</v>
      </c>
      <c r="Q130" s="278" t="s">
        <v>640</v>
      </c>
      <c r="R130" s="278" t="s">
        <v>293</v>
      </c>
      <c r="S130" s="278" t="s">
        <v>292</v>
      </c>
      <c r="T130" s="278" t="s">
        <v>293</v>
      </c>
      <c r="U130" s="282">
        <v>3769.72</v>
      </c>
      <c r="V130" s="282">
        <v>3</v>
      </c>
      <c r="W130" s="282" t="s">
        <v>252</v>
      </c>
      <c r="X130" s="282" t="s">
        <v>240</v>
      </c>
    </row>
    <row r="131" spans="1:24" s="283" customFormat="1" ht="29.25" customHeight="1">
      <c r="A131" s="278">
        <v>3</v>
      </c>
      <c r="B131" s="278" t="s">
        <v>636</v>
      </c>
      <c r="C131" s="278" t="s">
        <v>637</v>
      </c>
      <c r="D131" s="281" t="s">
        <v>252</v>
      </c>
      <c r="E131" s="281" t="s">
        <v>240</v>
      </c>
      <c r="F131" s="281" t="s">
        <v>240</v>
      </c>
      <c r="G131" s="433">
        <v>2009</v>
      </c>
      <c r="H131" s="431">
        <v>1306052.32</v>
      </c>
      <c r="I131" s="412" t="s">
        <v>2284</v>
      </c>
      <c r="J131" s="284" t="s">
        <v>635</v>
      </c>
      <c r="K131" s="278" t="s">
        <v>629</v>
      </c>
      <c r="L131" s="278" t="s">
        <v>638</v>
      </c>
      <c r="M131" s="278" t="s">
        <v>372</v>
      </c>
      <c r="N131" s="278" t="s">
        <v>372</v>
      </c>
      <c r="O131" s="278" t="s">
        <v>372</v>
      </c>
      <c r="P131" s="278" t="s">
        <v>372</v>
      </c>
      <c r="Q131" s="278" t="s">
        <v>372</v>
      </c>
      <c r="R131" s="278" t="s">
        <v>372</v>
      </c>
      <c r="S131" s="278" t="s">
        <v>372</v>
      </c>
      <c r="T131" s="278">
        <v>3</v>
      </c>
      <c r="U131" s="282">
        <v>2573.94</v>
      </c>
      <c r="V131" s="282">
        <v>0</v>
      </c>
      <c r="W131" s="282" t="s">
        <v>372</v>
      </c>
      <c r="X131" s="282" t="s">
        <v>372</v>
      </c>
    </row>
    <row r="132" spans="1:24" ht="29.25" customHeight="1">
      <c r="A132" s="283"/>
      <c r="B132" s="283"/>
      <c r="C132" s="283"/>
      <c r="D132" s="283"/>
      <c r="E132" s="283"/>
      <c r="F132" s="665" t="s">
        <v>0</v>
      </c>
      <c r="G132" s="666"/>
      <c r="H132" s="430">
        <f>SUM(H129:H131)</f>
        <v>20541052.32</v>
      </c>
      <c r="I132" s="516"/>
      <c r="J132" s="283"/>
      <c r="K132" s="283"/>
      <c r="L132" s="283"/>
      <c r="M132" s="283"/>
      <c r="N132" s="283"/>
      <c r="O132" s="283"/>
      <c r="P132" s="283"/>
      <c r="Q132" s="283"/>
      <c r="R132" s="283"/>
      <c r="S132" s="283"/>
      <c r="T132" s="283"/>
      <c r="U132" s="283"/>
      <c r="V132" s="283"/>
      <c r="W132" s="283"/>
      <c r="X132" s="283"/>
    </row>
    <row r="133" spans="1:24" ht="29.25" customHeight="1">
      <c r="A133" s="283"/>
      <c r="B133" s="283"/>
      <c r="C133" s="283"/>
      <c r="D133" s="283"/>
      <c r="E133" s="283"/>
      <c r="F133" s="283"/>
      <c r="G133" s="436"/>
      <c r="H133" s="283"/>
      <c r="I133" s="346"/>
      <c r="J133" s="283"/>
      <c r="K133" s="283"/>
      <c r="L133" s="283"/>
      <c r="M133" s="283"/>
      <c r="N133" s="283"/>
      <c r="O133" s="283"/>
      <c r="P133" s="283"/>
      <c r="Q133" s="283"/>
      <c r="R133" s="283"/>
      <c r="S133" s="283"/>
      <c r="T133" s="283"/>
      <c r="U133" s="283"/>
      <c r="V133" s="283"/>
      <c r="W133" s="283"/>
      <c r="X133" s="283"/>
    </row>
    <row r="134" spans="1:24" ht="29.25" customHeight="1" thickBot="1">
      <c r="A134" s="664" t="s">
        <v>212</v>
      </c>
      <c r="B134" s="664"/>
      <c r="C134" s="664"/>
      <c r="D134" s="664"/>
      <c r="E134" s="664"/>
      <c r="F134" s="664"/>
      <c r="G134" s="664"/>
      <c r="H134" s="503"/>
      <c r="I134" s="512"/>
      <c r="J134" s="277"/>
      <c r="K134" s="277"/>
      <c r="L134" s="277"/>
      <c r="M134" s="277"/>
      <c r="N134" s="277"/>
      <c r="O134" s="277"/>
      <c r="P134" s="277"/>
      <c r="Q134" s="277"/>
      <c r="R134" s="277"/>
      <c r="S134" s="277"/>
      <c r="T134" s="277"/>
      <c r="U134" s="277"/>
      <c r="V134" s="277"/>
      <c r="W134" s="277"/>
      <c r="X134" s="277"/>
    </row>
    <row r="135" spans="1:24" s="283" customFormat="1" ht="29.25" customHeight="1">
      <c r="A135" s="278">
        <v>1</v>
      </c>
      <c r="B135" s="306" t="s">
        <v>751</v>
      </c>
      <c r="C135" s="306" t="s">
        <v>752</v>
      </c>
      <c r="D135" s="411" t="s">
        <v>252</v>
      </c>
      <c r="E135" s="411" t="s">
        <v>240</v>
      </c>
      <c r="F135" s="289" t="s">
        <v>753</v>
      </c>
      <c r="G135" s="439">
        <v>1889</v>
      </c>
      <c r="H135" s="432">
        <v>5837000</v>
      </c>
      <c r="I135" s="412" t="s">
        <v>2280</v>
      </c>
      <c r="J135" s="307" t="s">
        <v>754</v>
      </c>
      <c r="K135" s="308" t="s">
        <v>755</v>
      </c>
      <c r="L135" s="306" t="s">
        <v>286</v>
      </c>
      <c r="M135" s="306" t="s">
        <v>756</v>
      </c>
      <c r="N135" s="285" t="s">
        <v>757</v>
      </c>
      <c r="O135" s="306" t="s">
        <v>298</v>
      </c>
      <c r="P135" s="306" t="s">
        <v>293</v>
      </c>
      <c r="Q135" s="306" t="s">
        <v>761</v>
      </c>
      <c r="R135" s="306" t="s">
        <v>293</v>
      </c>
      <c r="S135" s="306" t="s">
        <v>293</v>
      </c>
      <c r="T135" s="306" t="s">
        <v>293</v>
      </c>
      <c r="U135" s="309">
        <v>1239.6</v>
      </c>
      <c r="V135" s="309">
        <v>2</v>
      </c>
      <c r="W135" s="309" t="s">
        <v>762</v>
      </c>
      <c r="X135" s="309" t="s">
        <v>252</v>
      </c>
    </row>
    <row r="136" spans="1:24" s="283" customFormat="1" ht="29.25" customHeight="1">
      <c r="A136" s="278">
        <v>2</v>
      </c>
      <c r="B136" s="310" t="s">
        <v>758</v>
      </c>
      <c r="C136" s="310"/>
      <c r="D136" s="410" t="s">
        <v>252</v>
      </c>
      <c r="E136" s="410" t="s">
        <v>240</v>
      </c>
      <c r="F136" s="410"/>
      <c r="G136" s="440"/>
      <c r="H136" s="432">
        <v>18244</v>
      </c>
      <c r="I136" s="412" t="s">
        <v>2285</v>
      </c>
      <c r="J136" s="311"/>
      <c r="K136" s="281" t="s">
        <v>759</v>
      </c>
      <c r="L136" s="310" t="s">
        <v>760</v>
      </c>
      <c r="M136" s="310"/>
      <c r="N136" s="310"/>
      <c r="O136" s="310"/>
      <c r="P136" s="310"/>
      <c r="Q136" s="310"/>
      <c r="R136" s="310"/>
      <c r="S136" s="310"/>
      <c r="T136" s="310"/>
      <c r="U136" s="312"/>
      <c r="V136" s="312"/>
      <c r="W136" s="312"/>
      <c r="X136" s="312"/>
    </row>
    <row r="137" spans="1:24" ht="29.25" customHeight="1">
      <c r="A137" s="283"/>
      <c r="B137" s="283"/>
      <c r="C137" s="283"/>
      <c r="D137" s="283"/>
      <c r="E137" s="283"/>
      <c r="F137" s="665" t="s">
        <v>0</v>
      </c>
      <c r="G137" s="666"/>
      <c r="H137" s="430">
        <f>SUM(H135:H136)</f>
        <v>5855244</v>
      </c>
      <c r="I137" s="516"/>
      <c r="J137" s="283"/>
      <c r="K137" s="283"/>
      <c r="L137" s="283"/>
      <c r="M137" s="283"/>
      <c r="N137" s="283"/>
      <c r="O137" s="283"/>
      <c r="P137" s="283"/>
      <c r="Q137" s="283"/>
      <c r="R137" s="283"/>
      <c r="S137" s="283"/>
      <c r="T137" s="283"/>
      <c r="U137" s="283"/>
      <c r="V137" s="283"/>
      <c r="W137" s="283"/>
      <c r="X137" s="283"/>
    </row>
    <row r="138" spans="1:24" ht="29.25" customHeight="1">
      <c r="A138" s="283"/>
      <c r="B138" s="283"/>
      <c r="C138" s="283"/>
      <c r="D138" s="283"/>
      <c r="E138" s="283"/>
      <c r="F138" s="283"/>
      <c r="G138" s="436"/>
      <c r="H138" s="283"/>
      <c r="I138" s="346"/>
      <c r="J138" s="283"/>
      <c r="K138" s="283"/>
      <c r="L138" s="283"/>
      <c r="M138" s="283"/>
      <c r="N138" s="283"/>
      <c r="O138" s="283"/>
      <c r="P138" s="283"/>
      <c r="Q138" s="283"/>
      <c r="R138" s="283"/>
      <c r="S138" s="283"/>
      <c r="T138" s="283"/>
      <c r="U138" s="283"/>
      <c r="V138" s="283"/>
      <c r="W138" s="283"/>
      <c r="X138" s="283"/>
    </row>
    <row r="139" spans="1:24" s="283" customFormat="1" ht="29.25" customHeight="1">
      <c r="A139" s="667" t="s">
        <v>213</v>
      </c>
      <c r="B139" s="667"/>
      <c r="C139" s="667"/>
      <c r="D139" s="667"/>
      <c r="E139" s="667"/>
      <c r="F139" s="667"/>
      <c r="G139" s="667"/>
      <c r="H139" s="504"/>
      <c r="I139" s="512"/>
      <c r="J139" s="277"/>
      <c r="K139" s="277"/>
      <c r="L139" s="277"/>
      <c r="M139" s="277"/>
      <c r="N139" s="277"/>
      <c r="O139" s="277"/>
      <c r="P139" s="277"/>
      <c r="Q139" s="277"/>
      <c r="R139" s="277"/>
      <c r="S139" s="277"/>
      <c r="T139" s="277"/>
      <c r="U139" s="277"/>
      <c r="V139" s="277"/>
      <c r="W139" s="277"/>
      <c r="X139" s="277"/>
    </row>
    <row r="140" spans="1:24" s="283" customFormat="1" ht="54.75" customHeight="1">
      <c r="A140" s="278">
        <v>1</v>
      </c>
      <c r="B140" s="278" t="s">
        <v>896</v>
      </c>
      <c r="C140" s="281" t="s">
        <v>896</v>
      </c>
      <c r="D140" s="279" t="s">
        <v>437</v>
      </c>
      <c r="E140" s="279" t="s">
        <v>241</v>
      </c>
      <c r="F140" s="279" t="s">
        <v>241</v>
      </c>
      <c r="G140" s="433">
        <v>1995</v>
      </c>
      <c r="H140" s="425">
        <v>6460000</v>
      </c>
      <c r="I140" s="510" t="s">
        <v>2280</v>
      </c>
      <c r="J140" s="278" t="s">
        <v>897</v>
      </c>
      <c r="K140" s="278" t="s">
        <v>898</v>
      </c>
      <c r="L140" s="313" t="s">
        <v>899</v>
      </c>
      <c r="M140" s="313" t="s">
        <v>900</v>
      </c>
      <c r="N140" s="313" t="s">
        <v>901</v>
      </c>
      <c r="O140" s="285" t="s">
        <v>902</v>
      </c>
      <c r="P140" s="285" t="s">
        <v>902</v>
      </c>
      <c r="Q140" s="285" t="s">
        <v>902</v>
      </c>
      <c r="R140" s="285" t="s">
        <v>902</v>
      </c>
      <c r="S140" s="285" t="s">
        <v>903</v>
      </c>
      <c r="T140" s="285" t="s">
        <v>902</v>
      </c>
      <c r="U140" s="287">
        <v>1446</v>
      </c>
      <c r="V140" s="287">
        <v>5</v>
      </c>
      <c r="W140" s="287" t="s">
        <v>437</v>
      </c>
      <c r="X140" s="287" t="s">
        <v>437</v>
      </c>
    </row>
    <row r="141" spans="1:24" ht="29.25" customHeight="1">
      <c r="A141" s="283"/>
      <c r="B141" s="283"/>
      <c r="C141" s="283"/>
      <c r="D141" s="283"/>
      <c r="E141" s="283"/>
      <c r="F141" s="665" t="s">
        <v>0</v>
      </c>
      <c r="G141" s="666"/>
      <c r="H141" s="430">
        <f>SUM(H140)</f>
        <v>6460000</v>
      </c>
      <c r="I141" s="346"/>
      <c r="J141" s="283"/>
      <c r="K141" s="283"/>
      <c r="L141" s="283"/>
      <c r="M141" s="283"/>
      <c r="N141" s="283"/>
      <c r="O141" s="283"/>
      <c r="P141" s="283"/>
      <c r="Q141" s="283"/>
      <c r="R141" s="283"/>
      <c r="S141" s="283"/>
      <c r="T141" s="283"/>
      <c r="U141" s="283"/>
      <c r="V141" s="283"/>
      <c r="W141" s="283"/>
      <c r="X141" s="283"/>
    </row>
    <row r="142" spans="1:24" ht="29.25" customHeight="1">
      <c r="A142" s="283"/>
      <c r="B142" s="283"/>
      <c r="C142" s="283"/>
      <c r="D142" s="283"/>
      <c r="E142" s="283"/>
      <c r="F142" s="283"/>
      <c r="G142" s="436"/>
      <c r="H142" s="283"/>
      <c r="I142" s="346"/>
      <c r="J142" s="283"/>
      <c r="K142" s="283"/>
      <c r="L142" s="283"/>
      <c r="M142" s="283"/>
      <c r="N142" s="283"/>
      <c r="O142" s="283"/>
      <c r="P142" s="283"/>
      <c r="Q142" s="283"/>
      <c r="R142" s="283"/>
      <c r="S142" s="283"/>
      <c r="T142" s="283"/>
      <c r="U142" s="283"/>
      <c r="V142" s="283"/>
      <c r="W142" s="283"/>
      <c r="X142" s="283"/>
    </row>
    <row r="143" spans="1:24" ht="29.25" customHeight="1">
      <c r="A143" s="668" t="s">
        <v>214</v>
      </c>
      <c r="B143" s="668"/>
      <c r="C143" s="668"/>
      <c r="D143" s="668"/>
      <c r="E143" s="668"/>
      <c r="F143" s="668"/>
      <c r="G143" s="668"/>
      <c r="H143" s="505"/>
      <c r="I143" s="514"/>
      <c r="J143" s="277"/>
      <c r="K143" s="277"/>
      <c r="L143" s="277"/>
      <c r="M143" s="277"/>
      <c r="N143" s="277"/>
      <c r="O143" s="277"/>
      <c r="P143" s="277"/>
      <c r="Q143" s="277"/>
      <c r="R143" s="277"/>
      <c r="S143" s="277"/>
      <c r="T143" s="277"/>
      <c r="U143" s="277"/>
      <c r="V143" s="277"/>
      <c r="W143" s="277"/>
      <c r="X143" s="277"/>
    </row>
    <row r="144" spans="1:24" ht="29.25" customHeight="1">
      <c r="A144" s="278">
        <v>1</v>
      </c>
      <c r="B144" s="306" t="s">
        <v>982</v>
      </c>
      <c r="C144" s="306" t="s">
        <v>983</v>
      </c>
      <c r="D144" s="411" t="s">
        <v>252</v>
      </c>
      <c r="E144" s="411" t="s">
        <v>240</v>
      </c>
      <c r="F144" s="411" t="s">
        <v>240</v>
      </c>
      <c r="G144" s="439" t="s">
        <v>984</v>
      </c>
      <c r="H144" s="429">
        <v>464000</v>
      </c>
      <c r="I144" s="412" t="s">
        <v>2280</v>
      </c>
      <c r="J144" s="314" t="s">
        <v>985</v>
      </c>
      <c r="K144" s="306" t="s">
        <v>986</v>
      </c>
      <c r="L144" s="306" t="s">
        <v>464</v>
      </c>
      <c r="M144" s="306" t="s">
        <v>987</v>
      </c>
      <c r="N144" s="306" t="s">
        <v>988</v>
      </c>
      <c r="O144" s="306" t="s">
        <v>298</v>
      </c>
      <c r="P144" s="306" t="s">
        <v>298</v>
      </c>
      <c r="Q144" s="306" t="s">
        <v>298</v>
      </c>
      <c r="R144" s="306" t="s">
        <v>298</v>
      </c>
      <c r="S144" s="306" t="s">
        <v>304</v>
      </c>
      <c r="T144" s="306" t="s">
        <v>305</v>
      </c>
      <c r="U144" s="309">
        <v>224.59</v>
      </c>
      <c r="V144" s="309">
        <v>1</v>
      </c>
      <c r="W144" s="309" t="s">
        <v>240</v>
      </c>
      <c r="X144" s="309" t="s">
        <v>240</v>
      </c>
    </row>
    <row r="145" spans="1:24" ht="29.25" customHeight="1">
      <c r="A145" s="283"/>
      <c r="B145" s="283"/>
      <c r="C145" s="283"/>
      <c r="D145" s="283"/>
      <c r="E145" s="283"/>
      <c r="F145" s="665" t="s">
        <v>0</v>
      </c>
      <c r="G145" s="666"/>
      <c r="H145" s="430">
        <f>SUM(H144)</f>
        <v>464000</v>
      </c>
      <c r="I145" s="346"/>
      <c r="J145" s="283"/>
      <c r="K145" s="283"/>
      <c r="L145" s="283"/>
      <c r="M145" s="283"/>
      <c r="N145" s="283"/>
      <c r="O145" s="283"/>
      <c r="P145" s="283"/>
      <c r="Q145" s="283"/>
      <c r="R145" s="283"/>
      <c r="S145" s="283"/>
      <c r="T145" s="283"/>
      <c r="U145" s="283"/>
      <c r="V145" s="283"/>
      <c r="W145" s="283"/>
      <c r="X145" s="283"/>
    </row>
    <row r="146" spans="1:24" ht="29.25" customHeight="1">
      <c r="A146" s="283"/>
      <c r="B146" s="283"/>
      <c r="C146" s="283"/>
      <c r="D146" s="283"/>
      <c r="E146" s="283"/>
      <c r="F146" s="283"/>
      <c r="G146" s="436"/>
      <c r="H146" s="283"/>
      <c r="I146" s="346"/>
      <c r="J146" s="283"/>
      <c r="K146" s="283"/>
      <c r="L146" s="283"/>
      <c r="M146" s="283"/>
      <c r="N146" s="283"/>
      <c r="O146" s="283"/>
      <c r="P146" s="283"/>
      <c r="Q146" s="283"/>
      <c r="R146" s="283"/>
      <c r="S146" s="283"/>
      <c r="T146" s="283"/>
      <c r="U146" s="283"/>
      <c r="V146" s="283"/>
      <c r="W146" s="283"/>
      <c r="X146" s="283"/>
    </row>
    <row r="147" spans="1:24" ht="29.25" customHeight="1">
      <c r="A147" s="664" t="s">
        <v>1089</v>
      </c>
      <c r="B147" s="664"/>
      <c r="C147" s="664"/>
      <c r="D147" s="664"/>
      <c r="E147" s="664"/>
      <c r="F147" s="664"/>
      <c r="G147" s="664"/>
      <c r="H147" s="503"/>
      <c r="I147" s="512"/>
      <c r="J147" s="277"/>
      <c r="K147" s="277"/>
      <c r="L147" s="277"/>
      <c r="M147" s="277"/>
      <c r="N147" s="277"/>
      <c r="O147" s="277"/>
      <c r="P147" s="277"/>
      <c r="Q147" s="277"/>
      <c r="R147" s="277"/>
      <c r="S147" s="277"/>
      <c r="T147" s="277"/>
      <c r="U147" s="277"/>
      <c r="V147" s="277"/>
      <c r="W147" s="277"/>
      <c r="X147" s="277"/>
    </row>
    <row r="148" spans="1:24" ht="29.25" customHeight="1">
      <c r="A148" s="278">
        <v>1</v>
      </c>
      <c r="B148" s="278" t="s">
        <v>1091</v>
      </c>
      <c r="C148" s="278" t="s">
        <v>1092</v>
      </c>
      <c r="D148" s="281" t="s">
        <v>437</v>
      </c>
      <c r="E148" s="281" t="s">
        <v>241</v>
      </c>
      <c r="F148" s="281" t="s">
        <v>437</v>
      </c>
      <c r="G148" s="433" t="s">
        <v>1093</v>
      </c>
      <c r="H148" s="429">
        <v>11951000</v>
      </c>
      <c r="I148" s="412" t="s">
        <v>2280</v>
      </c>
      <c r="J148" s="280" t="s">
        <v>1094</v>
      </c>
      <c r="K148" s="278" t="s">
        <v>1095</v>
      </c>
      <c r="L148" s="285" t="s">
        <v>1096</v>
      </c>
      <c r="M148" s="285" t="s">
        <v>1097</v>
      </c>
      <c r="N148" s="285" t="s">
        <v>1098</v>
      </c>
      <c r="O148" s="285" t="s">
        <v>298</v>
      </c>
      <c r="P148" s="285" t="s">
        <v>550</v>
      </c>
      <c r="Q148" s="285" t="s">
        <v>298</v>
      </c>
      <c r="R148" s="285" t="s">
        <v>1099</v>
      </c>
      <c r="S148" s="285" t="s">
        <v>1100</v>
      </c>
      <c r="T148" s="285" t="s">
        <v>551</v>
      </c>
      <c r="U148" s="287">
        <v>3883.81</v>
      </c>
      <c r="V148" s="287">
        <v>3</v>
      </c>
      <c r="W148" s="287" t="s">
        <v>1101</v>
      </c>
      <c r="X148" s="287" t="s">
        <v>437</v>
      </c>
    </row>
    <row r="149" spans="1:24" ht="29.25" customHeight="1">
      <c r="A149" s="278">
        <v>2</v>
      </c>
      <c r="B149" s="426" t="s">
        <v>1164</v>
      </c>
      <c r="C149" s="278"/>
      <c r="D149" s="281"/>
      <c r="E149" s="281"/>
      <c r="F149" s="281"/>
      <c r="G149" s="433"/>
      <c r="H149" s="428">
        <v>44547</v>
      </c>
      <c r="I149" s="412" t="s">
        <v>2285</v>
      </c>
      <c r="J149" s="280"/>
      <c r="K149" s="278" t="s">
        <v>2286</v>
      </c>
      <c r="L149" s="407"/>
      <c r="M149" s="407"/>
      <c r="N149" s="407"/>
      <c r="O149" s="407"/>
      <c r="P149" s="407"/>
      <c r="Q149" s="407"/>
      <c r="R149" s="407"/>
      <c r="S149" s="407"/>
      <c r="T149" s="407"/>
      <c r="U149" s="334"/>
      <c r="V149" s="334"/>
      <c r="W149" s="334"/>
      <c r="X149" s="334"/>
    </row>
    <row r="150" spans="1:24" ht="29.25" customHeight="1">
      <c r="A150" s="283"/>
      <c r="B150" s="283"/>
      <c r="C150" s="283" t="s">
        <v>2276</v>
      </c>
      <c r="D150" s="283"/>
      <c r="E150" s="283"/>
      <c r="F150" s="670" t="s">
        <v>0</v>
      </c>
      <c r="G150" s="671"/>
      <c r="H150" s="446">
        <f>SUM(H148:H149)</f>
        <v>11995547</v>
      </c>
      <c r="I150" s="346"/>
      <c r="J150" s="283"/>
      <c r="K150" s="283"/>
      <c r="L150" s="283"/>
      <c r="M150" s="283"/>
      <c r="N150" s="283"/>
      <c r="O150" s="283"/>
      <c r="P150" s="283"/>
      <c r="Q150" s="283"/>
      <c r="R150" s="283"/>
      <c r="S150" s="283"/>
      <c r="T150" s="283"/>
      <c r="U150" s="283"/>
      <c r="V150" s="283"/>
      <c r="W150" s="283"/>
      <c r="X150" s="283"/>
    </row>
    <row r="151" spans="1:24" ht="29.25" customHeight="1">
      <c r="A151" s="283"/>
      <c r="B151" s="283"/>
      <c r="C151" s="283"/>
      <c r="D151" s="283"/>
      <c r="E151" s="283"/>
      <c r="F151" s="283"/>
      <c r="G151" s="436"/>
      <c r="H151" s="283"/>
      <c r="I151" s="346"/>
      <c r="J151" s="283"/>
      <c r="K151" s="283"/>
      <c r="L151" s="283"/>
      <c r="M151" s="283"/>
      <c r="N151" s="283"/>
      <c r="O151" s="283"/>
      <c r="P151" s="283"/>
      <c r="Q151" s="283"/>
      <c r="R151" s="283"/>
      <c r="S151" s="283"/>
      <c r="T151" s="283"/>
      <c r="U151" s="283"/>
      <c r="V151" s="283"/>
      <c r="W151" s="283"/>
      <c r="X151" s="283"/>
    </row>
    <row r="152" spans="1:24" ht="29.25" customHeight="1">
      <c r="A152" s="664" t="s">
        <v>1128</v>
      </c>
      <c r="B152" s="664"/>
      <c r="C152" s="664"/>
      <c r="D152" s="669"/>
      <c r="E152" s="669"/>
      <c r="F152" s="669"/>
      <c r="G152" s="669"/>
      <c r="H152" s="503"/>
      <c r="I152" s="512"/>
      <c r="J152" s="277"/>
      <c r="K152" s="277"/>
      <c r="L152" s="277"/>
      <c r="M152" s="277"/>
      <c r="N152" s="277"/>
      <c r="O152" s="277"/>
      <c r="P152" s="277"/>
      <c r="Q152" s="277"/>
      <c r="R152" s="277"/>
      <c r="S152" s="277"/>
      <c r="T152" s="277"/>
      <c r="U152" s="277"/>
      <c r="V152" s="277"/>
      <c r="W152" s="277"/>
      <c r="X152" s="277"/>
    </row>
    <row r="153" spans="1:24" ht="29.25" customHeight="1">
      <c r="A153" s="289">
        <v>1</v>
      </c>
      <c r="B153" s="285" t="s">
        <v>1130</v>
      </c>
      <c r="C153" s="285" t="s">
        <v>1131</v>
      </c>
      <c r="D153" s="281" t="s">
        <v>252</v>
      </c>
      <c r="E153" s="298" t="s">
        <v>240</v>
      </c>
      <c r="F153" s="298" t="s">
        <v>240</v>
      </c>
      <c r="G153" s="433">
        <v>1955</v>
      </c>
      <c r="H153" s="425">
        <v>798000</v>
      </c>
      <c r="I153" s="517" t="s">
        <v>2283</v>
      </c>
      <c r="J153" s="315" t="s">
        <v>1132</v>
      </c>
      <c r="K153" s="278" t="s">
        <v>1133</v>
      </c>
      <c r="L153" s="316" t="s">
        <v>1134</v>
      </c>
      <c r="M153" s="287" t="s">
        <v>1135</v>
      </c>
      <c r="N153" s="285" t="s">
        <v>1136</v>
      </c>
      <c r="O153" s="278" t="s">
        <v>1167</v>
      </c>
      <c r="P153" s="278" t="s">
        <v>1167</v>
      </c>
      <c r="Q153" s="278" t="s">
        <v>293</v>
      </c>
      <c r="R153" s="278" t="s">
        <v>1167</v>
      </c>
      <c r="S153" s="278" t="s">
        <v>304</v>
      </c>
      <c r="T153" s="278" t="s">
        <v>1167</v>
      </c>
      <c r="U153" s="282">
        <v>378</v>
      </c>
      <c r="V153" s="282">
        <v>2</v>
      </c>
      <c r="W153" s="282" t="s">
        <v>1168</v>
      </c>
      <c r="X153" s="282" t="s">
        <v>240</v>
      </c>
    </row>
    <row r="154" spans="1:24" s="283" customFormat="1" ht="29.25" customHeight="1">
      <c r="A154" s="281">
        <v>2</v>
      </c>
      <c r="B154" s="278" t="s">
        <v>1137</v>
      </c>
      <c r="C154" s="285" t="s">
        <v>1138</v>
      </c>
      <c r="D154" s="281" t="s">
        <v>252</v>
      </c>
      <c r="E154" s="298" t="s">
        <v>1139</v>
      </c>
      <c r="F154" s="298" t="s">
        <v>1139</v>
      </c>
      <c r="G154" s="433">
        <v>1955</v>
      </c>
      <c r="H154" s="425">
        <v>897000</v>
      </c>
      <c r="I154" s="517" t="s">
        <v>2283</v>
      </c>
      <c r="J154" s="315" t="s">
        <v>1140</v>
      </c>
      <c r="K154" s="278" t="s">
        <v>1141</v>
      </c>
      <c r="L154" s="317" t="s">
        <v>1134</v>
      </c>
      <c r="M154" s="278" t="s">
        <v>1142</v>
      </c>
      <c r="N154" s="278" t="s">
        <v>1143</v>
      </c>
      <c r="O154" s="278" t="s">
        <v>1167</v>
      </c>
      <c r="P154" s="278" t="s">
        <v>1167</v>
      </c>
      <c r="Q154" s="278" t="s">
        <v>293</v>
      </c>
      <c r="R154" s="278" t="s">
        <v>1167</v>
      </c>
      <c r="S154" s="278" t="s">
        <v>304</v>
      </c>
      <c r="T154" s="278" t="s">
        <v>1167</v>
      </c>
      <c r="U154" s="282">
        <v>425</v>
      </c>
      <c r="V154" s="282">
        <v>1</v>
      </c>
      <c r="W154" s="282" t="s">
        <v>240</v>
      </c>
      <c r="X154" s="282" t="s">
        <v>240</v>
      </c>
    </row>
    <row r="155" spans="1:24" s="283" customFormat="1" ht="29.25" customHeight="1">
      <c r="A155" s="281">
        <v>3</v>
      </c>
      <c r="B155" s="278" t="s">
        <v>1144</v>
      </c>
      <c r="C155" s="285"/>
      <c r="D155" s="281"/>
      <c r="E155" s="298"/>
      <c r="F155" s="298" t="s">
        <v>1139</v>
      </c>
      <c r="G155" s="433">
        <v>1978</v>
      </c>
      <c r="H155" s="653">
        <v>3324000</v>
      </c>
      <c r="I155" s="517" t="s">
        <v>2283</v>
      </c>
      <c r="J155" s="315"/>
      <c r="K155" s="278"/>
      <c r="L155" s="317"/>
      <c r="M155" s="282"/>
      <c r="N155" s="282"/>
      <c r="O155" s="278"/>
      <c r="P155" s="278"/>
      <c r="Q155" s="278"/>
      <c r="R155" s="278"/>
      <c r="S155" s="278"/>
      <c r="T155" s="278"/>
      <c r="U155" s="282"/>
      <c r="V155" s="282"/>
      <c r="W155" s="282"/>
      <c r="X155" s="282"/>
    </row>
    <row r="156" spans="1:24" ht="29.25" customHeight="1">
      <c r="A156" s="318" t="s">
        <v>1169</v>
      </c>
      <c r="B156" s="278" t="s">
        <v>1145</v>
      </c>
      <c r="C156" s="285" t="s">
        <v>1146</v>
      </c>
      <c r="D156" s="281" t="s">
        <v>252</v>
      </c>
      <c r="E156" s="298" t="s">
        <v>1139</v>
      </c>
      <c r="F156" s="298" t="s">
        <v>1139</v>
      </c>
      <c r="G156" s="433"/>
      <c r="H156" s="654"/>
      <c r="I156" s="517"/>
      <c r="J156" s="315" t="s">
        <v>1147</v>
      </c>
      <c r="K156" s="278" t="s">
        <v>1141</v>
      </c>
      <c r="L156" s="317" t="s">
        <v>1134</v>
      </c>
      <c r="M156" s="282" t="s">
        <v>1148</v>
      </c>
      <c r="N156" s="278" t="s">
        <v>1149</v>
      </c>
      <c r="O156" s="278" t="s">
        <v>298</v>
      </c>
      <c r="P156" s="278" t="s">
        <v>1167</v>
      </c>
      <c r="Q156" s="278" t="s">
        <v>298</v>
      </c>
      <c r="R156" s="278" t="s">
        <v>1167</v>
      </c>
      <c r="S156" s="278" t="s">
        <v>304</v>
      </c>
      <c r="T156" s="278" t="s">
        <v>1167</v>
      </c>
      <c r="U156" s="282">
        <v>355</v>
      </c>
      <c r="V156" s="282">
        <v>1</v>
      </c>
      <c r="W156" s="282" t="s">
        <v>240</v>
      </c>
      <c r="X156" s="282" t="s">
        <v>240</v>
      </c>
    </row>
    <row r="157" spans="1:24" s="283" customFormat="1" ht="29.25" customHeight="1">
      <c r="A157" s="318" t="s">
        <v>1170</v>
      </c>
      <c r="B157" s="278" t="s">
        <v>1150</v>
      </c>
      <c r="C157" s="285" t="s">
        <v>1151</v>
      </c>
      <c r="D157" s="281" t="s">
        <v>252</v>
      </c>
      <c r="E157" s="298" t="s">
        <v>1139</v>
      </c>
      <c r="F157" s="298" t="s">
        <v>1139</v>
      </c>
      <c r="G157" s="433"/>
      <c r="H157" s="654"/>
      <c r="I157" s="517"/>
      <c r="J157" s="315" t="s">
        <v>1152</v>
      </c>
      <c r="K157" s="278" t="s">
        <v>1141</v>
      </c>
      <c r="L157" s="317" t="s">
        <v>1134</v>
      </c>
      <c r="M157" s="282" t="s">
        <v>1148</v>
      </c>
      <c r="N157" s="278" t="s">
        <v>1149</v>
      </c>
      <c r="O157" s="278" t="s">
        <v>1167</v>
      </c>
      <c r="P157" s="278" t="s">
        <v>1167</v>
      </c>
      <c r="Q157" s="278" t="s">
        <v>293</v>
      </c>
      <c r="R157" s="278" t="s">
        <v>1167</v>
      </c>
      <c r="S157" s="278" t="s">
        <v>304</v>
      </c>
      <c r="T157" s="278" t="s">
        <v>1167</v>
      </c>
      <c r="U157" s="282">
        <v>711</v>
      </c>
      <c r="V157" s="282">
        <v>1</v>
      </c>
      <c r="W157" s="282" t="s">
        <v>240</v>
      </c>
      <c r="X157" s="282" t="s">
        <v>240</v>
      </c>
    </row>
    <row r="158" spans="1:24" s="283" customFormat="1" ht="29.25" customHeight="1">
      <c r="A158" s="318" t="s">
        <v>1171</v>
      </c>
      <c r="B158" s="278" t="s">
        <v>1153</v>
      </c>
      <c r="C158" s="285" t="s">
        <v>1154</v>
      </c>
      <c r="D158" s="281" t="s">
        <v>252</v>
      </c>
      <c r="E158" s="298" t="s">
        <v>1139</v>
      </c>
      <c r="F158" s="298" t="s">
        <v>1139</v>
      </c>
      <c r="G158" s="433"/>
      <c r="H158" s="655"/>
      <c r="I158" s="517"/>
      <c r="J158" s="315" t="s">
        <v>1155</v>
      </c>
      <c r="K158" s="278" t="s">
        <v>1141</v>
      </c>
      <c r="L158" s="317" t="s">
        <v>1134</v>
      </c>
      <c r="M158" s="282" t="s">
        <v>1148</v>
      </c>
      <c r="N158" s="278" t="s">
        <v>1149</v>
      </c>
      <c r="O158" s="278" t="s">
        <v>1167</v>
      </c>
      <c r="P158" s="278" t="s">
        <v>1167</v>
      </c>
      <c r="Q158" s="278" t="s">
        <v>298</v>
      </c>
      <c r="R158" s="278" t="s">
        <v>1167</v>
      </c>
      <c r="S158" s="278" t="s">
        <v>304</v>
      </c>
      <c r="T158" s="278" t="s">
        <v>1167</v>
      </c>
      <c r="U158" s="282">
        <v>509</v>
      </c>
      <c r="V158" s="282">
        <v>1</v>
      </c>
      <c r="W158" s="282" t="s">
        <v>240</v>
      </c>
      <c r="X158" s="282" t="s">
        <v>240</v>
      </c>
    </row>
    <row r="159" spans="1:24" ht="29.25" customHeight="1">
      <c r="A159" s="278">
        <v>4</v>
      </c>
      <c r="B159" s="278" t="s">
        <v>1156</v>
      </c>
      <c r="C159" s="278" t="s">
        <v>1157</v>
      </c>
      <c r="D159" s="281" t="s">
        <v>252</v>
      </c>
      <c r="E159" s="298" t="s">
        <v>1139</v>
      </c>
      <c r="F159" s="298" t="s">
        <v>1139</v>
      </c>
      <c r="G159" s="433">
        <v>1983</v>
      </c>
      <c r="H159" s="425">
        <v>299000</v>
      </c>
      <c r="I159" s="518" t="s">
        <v>2283</v>
      </c>
      <c r="J159" s="319" t="s">
        <v>1158</v>
      </c>
      <c r="K159" s="278" t="s">
        <v>1141</v>
      </c>
      <c r="L159" s="320" t="s">
        <v>1159</v>
      </c>
      <c r="M159" s="278" t="s">
        <v>1160</v>
      </c>
      <c r="N159" s="278" t="s">
        <v>1160</v>
      </c>
      <c r="O159" s="278" t="s">
        <v>1167</v>
      </c>
      <c r="P159" s="278" t="s">
        <v>304</v>
      </c>
      <c r="Q159" s="278" t="s">
        <v>304</v>
      </c>
      <c r="R159" s="278" t="s">
        <v>304</v>
      </c>
      <c r="S159" s="278" t="s">
        <v>304</v>
      </c>
      <c r="T159" s="278" t="s">
        <v>304</v>
      </c>
      <c r="U159" s="282">
        <v>315</v>
      </c>
      <c r="V159" s="282">
        <v>1</v>
      </c>
      <c r="W159" s="282" t="s">
        <v>240</v>
      </c>
      <c r="X159" s="282" t="s">
        <v>240</v>
      </c>
    </row>
    <row r="160" spans="1:24" s="283" customFormat="1" ht="29.25" customHeight="1">
      <c r="A160" s="278">
        <v>5</v>
      </c>
      <c r="B160" s="278" t="s">
        <v>1161</v>
      </c>
      <c r="C160" s="278" t="s">
        <v>263</v>
      </c>
      <c r="D160" s="281" t="s">
        <v>252</v>
      </c>
      <c r="E160" s="298" t="s">
        <v>1139</v>
      </c>
      <c r="F160" s="298" t="s">
        <v>1139</v>
      </c>
      <c r="G160" s="433">
        <v>1955</v>
      </c>
      <c r="H160" s="425">
        <v>391000</v>
      </c>
      <c r="I160" s="518" t="s">
        <v>2283</v>
      </c>
      <c r="J160" s="319" t="s">
        <v>1162</v>
      </c>
      <c r="K160" s="278" t="s">
        <v>1141</v>
      </c>
      <c r="L160" s="317" t="s">
        <v>1134</v>
      </c>
      <c r="M160" s="282" t="s">
        <v>1163</v>
      </c>
      <c r="N160" s="278" t="s">
        <v>1136</v>
      </c>
      <c r="O160" s="278" t="s">
        <v>298</v>
      </c>
      <c r="P160" s="278" t="s">
        <v>1167</v>
      </c>
      <c r="Q160" s="278" t="s">
        <v>304</v>
      </c>
      <c r="R160" s="278" t="s">
        <v>298</v>
      </c>
      <c r="S160" s="278" t="s">
        <v>304</v>
      </c>
      <c r="T160" s="278" t="s">
        <v>1167</v>
      </c>
      <c r="U160" s="282">
        <v>189</v>
      </c>
      <c r="V160" s="282">
        <v>2</v>
      </c>
      <c r="W160" s="282" t="s">
        <v>252</v>
      </c>
      <c r="X160" s="282" t="s">
        <v>240</v>
      </c>
    </row>
    <row r="161" spans="1:24" s="283" customFormat="1" ht="29.25" customHeight="1">
      <c r="A161" s="278">
        <v>6</v>
      </c>
      <c r="B161" s="278" t="s">
        <v>1164</v>
      </c>
      <c r="C161" s="278" t="s">
        <v>263</v>
      </c>
      <c r="D161" s="281" t="s">
        <v>252</v>
      </c>
      <c r="E161" s="298" t="s">
        <v>1139</v>
      </c>
      <c r="F161" s="298" t="s">
        <v>1139</v>
      </c>
      <c r="G161" s="433">
        <v>1985</v>
      </c>
      <c r="H161" s="425">
        <v>93000</v>
      </c>
      <c r="I161" s="518" t="s">
        <v>2283</v>
      </c>
      <c r="J161" s="319" t="s">
        <v>1158</v>
      </c>
      <c r="K161" s="278" t="s">
        <v>1141</v>
      </c>
      <c r="L161" s="317" t="s">
        <v>1134</v>
      </c>
      <c r="M161" s="282" t="s">
        <v>1165</v>
      </c>
      <c r="N161" s="282" t="s">
        <v>1166</v>
      </c>
      <c r="O161" s="278" t="s">
        <v>1167</v>
      </c>
      <c r="P161" s="278" t="s">
        <v>1167</v>
      </c>
      <c r="Q161" s="278" t="s">
        <v>304</v>
      </c>
      <c r="R161" s="278" t="s">
        <v>298</v>
      </c>
      <c r="S161" s="278" t="s">
        <v>304</v>
      </c>
      <c r="T161" s="278" t="s">
        <v>1167</v>
      </c>
      <c r="U161" s="282">
        <v>45</v>
      </c>
      <c r="V161" s="282">
        <v>1</v>
      </c>
      <c r="W161" s="282" t="s">
        <v>240</v>
      </c>
      <c r="X161" s="282" t="s">
        <v>240</v>
      </c>
    </row>
    <row r="162" spans="1:24" ht="29.25" customHeight="1">
      <c r="A162" s="283"/>
      <c r="B162" s="283"/>
      <c r="C162" s="283"/>
      <c r="D162" s="283"/>
      <c r="E162" s="283"/>
      <c r="F162" s="665" t="s">
        <v>0</v>
      </c>
      <c r="G162" s="666"/>
      <c r="H162" s="430">
        <f>SUM(H153:H161)</f>
        <v>5802000</v>
      </c>
      <c r="I162" s="346"/>
      <c r="J162" s="283"/>
      <c r="K162" s="283"/>
      <c r="L162" s="283"/>
      <c r="M162" s="283"/>
      <c r="N162" s="283"/>
      <c r="O162" s="283"/>
      <c r="P162" s="283"/>
      <c r="Q162" s="283"/>
      <c r="R162" s="283"/>
      <c r="S162" s="283"/>
      <c r="T162" s="283"/>
      <c r="U162" s="283"/>
      <c r="V162" s="283"/>
      <c r="W162" s="283"/>
      <c r="X162" s="283"/>
    </row>
    <row r="163" spans="1:24" ht="29.25" customHeight="1">
      <c r="A163" s="283"/>
      <c r="B163" s="283"/>
      <c r="C163" s="283"/>
      <c r="D163" s="283"/>
      <c r="E163" s="283"/>
      <c r="F163" s="283"/>
      <c r="G163" s="436"/>
      <c r="H163" s="283"/>
      <c r="I163" s="346"/>
      <c r="J163" s="283"/>
      <c r="K163" s="283"/>
      <c r="L163" s="283"/>
      <c r="M163" s="283"/>
      <c r="N163" s="283"/>
      <c r="O163" s="283"/>
      <c r="P163" s="283"/>
      <c r="Q163" s="283"/>
      <c r="R163" s="283"/>
      <c r="S163" s="283"/>
      <c r="T163" s="283"/>
      <c r="U163" s="283"/>
      <c r="V163" s="283"/>
      <c r="W163" s="283"/>
      <c r="X163" s="283"/>
    </row>
    <row r="164" spans="1:24" ht="29.25" customHeight="1">
      <c r="A164" s="664" t="s">
        <v>1258</v>
      </c>
      <c r="B164" s="664"/>
      <c r="C164" s="664"/>
      <c r="D164" s="664"/>
      <c r="E164" s="664"/>
      <c r="F164" s="664"/>
      <c r="G164" s="664"/>
      <c r="H164" s="503"/>
      <c r="I164" s="512"/>
      <c r="J164" s="277"/>
      <c r="K164" s="277"/>
      <c r="L164" s="277"/>
      <c r="M164" s="277"/>
      <c r="N164" s="277"/>
      <c r="O164" s="277"/>
      <c r="P164" s="277"/>
      <c r="Q164" s="277"/>
      <c r="R164" s="277"/>
      <c r="S164" s="277"/>
      <c r="T164" s="277"/>
      <c r="U164" s="277"/>
      <c r="V164" s="277"/>
      <c r="W164" s="277"/>
      <c r="X164" s="277"/>
    </row>
    <row r="165" spans="1:24" ht="29.25" customHeight="1">
      <c r="A165" s="278">
        <v>1</v>
      </c>
      <c r="B165" s="289" t="s">
        <v>1260</v>
      </c>
      <c r="C165" s="289" t="s">
        <v>1261</v>
      </c>
      <c r="D165" s="289" t="s">
        <v>437</v>
      </c>
      <c r="E165" s="281" t="s">
        <v>241</v>
      </c>
      <c r="F165" s="281" t="s">
        <v>437</v>
      </c>
      <c r="G165" s="433">
        <v>1903</v>
      </c>
      <c r="H165" s="425">
        <v>12535000</v>
      </c>
      <c r="I165" s="412" t="s">
        <v>2280</v>
      </c>
      <c r="J165" s="322" t="s">
        <v>1268</v>
      </c>
      <c r="K165" s="289" t="s">
        <v>1262</v>
      </c>
      <c r="L165" s="289" t="s">
        <v>1263</v>
      </c>
      <c r="M165" s="289" t="s">
        <v>1264</v>
      </c>
      <c r="N165" s="289" t="s">
        <v>1265</v>
      </c>
      <c r="O165" s="289" t="s">
        <v>293</v>
      </c>
      <c r="P165" s="289" t="s">
        <v>298</v>
      </c>
      <c r="Q165" s="289" t="s">
        <v>298</v>
      </c>
      <c r="R165" s="289" t="s">
        <v>1266</v>
      </c>
      <c r="S165" s="289" t="s">
        <v>1267</v>
      </c>
      <c r="T165" s="289" t="s">
        <v>293</v>
      </c>
      <c r="U165" s="289">
        <v>5940</v>
      </c>
      <c r="V165" s="289">
        <v>4</v>
      </c>
      <c r="W165" s="289" t="s">
        <v>1168</v>
      </c>
      <c r="X165" s="289" t="s">
        <v>241</v>
      </c>
    </row>
    <row r="166" spans="1:24" ht="29.25" customHeight="1">
      <c r="A166" s="283"/>
      <c r="B166" s="283"/>
      <c r="C166" s="283"/>
      <c r="D166" s="283"/>
      <c r="E166" s="283"/>
      <c r="F166" s="670" t="s">
        <v>0</v>
      </c>
      <c r="G166" s="671"/>
      <c r="H166" s="421">
        <f>SUM(H165)</f>
        <v>12535000</v>
      </c>
      <c r="I166" s="346"/>
      <c r="J166" s="283"/>
      <c r="K166" s="283"/>
      <c r="L166" s="283"/>
      <c r="M166" s="283"/>
      <c r="N166" s="283"/>
      <c r="O166" s="283"/>
      <c r="P166" s="283"/>
      <c r="Q166" s="283"/>
      <c r="R166" s="283"/>
      <c r="S166" s="283"/>
      <c r="T166" s="283"/>
      <c r="U166" s="283"/>
      <c r="V166" s="283"/>
      <c r="W166" s="283"/>
      <c r="X166" s="283"/>
    </row>
    <row r="167" spans="1:24" ht="29.25" customHeight="1">
      <c r="A167" s="283"/>
      <c r="B167" s="283"/>
      <c r="C167" s="283"/>
      <c r="D167" s="283"/>
      <c r="E167" s="283"/>
      <c r="F167" s="283"/>
      <c r="G167" s="436"/>
      <c r="H167" s="283"/>
      <c r="I167" s="346"/>
      <c r="J167" s="283"/>
      <c r="K167" s="283"/>
      <c r="L167" s="283"/>
      <c r="M167" s="283"/>
      <c r="N167" s="283"/>
      <c r="O167" s="283"/>
      <c r="P167" s="283"/>
      <c r="Q167" s="283"/>
      <c r="R167" s="283"/>
      <c r="S167" s="283"/>
      <c r="T167" s="283"/>
      <c r="U167" s="283"/>
      <c r="V167" s="283"/>
      <c r="W167" s="283"/>
      <c r="X167" s="283"/>
    </row>
    <row r="168" spans="1:24" ht="29.25" customHeight="1">
      <c r="A168" s="667" t="s">
        <v>218</v>
      </c>
      <c r="B168" s="667"/>
      <c r="C168" s="667"/>
      <c r="D168" s="667"/>
      <c r="E168" s="667"/>
      <c r="F168" s="667"/>
      <c r="G168" s="667"/>
      <c r="H168" s="504"/>
      <c r="I168" s="512"/>
      <c r="J168" s="277"/>
      <c r="K168" s="277"/>
      <c r="L168" s="277"/>
      <c r="M168" s="277"/>
      <c r="N168" s="277"/>
      <c r="O168" s="277"/>
      <c r="P168" s="277"/>
      <c r="Q168" s="277"/>
      <c r="R168" s="277"/>
      <c r="S168" s="277"/>
      <c r="T168" s="277"/>
      <c r="U168" s="277"/>
      <c r="V168" s="277"/>
      <c r="W168" s="277"/>
      <c r="X168" s="277"/>
    </row>
    <row r="169" spans="1:24" ht="29.25" customHeight="1">
      <c r="A169" s="278">
        <v>1</v>
      </c>
      <c r="B169" s="278" t="s">
        <v>546</v>
      </c>
      <c r="C169" s="281" t="s">
        <v>1287</v>
      </c>
      <c r="D169" s="279" t="s">
        <v>437</v>
      </c>
      <c r="E169" s="279" t="s">
        <v>241</v>
      </c>
      <c r="F169" s="279" t="s">
        <v>241</v>
      </c>
      <c r="G169" s="433">
        <v>1995</v>
      </c>
      <c r="H169" s="425">
        <v>2838000</v>
      </c>
      <c r="J169" s="278" t="s">
        <v>1288</v>
      </c>
      <c r="K169" s="278" t="s">
        <v>1289</v>
      </c>
      <c r="L169" s="291" t="s">
        <v>286</v>
      </c>
      <c r="M169" s="291" t="s">
        <v>548</v>
      </c>
      <c r="N169" s="313" t="s">
        <v>1290</v>
      </c>
      <c r="O169" s="289" t="s">
        <v>293</v>
      </c>
      <c r="P169" s="289" t="s">
        <v>293</v>
      </c>
      <c r="Q169" s="289" t="s">
        <v>293</v>
      </c>
      <c r="R169" s="289" t="s">
        <v>293</v>
      </c>
      <c r="S169" s="289" t="s">
        <v>293</v>
      </c>
      <c r="T169" s="289" t="s">
        <v>293</v>
      </c>
      <c r="U169" s="294" t="s">
        <v>1292</v>
      </c>
      <c r="V169" s="294">
        <v>4</v>
      </c>
      <c r="W169" s="294" t="s">
        <v>241</v>
      </c>
      <c r="X169" s="294" t="s">
        <v>241</v>
      </c>
    </row>
    <row r="170" spans="1:24" ht="29.25" customHeight="1">
      <c r="A170" s="283"/>
      <c r="B170" s="283"/>
      <c r="C170" s="283"/>
      <c r="D170" s="283"/>
      <c r="E170" s="283"/>
      <c r="F170" s="665" t="s">
        <v>0</v>
      </c>
      <c r="G170" s="666"/>
      <c r="H170" s="430">
        <f>SUM(H169)</f>
        <v>2838000</v>
      </c>
      <c r="I170" s="283"/>
      <c r="J170" s="283"/>
      <c r="K170" s="283"/>
      <c r="L170" s="283"/>
      <c r="M170" s="283"/>
      <c r="N170" s="283"/>
      <c r="O170" s="283"/>
      <c r="P170" s="283"/>
      <c r="Q170" s="283"/>
      <c r="R170" s="283"/>
      <c r="S170" s="283"/>
      <c r="T170" s="283"/>
      <c r="U170" s="283"/>
      <c r="V170" s="283"/>
      <c r="W170" s="283"/>
      <c r="X170" s="283"/>
    </row>
    <row r="171" spans="1:24" ht="29.25" customHeight="1">
      <c r="A171" s="283"/>
      <c r="B171" s="283"/>
      <c r="C171" s="283"/>
      <c r="D171" s="283"/>
      <c r="E171" s="283"/>
      <c r="F171" s="283"/>
      <c r="G171" s="436"/>
      <c r="H171" s="283"/>
      <c r="I171" s="346"/>
      <c r="J171" s="283"/>
      <c r="K171" s="283"/>
      <c r="L171" s="283"/>
      <c r="M171" s="283"/>
      <c r="N171" s="283"/>
      <c r="O171" s="283"/>
      <c r="P171" s="283"/>
      <c r="Q171" s="283"/>
      <c r="R171" s="283"/>
      <c r="S171" s="283"/>
      <c r="T171" s="283"/>
      <c r="U171" s="283"/>
      <c r="V171" s="283"/>
      <c r="W171" s="283"/>
      <c r="X171" s="283"/>
    </row>
    <row r="172" spans="1:24" ht="29.25" customHeight="1">
      <c r="A172" s="668" t="s">
        <v>219</v>
      </c>
      <c r="B172" s="668"/>
      <c r="C172" s="668"/>
      <c r="D172" s="668"/>
      <c r="E172" s="668"/>
      <c r="F172" s="668"/>
      <c r="G172" s="668"/>
      <c r="H172" s="505"/>
      <c r="I172" s="514"/>
      <c r="J172" s="277"/>
      <c r="K172" s="277"/>
      <c r="L172" s="277"/>
      <c r="M172" s="277"/>
      <c r="N172" s="277"/>
      <c r="O172" s="277"/>
      <c r="P172" s="277"/>
      <c r="Q172" s="277"/>
      <c r="R172" s="277"/>
      <c r="S172" s="277"/>
      <c r="T172" s="277"/>
      <c r="U172" s="277"/>
      <c r="V172" s="277"/>
      <c r="W172" s="277"/>
      <c r="X172" s="277"/>
    </row>
    <row r="173" spans="1:24" ht="29.25" customHeight="1">
      <c r="A173" s="290">
        <v>1</v>
      </c>
      <c r="B173" s="323" t="s">
        <v>1314</v>
      </c>
      <c r="C173" s="324" t="s">
        <v>1315</v>
      </c>
      <c r="D173" s="325" t="s">
        <v>437</v>
      </c>
      <c r="E173" s="325"/>
      <c r="F173" s="325"/>
      <c r="G173" s="437" t="s">
        <v>1316</v>
      </c>
      <c r="H173" s="425">
        <v>165000</v>
      </c>
      <c r="I173" s="281" t="s">
        <v>2283</v>
      </c>
      <c r="J173" s="523" t="s">
        <v>459</v>
      </c>
      <c r="K173" s="290" t="s">
        <v>1372</v>
      </c>
      <c r="L173" s="323" t="s">
        <v>286</v>
      </c>
      <c r="M173" s="323" t="s">
        <v>1373</v>
      </c>
      <c r="N173" s="323" t="s">
        <v>1374</v>
      </c>
      <c r="O173" s="323"/>
      <c r="P173" s="323"/>
      <c r="Q173" s="323"/>
      <c r="R173" s="323"/>
      <c r="S173" s="323"/>
      <c r="T173" s="323"/>
      <c r="U173" s="326">
        <v>80</v>
      </c>
      <c r="V173" s="327">
        <v>1</v>
      </c>
      <c r="W173" s="328" t="s">
        <v>240</v>
      </c>
      <c r="X173" s="328" t="s">
        <v>240</v>
      </c>
    </row>
    <row r="174" spans="1:24" ht="29.25" customHeight="1">
      <c r="A174" s="296">
        <v>2</v>
      </c>
      <c r="B174" s="329" t="s">
        <v>1317</v>
      </c>
      <c r="C174" s="324" t="s">
        <v>1318</v>
      </c>
      <c r="D174" s="330" t="s">
        <v>437</v>
      </c>
      <c r="E174" s="330"/>
      <c r="F174" s="325"/>
      <c r="G174" s="437" t="s">
        <v>1316</v>
      </c>
      <c r="H174" s="425">
        <v>894000</v>
      </c>
      <c r="I174" s="281" t="s">
        <v>2283</v>
      </c>
      <c r="J174" s="521" t="s">
        <v>459</v>
      </c>
      <c r="K174" s="290" t="s">
        <v>1372</v>
      </c>
      <c r="L174" s="329" t="s">
        <v>1375</v>
      </c>
      <c r="M174" s="296" t="s">
        <v>1376</v>
      </c>
      <c r="N174" s="296" t="s">
        <v>1377</v>
      </c>
      <c r="O174" s="329"/>
      <c r="P174" s="329"/>
      <c r="Q174" s="329"/>
      <c r="R174" s="329"/>
      <c r="S174" s="329"/>
      <c r="T174" s="329"/>
      <c r="U174" s="331">
        <v>432.34</v>
      </c>
      <c r="V174" s="332">
        <v>1</v>
      </c>
      <c r="W174" s="333" t="s">
        <v>240</v>
      </c>
      <c r="X174" s="333" t="s">
        <v>240</v>
      </c>
    </row>
    <row r="175" spans="1:24" ht="29.25" customHeight="1">
      <c r="A175" s="296">
        <v>3</v>
      </c>
      <c r="B175" s="329" t="s">
        <v>1319</v>
      </c>
      <c r="C175" s="324" t="s">
        <v>1320</v>
      </c>
      <c r="D175" s="330" t="s">
        <v>437</v>
      </c>
      <c r="E175" s="330"/>
      <c r="F175" s="325"/>
      <c r="G175" s="437" t="s">
        <v>1316</v>
      </c>
      <c r="H175" s="425">
        <v>422000</v>
      </c>
      <c r="I175" s="281" t="s">
        <v>2283</v>
      </c>
      <c r="J175" s="521" t="s">
        <v>459</v>
      </c>
      <c r="K175" s="290" t="s">
        <v>1372</v>
      </c>
      <c r="L175" s="329" t="s">
        <v>1375</v>
      </c>
      <c r="M175" s="329" t="s">
        <v>1378</v>
      </c>
      <c r="N175" s="329" t="s">
        <v>1379</v>
      </c>
      <c r="O175" s="329"/>
      <c r="P175" s="329"/>
      <c r="Q175" s="329"/>
      <c r="R175" s="329"/>
      <c r="S175" s="329"/>
      <c r="T175" s="329"/>
      <c r="U175" s="331">
        <v>210.45</v>
      </c>
      <c r="V175" s="332">
        <v>1</v>
      </c>
      <c r="W175" s="333" t="s">
        <v>240</v>
      </c>
      <c r="X175" s="333" t="s">
        <v>240</v>
      </c>
    </row>
    <row r="176" spans="1:24" ht="29.25" customHeight="1">
      <c r="A176" s="296">
        <v>4</v>
      </c>
      <c r="B176" s="334" t="s">
        <v>1321</v>
      </c>
      <c r="C176" s="335" t="s">
        <v>1322</v>
      </c>
      <c r="D176" s="330" t="s">
        <v>437</v>
      </c>
      <c r="E176" s="330"/>
      <c r="F176" s="325"/>
      <c r="G176" s="437" t="s">
        <v>1323</v>
      </c>
      <c r="H176" s="425">
        <v>13108000</v>
      </c>
      <c r="I176" s="281" t="s">
        <v>2283</v>
      </c>
      <c r="J176" s="521" t="s">
        <v>1380</v>
      </c>
      <c r="K176" s="290" t="s">
        <v>1372</v>
      </c>
      <c r="L176" s="329" t="s">
        <v>1381</v>
      </c>
      <c r="M176" s="296" t="s">
        <v>1382</v>
      </c>
      <c r="N176" s="296" t="s">
        <v>1383</v>
      </c>
      <c r="O176" s="329"/>
      <c r="P176" s="329"/>
      <c r="Q176" s="329"/>
      <c r="R176" s="329"/>
      <c r="S176" s="329"/>
      <c r="T176" s="329"/>
      <c r="U176" s="331">
        <v>2782.2</v>
      </c>
      <c r="V176" s="332">
        <v>6</v>
      </c>
      <c r="W176" s="333" t="s">
        <v>252</v>
      </c>
      <c r="X176" s="333" t="s">
        <v>252</v>
      </c>
    </row>
    <row r="177" spans="1:24" ht="29.25" customHeight="1">
      <c r="A177" s="296">
        <v>5</v>
      </c>
      <c r="B177" s="329" t="s">
        <v>1324</v>
      </c>
      <c r="C177" s="335" t="s">
        <v>1325</v>
      </c>
      <c r="D177" s="330" t="s">
        <v>437</v>
      </c>
      <c r="E177" s="330"/>
      <c r="F177" s="330"/>
      <c r="G177" s="338">
        <v>1999</v>
      </c>
      <c r="H177" s="425">
        <v>6093000</v>
      </c>
      <c r="I177" s="281" t="s">
        <v>2283</v>
      </c>
      <c r="J177" s="521" t="s">
        <v>1380</v>
      </c>
      <c r="K177" s="290" t="s">
        <v>1372</v>
      </c>
      <c r="L177" s="296" t="s">
        <v>1384</v>
      </c>
      <c r="M177" s="329" t="s">
        <v>1385</v>
      </c>
      <c r="N177" s="296" t="s">
        <v>1386</v>
      </c>
      <c r="O177" s="329"/>
      <c r="P177" s="329"/>
      <c r="Q177" s="329"/>
      <c r="R177" s="329"/>
      <c r="S177" s="329"/>
      <c r="T177" s="329"/>
      <c r="U177" s="331">
        <v>1293.28</v>
      </c>
      <c r="V177" s="332">
        <v>4</v>
      </c>
      <c r="W177" s="333" t="s">
        <v>252</v>
      </c>
      <c r="X177" s="333" t="s">
        <v>1400</v>
      </c>
    </row>
    <row r="178" spans="1:24" ht="29.25" customHeight="1">
      <c r="A178" s="296">
        <v>6</v>
      </c>
      <c r="B178" s="329" t="s">
        <v>1326</v>
      </c>
      <c r="C178" s="296" t="s">
        <v>1327</v>
      </c>
      <c r="D178" s="330" t="s">
        <v>437</v>
      </c>
      <c r="E178" s="330"/>
      <c r="F178" s="330"/>
      <c r="G178" s="338" t="s">
        <v>1328</v>
      </c>
      <c r="H178" s="425">
        <v>2883000</v>
      </c>
      <c r="I178" s="281" t="s">
        <v>2283</v>
      </c>
      <c r="J178" s="521" t="s">
        <v>456</v>
      </c>
      <c r="K178" s="290" t="s">
        <v>1372</v>
      </c>
      <c r="L178" s="329" t="s">
        <v>1387</v>
      </c>
      <c r="M178" s="329" t="s">
        <v>1388</v>
      </c>
      <c r="N178" s="329" t="s">
        <v>1379</v>
      </c>
      <c r="O178" s="329"/>
      <c r="P178" s="329"/>
      <c r="Q178" s="329"/>
      <c r="R178" s="329"/>
      <c r="S178" s="329"/>
      <c r="T178" s="329"/>
      <c r="U178" s="331">
        <v>612</v>
      </c>
      <c r="V178" s="332">
        <v>3</v>
      </c>
      <c r="W178" s="333" t="s">
        <v>1168</v>
      </c>
      <c r="X178" s="333" t="s">
        <v>240</v>
      </c>
    </row>
    <row r="179" spans="1:24" ht="29.25" customHeight="1">
      <c r="A179" s="296">
        <v>7</v>
      </c>
      <c r="B179" s="329" t="s">
        <v>1329</v>
      </c>
      <c r="C179" s="296" t="s">
        <v>1330</v>
      </c>
      <c r="D179" s="330" t="s">
        <v>437</v>
      </c>
      <c r="E179" s="330"/>
      <c r="F179" s="325"/>
      <c r="G179" s="437" t="s">
        <v>1323</v>
      </c>
      <c r="H179" s="425">
        <v>2374000</v>
      </c>
      <c r="I179" s="281" t="s">
        <v>2283</v>
      </c>
      <c r="J179" s="521" t="s">
        <v>456</v>
      </c>
      <c r="K179" s="290" t="s">
        <v>1372</v>
      </c>
      <c r="L179" s="329" t="s">
        <v>1389</v>
      </c>
      <c r="M179" s="296" t="s">
        <v>1390</v>
      </c>
      <c r="N179" s="296" t="s">
        <v>1386</v>
      </c>
      <c r="O179" s="329"/>
      <c r="P179" s="329"/>
      <c r="Q179" s="329"/>
      <c r="R179" s="329"/>
      <c r="S179" s="329"/>
      <c r="T179" s="329"/>
      <c r="U179" s="331">
        <v>504.57</v>
      </c>
      <c r="V179" s="332">
        <v>2</v>
      </c>
      <c r="W179" s="333" t="s">
        <v>240</v>
      </c>
      <c r="X179" s="333" t="s">
        <v>252</v>
      </c>
    </row>
    <row r="180" spans="1:24" ht="29.25" customHeight="1">
      <c r="A180" s="296">
        <v>8</v>
      </c>
      <c r="B180" s="329" t="s">
        <v>1331</v>
      </c>
      <c r="C180" s="296" t="s">
        <v>1332</v>
      </c>
      <c r="D180" s="330" t="s">
        <v>437</v>
      </c>
      <c r="E180" s="330"/>
      <c r="F180" s="330"/>
      <c r="G180" s="338" t="s">
        <v>1316</v>
      </c>
      <c r="H180" s="425">
        <v>624000</v>
      </c>
      <c r="I180" s="281" t="s">
        <v>2283</v>
      </c>
      <c r="J180" s="521" t="s">
        <v>459</v>
      </c>
      <c r="K180" s="296" t="s">
        <v>1372</v>
      </c>
      <c r="L180" s="329" t="s">
        <v>286</v>
      </c>
      <c r="M180" s="329" t="s">
        <v>1391</v>
      </c>
      <c r="N180" s="329" t="s">
        <v>1392</v>
      </c>
      <c r="O180" s="329"/>
      <c r="P180" s="329"/>
      <c r="Q180" s="329"/>
      <c r="R180" s="329"/>
      <c r="S180" s="329"/>
      <c r="T180" s="329"/>
      <c r="U180" s="331">
        <v>206.6</v>
      </c>
      <c r="V180" s="332">
        <v>3</v>
      </c>
      <c r="W180" s="333" t="s">
        <v>252</v>
      </c>
      <c r="X180" s="333" t="s">
        <v>240</v>
      </c>
    </row>
    <row r="181" spans="1:24" ht="29.25" customHeight="1">
      <c r="A181" s="290">
        <v>9</v>
      </c>
      <c r="B181" s="290" t="s">
        <v>2277</v>
      </c>
      <c r="C181" s="324" t="s">
        <v>1332</v>
      </c>
      <c r="D181" s="325" t="s">
        <v>437</v>
      </c>
      <c r="E181" s="325"/>
      <c r="F181" s="325"/>
      <c r="G181" s="437" t="s">
        <v>1333</v>
      </c>
      <c r="H181" s="425">
        <v>356000</v>
      </c>
      <c r="I181" s="281" t="s">
        <v>2283</v>
      </c>
      <c r="J181" s="524" t="s">
        <v>459</v>
      </c>
      <c r="K181" s="290" t="s">
        <v>1393</v>
      </c>
      <c r="L181" s="323" t="s">
        <v>1375</v>
      </c>
      <c r="M181" s="323" t="s">
        <v>1394</v>
      </c>
      <c r="N181" s="290" t="s">
        <v>1395</v>
      </c>
      <c r="O181" s="329"/>
      <c r="P181" s="329"/>
      <c r="Q181" s="329"/>
      <c r="R181" s="329"/>
      <c r="S181" s="329"/>
      <c r="T181" s="329"/>
      <c r="U181" s="326">
        <v>117.5</v>
      </c>
      <c r="V181" s="327">
        <v>1</v>
      </c>
      <c r="W181" s="328" t="s">
        <v>252</v>
      </c>
      <c r="X181" s="328" t="s">
        <v>240</v>
      </c>
    </row>
    <row r="182" spans="1:24" ht="29.25" customHeight="1">
      <c r="A182" s="296">
        <v>10</v>
      </c>
      <c r="B182" s="296" t="s">
        <v>2278</v>
      </c>
      <c r="C182" s="324" t="s">
        <v>1334</v>
      </c>
      <c r="D182" s="330" t="s">
        <v>437</v>
      </c>
      <c r="E182" s="330"/>
      <c r="F182" s="325"/>
      <c r="G182" s="437" t="s">
        <v>1335</v>
      </c>
      <c r="H182" s="425">
        <v>2924000</v>
      </c>
      <c r="I182" s="281" t="s">
        <v>2283</v>
      </c>
      <c r="J182" s="521" t="s">
        <v>456</v>
      </c>
      <c r="K182" s="290" t="s">
        <v>1393</v>
      </c>
      <c r="L182" s="329" t="s">
        <v>286</v>
      </c>
      <c r="M182" s="296" t="s">
        <v>1396</v>
      </c>
      <c r="N182" s="296" t="s">
        <v>1397</v>
      </c>
      <c r="O182" s="329"/>
      <c r="P182" s="329"/>
      <c r="Q182" s="329"/>
      <c r="R182" s="329"/>
      <c r="S182" s="329"/>
      <c r="T182" s="329"/>
      <c r="U182" s="331">
        <v>620.6</v>
      </c>
      <c r="V182" s="332">
        <v>2</v>
      </c>
      <c r="W182" s="333" t="s">
        <v>1168</v>
      </c>
      <c r="X182" s="333" t="s">
        <v>240</v>
      </c>
    </row>
    <row r="183" spans="1:24" ht="29.25" customHeight="1">
      <c r="A183" s="290">
        <v>1</v>
      </c>
      <c r="B183" s="290" t="s">
        <v>1336</v>
      </c>
      <c r="C183" s="290"/>
      <c r="D183" s="336" t="s">
        <v>437</v>
      </c>
      <c r="E183" s="336"/>
      <c r="F183" s="336"/>
      <c r="G183" s="437">
        <v>1999</v>
      </c>
      <c r="H183" s="425">
        <v>8667.8</v>
      </c>
      <c r="I183" s="281" t="s">
        <v>2284</v>
      </c>
      <c r="J183" s="521"/>
      <c r="K183" s="290" t="s">
        <v>1372</v>
      </c>
      <c r="L183" s="337"/>
      <c r="M183" s="337"/>
      <c r="N183" s="338"/>
      <c r="O183" s="296"/>
      <c r="P183" s="296"/>
      <c r="Q183" s="296"/>
      <c r="R183" s="296"/>
      <c r="S183" s="296"/>
      <c r="T183" s="296"/>
      <c r="U183" s="296"/>
      <c r="V183" s="296"/>
      <c r="W183" s="296"/>
      <c r="X183" s="296"/>
    </row>
    <row r="184" spans="1:24" ht="29.25" customHeight="1">
      <c r="A184" s="296">
        <v>2</v>
      </c>
      <c r="B184" s="290" t="s">
        <v>1337</v>
      </c>
      <c r="C184" s="296"/>
      <c r="D184" s="339" t="s">
        <v>437</v>
      </c>
      <c r="E184" s="339"/>
      <c r="F184" s="339"/>
      <c r="G184" s="338">
        <v>1999</v>
      </c>
      <c r="H184" s="425">
        <v>15373.79</v>
      </c>
      <c r="I184" s="281" t="s">
        <v>2284</v>
      </c>
      <c r="J184" s="521"/>
      <c r="K184" s="290" t="s">
        <v>1372</v>
      </c>
      <c r="L184" s="337"/>
      <c r="M184" s="337"/>
      <c r="N184" s="338"/>
      <c r="O184" s="296"/>
      <c r="P184" s="296"/>
      <c r="Q184" s="296"/>
      <c r="R184" s="296"/>
      <c r="S184" s="296"/>
      <c r="T184" s="296"/>
      <c r="U184" s="296"/>
      <c r="V184" s="296"/>
      <c r="W184" s="296"/>
      <c r="X184" s="296"/>
    </row>
    <row r="185" spans="1:24" ht="29.25" customHeight="1">
      <c r="A185" s="296">
        <v>3</v>
      </c>
      <c r="B185" s="290" t="s">
        <v>1338</v>
      </c>
      <c r="C185" s="296"/>
      <c r="D185" s="339" t="s">
        <v>437</v>
      </c>
      <c r="E185" s="339"/>
      <c r="F185" s="339"/>
      <c r="G185" s="338">
        <v>1999</v>
      </c>
      <c r="H185" s="425">
        <v>354.2</v>
      </c>
      <c r="I185" s="281" t="s">
        <v>2284</v>
      </c>
      <c r="J185" s="521"/>
      <c r="K185" s="290" t="s">
        <v>1372</v>
      </c>
      <c r="L185" s="337"/>
      <c r="M185" s="337"/>
      <c r="N185" s="338"/>
      <c r="O185" s="296"/>
      <c r="P185" s="296"/>
      <c r="Q185" s="296"/>
      <c r="R185" s="296"/>
      <c r="S185" s="296"/>
      <c r="T185" s="296"/>
      <c r="U185" s="296"/>
      <c r="V185" s="296"/>
      <c r="W185" s="296"/>
      <c r="X185" s="296"/>
    </row>
    <row r="186" spans="1:24" ht="29.25" customHeight="1">
      <c r="A186" s="290">
        <v>4</v>
      </c>
      <c r="B186" s="290" t="s">
        <v>1339</v>
      </c>
      <c r="C186" s="296"/>
      <c r="D186" s="339" t="s">
        <v>437</v>
      </c>
      <c r="E186" s="339"/>
      <c r="F186" s="339"/>
      <c r="G186" s="338">
        <v>1999</v>
      </c>
      <c r="H186" s="425">
        <v>1295.2</v>
      </c>
      <c r="I186" s="281" t="s">
        <v>2284</v>
      </c>
      <c r="J186" s="521"/>
      <c r="K186" s="290" t="s">
        <v>1372</v>
      </c>
      <c r="L186" s="337"/>
      <c r="M186" s="337"/>
      <c r="N186" s="338"/>
      <c r="O186" s="296"/>
      <c r="P186" s="296"/>
      <c r="Q186" s="296"/>
      <c r="R186" s="296"/>
      <c r="S186" s="296"/>
      <c r="T186" s="296"/>
      <c r="U186" s="296"/>
      <c r="V186" s="296"/>
      <c r="W186" s="296"/>
      <c r="X186" s="296"/>
    </row>
    <row r="187" spans="1:24" ht="29.25" customHeight="1">
      <c r="A187" s="296">
        <v>5</v>
      </c>
      <c r="B187" s="290" t="s">
        <v>1340</v>
      </c>
      <c r="C187" s="296"/>
      <c r="D187" s="339" t="s">
        <v>437</v>
      </c>
      <c r="E187" s="339"/>
      <c r="F187" s="339"/>
      <c r="G187" s="338">
        <v>1999</v>
      </c>
      <c r="H187" s="425">
        <v>2978.2</v>
      </c>
      <c r="I187" s="281" t="s">
        <v>2284</v>
      </c>
      <c r="J187" s="521"/>
      <c r="K187" s="290" t="s">
        <v>1372</v>
      </c>
      <c r="L187" s="337"/>
      <c r="M187" s="337"/>
      <c r="N187" s="338"/>
      <c r="O187" s="296"/>
      <c r="P187" s="296"/>
      <c r="Q187" s="296"/>
      <c r="R187" s="296"/>
      <c r="S187" s="296"/>
      <c r="T187" s="296"/>
      <c r="U187" s="296"/>
      <c r="V187" s="296"/>
      <c r="W187" s="296"/>
      <c r="X187" s="296"/>
    </row>
    <row r="188" spans="1:24" ht="29.25" customHeight="1">
      <c r="A188" s="296">
        <v>6</v>
      </c>
      <c r="B188" s="296" t="s">
        <v>1341</v>
      </c>
      <c r="C188" s="296"/>
      <c r="D188" s="339" t="s">
        <v>437</v>
      </c>
      <c r="E188" s="339"/>
      <c r="F188" s="339"/>
      <c r="G188" s="338">
        <v>1996</v>
      </c>
      <c r="H188" s="425">
        <v>21949.5</v>
      </c>
      <c r="I188" s="281" t="s">
        <v>2284</v>
      </c>
      <c r="J188" s="522"/>
      <c r="K188" s="290" t="s">
        <v>1372</v>
      </c>
      <c r="L188" s="337"/>
      <c r="M188" s="337"/>
      <c r="N188" s="338"/>
      <c r="O188" s="296"/>
      <c r="P188" s="296"/>
      <c r="Q188" s="296"/>
      <c r="R188" s="296"/>
      <c r="S188" s="296"/>
      <c r="T188" s="296"/>
      <c r="U188" s="296"/>
      <c r="V188" s="296"/>
      <c r="W188" s="296"/>
      <c r="X188" s="296"/>
    </row>
    <row r="189" spans="1:24" ht="29.25" customHeight="1">
      <c r="A189" s="290">
        <v>7</v>
      </c>
      <c r="B189" s="296" t="s">
        <v>1342</v>
      </c>
      <c r="C189" s="296"/>
      <c r="D189" s="339" t="s">
        <v>437</v>
      </c>
      <c r="E189" s="339"/>
      <c r="F189" s="339"/>
      <c r="G189" s="338">
        <v>1997</v>
      </c>
      <c r="H189" s="425">
        <v>5671</v>
      </c>
      <c r="I189" s="281" t="s">
        <v>2284</v>
      </c>
      <c r="J189" s="522"/>
      <c r="K189" s="290" t="s">
        <v>1372</v>
      </c>
      <c r="L189" s="337"/>
      <c r="M189" s="337"/>
      <c r="N189" s="338"/>
      <c r="O189" s="296"/>
      <c r="P189" s="296"/>
      <c r="Q189" s="296"/>
      <c r="R189" s="296"/>
      <c r="S189" s="296"/>
      <c r="T189" s="296"/>
      <c r="U189" s="296"/>
      <c r="V189" s="296"/>
      <c r="W189" s="296"/>
      <c r="X189" s="296"/>
    </row>
    <row r="190" spans="1:24" ht="29.25" customHeight="1">
      <c r="A190" s="296">
        <v>8</v>
      </c>
      <c r="B190" s="296" t="s">
        <v>1343</v>
      </c>
      <c r="C190" s="296"/>
      <c r="D190" s="339" t="s">
        <v>437</v>
      </c>
      <c r="E190" s="339"/>
      <c r="F190" s="339"/>
      <c r="G190" s="338">
        <v>1996</v>
      </c>
      <c r="H190" s="417">
        <v>8875.04</v>
      </c>
      <c r="I190" s="281" t="s">
        <v>2284</v>
      </c>
      <c r="J190" s="522"/>
      <c r="K190" s="290" t="s">
        <v>1372</v>
      </c>
      <c r="L190" s="337"/>
      <c r="M190" s="337"/>
      <c r="N190" s="338"/>
      <c r="O190" s="296"/>
      <c r="P190" s="296"/>
      <c r="Q190" s="296"/>
      <c r="R190" s="296"/>
      <c r="S190" s="296"/>
      <c r="T190" s="296"/>
      <c r="U190" s="296"/>
      <c r="V190" s="296"/>
      <c r="W190" s="296"/>
      <c r="X190" s="296"/>
    </row>
    <row r="191" spans="1:24" ht="29.25" customHeight="1">
      <c r="A191" s="296">
        <v>9</v>
      </c>
      <c r="B191" s="296" t="s">
        <v>1343</v>
      </c>
      <c r="C191" s="296"/>
      <c r="D191" s="339" t="s">
        <v>437</v>
      </c>
      <c r="E191" s="339"/>
      <c r="F191" s="339"/>
      <c r="G191" s="338">
        <v>1996</v>
      </c>
      <c r="H191" s="417">
        <v>9929.69</v>
      </c>
      <c r="I191" s="281" t="s">
        <v>2284</v>
      </c>
      <c r="J191" s="522"/>
      <c r="K191" s="290" t="s">
        <v>1372</v>
      </c>
      <c r="L191" s="337"/>
      <c r="M191" s="337"/>
      <c r="N191" s="338"/>
      <c r="O191" s="296"/>
      <c r="P191" s="296"/>
      <c r="Q191" s="296"/>
      <c r="R191" s="296"/>
      <c r="S191" s="296"/>
      <c r="T191" s="296"/>
      <c r="U191" s="296"/>
      <c r="V191" s="296"/>
      <c r="W191" s="296"/>
      <c r="X191" s="296"/>
    </row>
    <row r="192" spans="1:24" ht="29.25" customHeight="1">
      <c r="A192" s="290">
        <v>10</v>
      </c>
      <c r="B192" s="296" t="s">
        <v>1343</v>
      </c>
      <c r="C192" s="296"/>
      <c r="D192" s="339" t="s">
        <v>437</v>
      </c>
      <c r="E192" s="339"/>
      <c r="F192" s="339"/>
      <c r="G192" s="338">
        <v>1996</v>
      </c>
      <c r="H192" s="417">
        <v>32953.05</v>
      </c>
      <c r="I192" s="281" t="s">
        <v>2284</v>
      </c>
      <c r="J192" s="522"/>
      <c r="K192" s="290" t="s">
        <v>1372</v>
      </c>
      <c r="L192" s="337"/>
      <c r="M192" s="337"/>
      <c r="N192" s="338"/>
      <c r="O192" s="296"/>
      <c r="P192" s="296"/>
      <c r="Q192" s="296"/>
      <c r="R192" s="296"/>
      <c r="S192" s="296"/>
      <c r="T192" s="296"/>
      <c r="U192" s="296"/>
      <c r="V192" s="296"/>
      <c r="W192" s="296"/>
      <c r="X192" s="296"/>
    </row>
    <row r="193" spans="1:24" ht="29.25" customHeight="1">
      <c r="A193" s="296">
        <v>11</v>
      </c>
      <c r="B193" s="296" t="s">
        <v>1344</v>
      </c>
      <c r="C193" s="296"/>
      <c r="D193" s="339" t="s">
        <v>437</v>
      </c>
      <c r="E193" s="339"/>
      <c r="F193" s="339"/>
      <c r="G193" s="338">
        <v>1992</v>
      </c>
      <c r="H193" s="425">
        <v>11648.8</v>
      </c>
      <c r="I193" s="281" t="s">
        <v>2284</v>
      </c>
      <c r="J193" s="522"/>
      <c r="K193" s="290" t="s">
        <v>1372</v>
      </c>
      <c r="L193" s="337"/>
      <c r="M193" s="337"/>
      <c r="N193" s="338"/>
      <c r="O193" s="296"/>
      <c r="P193" s="296"/>
      <c r="Q193" s="296"/>
      <c r="R193" s="296"/>
      <c r="S193" s="296"/>
      <c r="T193" s="296"/>
      <c r="U193" s="296"/>
      <c r="V193" s="296"/>
      <c r="W193" s="296"/>
      <c r="X193" s="296"/>
    </row>
    <row r="194" spans="1:24" ht="29.25" customHeight="1">
      <c r="A194" s="296">
        <v>12</v>
      </c>
      <c r="B194" s="296" t="s">
        <v>1345</v>
      </c>
      <c r="C194" s="296"/>
      <c r="D194" s="339" t="s">
        <v>437</v>
      </c>
      <c r="E194" s="339"/>
      <c r="F194" s="339"/>
      <c r="G194" s="338">
        <v>1999</v>
      </c>
      <c r="H194" s="425">
        <v>12468.69</v>
      </c>
      <c r="I194" s="281" t="s">
        <v>2284</v>
      </c>
      <c r="J194" s="522"/>
      <c r="K194" s="290" t="s">
        <v>1372</v>
      </c>
      <c r="L194" s="337"/>
      <c r="M194" s="337"/>
      <c r="N194" s="338"/>
      <c r="O194" s="296"/>
      <c r="P194" s="296"/>
      <c r="Q194" s="296"/>
      <c r="R194" s="296"/>
      <c r="S194" s="296"/>
      <c r="T194" s="296"/>
      <c r="U194" s="296"/>
      <c r="V194" s="296"/>
      <c r="W194" s="296"/>
      <c r="X194" s="296"/>
    </row>
    <row r="195" spans="1:24" ht="29.25" customHeight="1">
      <c r="A195" s="290">
        <v>13</v>
      </c>
      <c r="B195" s="296" t="s">
        <v>1346</v>
      </c>
      <c r="C195" s="290"/>
      <c r="D195" s="339" t="s">
        <v>437</v>
      </c>
      <c r="E195" s="339"/>
      <c r="F195" s="336"/>
      <c r="G195" s="437">
        <v>1999</v>
      </c>
      <c r="H195" s="425">
        <v>28029.08</v>
      </c>
      <c r="I195" s="281" t="s">
        <v>2284</v>
      </c>
      <c r="J195" s="522"/>
      <c r="K195" s="290" t="s">
        <v>1372</v>
      </c>
      <c r="L195" s="337"/>
      <c r="M195" s="337"/>
      <c r="N195" s="338"/>
      <c r="O195" s="296"/>
      <c r="P195" s="296"/>
      <c r="Q195" s="296"/>
      <c r="R195" s="296"/>
      <c r="S195" s="296"/>
      <c r="T195" s="296"/>
      <c r="U195" s="296"/>
      <c r="V195" s="296"/>
      <c r="W195" s="296"/>
      <c r="X195" s="296"/>
    </row>
    <row r="196" spans="1:24" ht="29.25" customHeight="1">
      <c r="A196" s="296">
        <v>14</v>
      </c>
      <c r="B196" s="296" t="s">
        <v>1347</v>
      </c>
      <c r="C196" s="296"/>
      <c r="D196" s="339" t="s">
        <v>437</v>
      </c>
      <c r="E196" s="339"/>
      <c r="F196" s="339"/>
      <c r="G196" s="338">
        <v>1999</v>
      </c>
      <c r="H196" s="425">
        <v>2318.02</v>
      </c>
      <c r="I196" s="281" t="s">
        <v>2284</v>
      </c>
      <c r="J196" s="522"/>
      <c r="K196" s="290" t="s">
        <v>1372</v>
      </c>
      <c r="L196" s="337"/>
      <c r="M196" s="337"/>
      <c r="N196" s="338"/>
      <c r="O196" s="296"/>
      <c r="P196" s="296"/>
      <c r="Q196" s="296"/>
      <c r="R196" s="296"/>
      <c r="S196" s="296"/>
      <c r="T196" s="296"/>
      <c r="U196" s="296"/>
      <c r="V196" s="296"/>
      <c r="W196" s="296"/>
      <c r="X196" s="296"/>
    </row>
    <row r="197" spans="1:24" ht="29.25" customHeight="1">
      <c r="A197" s="296">
        <v>15</v>
      </c>
      <c r="B197" s="296" t="s">
        <v>1348</v>
      </c>
      <c r="C197" s="296"/>
      <c r="D197" s="339" t="s">
        <v>437</v>
      </c>
      <c r="E197" s="339"/>
      <c r="F197" s="339"/>
      <c r="G197" s="338">
        <v>1999</v>
      </c>
      <c r="H197" s="425">
        <v>2880.38</v>
      </c>
      <c r="I197" s="281" t="s">
        <v>2284</v>
      </c>
      <c r="J197" s="522"/>
      <c r="K197" s="290" t="s">
        <v>1372</v>
      </c>
      <c r="L197" s="337"/>
      <c r="M197" s="337"/>
      <c r="N197" s="338"/>
      <c r="O197" s="296"/>
      <c r="P197" s="296"/>
      <c r="Q197" s="296"/>
      <c r="R197" s="296"/>
      <c r="S197" s="296"/>
      <c r="T197" s="296"/>
      <c r="U197" s="296"/>
      <c r="V197" s="296"/>
      <c r="W197" s="296"/>
      <c r="X197" s="296"/>
    </row>
    <row r="198" spans="1:24" ht="29.25" customHeight="1">
      <c r="A198" s="290">
        <v>16</v>
      </c>
      <c r="B198" s="296" t="s">
        <v>1349</v>
      </c>
      <c r="C198" s="296"/>
      <c r="D198" s="339" t="s">
        <v>437</v>
      </c>
      <c r="E198" s="339"/>
      <c r="F198" s="339"/>
      <c r="G198" s="338">
        <v>1999</v>
      </c>
      <c r="H198" s="425">
        <v>18604.1</v>
      </c>
      <c r="I198" s="281" t="s">
        <v>2284</v>
      </c>
      <c r="J198" s="522"/>
      <c r="K198" s="290" t="s">
        <v>1372</v>
      </c>
      <c r="L198" s="337"/>
      <c r="M198" s="337"/>
      <c r="N198" s="337"/>
      <c r="O198" s="296"/>
      <c r="P198" s="296"/>
      <c r="Q198" s="296"/>
      <c r="R198" s="296"/>
      <c r="S198" s="296"/>
      <c r="T198" s="296"/>
      <c r="U198" s="296"/>
      <c r="V198" s="296"/>
      <c r="W198" s="296"/>
      <c r="X198" s="296"/>
    </row>
    <row r="199" spans="1:24" ht="29.25" customHeight="1">
      <c r="A199" s="296">
        <v>17</v>
      </c>
      <c r="B199" s="296" t="s">
        <v>1350</v>
      </c>
      <c r="C199" s="296"/>
      <c r="D199" s="339" t="s">
        <v>437</v>
      </c>
      <c r="E199" s="339"/>
      <c r="F199" s="339"/>
      <c r="G199" s="338">
        <v>1999</v>
      </c>
      <c r="H199" s="425">
        <v>2841.9</v>
      </c>
      <c r="I199" s="281" t="s">
        <v>2284</v>
      </c>
      <c r="J199" s="522"/>
      <c r="K199" s="290" t="s">
        <v>1372</v>
      </c>
      <c r="L199" s="337"/>
      <c r="M199" s="337"/>
      <c r="N199" s="337"/>
      <c r="O199" s="296"/>
      <c r="P199" s="296"/>
      <c r="Q199" s="296"/>
      <c r="R199" s="296"/>
      <c r="S199" s="296"/>
      <c r="T199" s="296"/>
      <c r="U199" s="296"/>
      <c r="V199" s="296"/>
      <c r="W199" s="296"/>
      <c r="X199" s="296"/>
    </row>
    <row r="200" spans="1:24" ht="29.25" customHeight="1">
      <c r="A200" s="296">
        <v>18</v>
      </c>
      <c r="B200" s="296" t="s">
        <v>1351</v>
      </c>
      <c r="C200" s="296"/>
      <c r="D200" s="339" t="s">
        <v>437</v>
      </c>
      <c r="E200" s="339"/>
      <c r="F200" s="339"/>
      <c r="G200" s="338">
        <v>1999</v>
      </c>
      <c r="H200" s="425">
        <v>7328</v>
      </c>
      <c r="I200" s="281" t="s">
        <v>2284</v>
      </c>
      <c r="J200" s="522"/>
      <c r="K200" s="290" t="s">
        <v>1372</v>
      </c>
      <c r="L200" s="337"/>
      <c r="M200" s="337"/>
      <c r="N200" s="337"/>
      <c r="O200" s="296"/>
      <c r="P200" s="296"/>
      <c r="Q200" s="296"/>
      <c r="R200" s="296"/>
      <c r="S200" s="296"/>
      <c r="T200" s="296"/>
      <c r="U200" s="296"/>
      <c r="V200" s="296"/>
      <c r="W200" s="296"/>
      <c r="X200" s="296"/>
    </row>
    <row r="201" spans="1:24" ht="29.25" customHeight="1">
      <c r="A201" s="290">
        <v>19</v>
      </c>
      <c r="B201" s="296" t="s">
        <v>1352</v>
      </c>
      <c r="C201" s="296"/>
      <c r="D201" s="339" t="s">
        <v>437</v>
      </c>
      <c r="E201" s="339"/>
      <c r="F201" s="339"/>
      <c r="G201" s="338">
        <v>1999</v>
      </c>
      <c r="H201" s="425">
        <v>2519</v>
      </c>
      <c r="I201" s="281" t="s">
        <v>2284</v>
      </c>
      <c r="J201" s="522"/>
      <c r="K201" s="290" t="s">
        <v>1372</v>
      </c>
      <c r="L201" s="337"/>
      <c r="M201" s="337"/>
      <c r="N201" s="337"/>
      <c r="O201" s="296"/>
      <c r="P201" s="296"/>
      <c r="Q201" s="296"/>
      <c r="R201" s="296"/>
      <c r="S201" s="296"/>
      <c r="T201" s="296"/>
      <c r="U201" s="296"/>
      <c r="V201" s="296"/>
      <c r="W201" s="296"/>
      <c r="X201" s="296"/>
    </row>
    <row r="202" spans="1:24" ht="29.25" customHeight="1">
      <c r="A202" s="296">
        <v>20</v>
      </c>
      <c r="B202" s="296" t="s">
        <v>1353</v>
      </c>
      <c r="C202" s="296"/>
      <c r="D202" s="339" t="s">
        <v>437</v>
      </c>
      <c r="E202" s="339"/>
      <c r="F202" s="339"/>
      <c r="G202" s="338">
        <v>1999</v>
      </c>
      <c r="H202" s="425">
        <v>2117.95</v>
      </c>
      <c r="I202" s="281" t="s">
        <v>2284</v>
      </c>
      <c r="J202" s="522"/>
      <c r="K202" s="290" t="s">
        <v>1372</v>
      </c>
      <c r="L202" s="337"/>
      <c r="M202" s="337"/>
      <c r="N202" s="337"/>
      <c r="O202" s="296"/>
      <c r="P202" s="296"/>
      <c r="Q202" s="296"/>
      <c r="R202" s="296"/>
      <c r="S202" s="296"/>
      <c r="T202" s="296"/>
      <c r="U202" s="296"/>
      <c r="V202" s="296"/>
      <c r="W202" s="296"/>
      <c r="X202" s="296"/>
    </row>
    <row r="203" spans="1:24" ht="29.25" customHeight="1">
      <c r="A203" s="296">
        <v>21</v>
      </c>
      <c r="B203" s="296" t="s">
        <v>1354</v>
      </c>
      <c r="C203" s="296"/>
      <c r="D203" s="339" t="s">
        <v>437</v>
      </c>
      <c r="E203" s="339"/>
      <c r="F203" s="339"/>
      <c r="G203" s="338">
        <v>1992</v>
      </c>
      <c r="H203" s="425">
        <v>12392.8</v>
      </c>
      <c r="I203" s="281" t="s">
        <v>2284</v>
      </c>
      <c r="J203" s="522"/>
      <c r="K203" s="290" t="s">
        <v>1372</v>
      </c>
      <c r="L203" s="337"/>
      <c r="M203" s="337"/>
      <c r="N203" s="337"/>
      <c r="O203" s="296"/>
      <c r="P203" s="296"/>
      <c r="Q203" s="296"/>
      <c r="R203" s="296"/>
      <c r="S203" s="296"/>
      <c r="T203" s="296"/>
      <c r="U203" s="296"/>
      <c r="V203" s="296"/>
      <c r="W203" s="296"/>
      <c r="X203" s="296"/>
    </row>
    <row r="204" spans="1:24" ht="29.25" customHeight="1">
      <c r="A204" s="290">
        <v>22</v>
      </c>
      <c r="B204" s="296" t="s">
        <v>1355</v>
      </c>
      <c r="C204" s="296"/>
      <c r="D204" s="339" t="s">
        <v>437</v>
      </c>
      <c r="E204" s="339"/>
      <c r="F204" s="339"/>
      <c r="G204" s="338">
        <v>1992</v>
      </c>
      <c r="H204" s="425">
        <v>14168.3</v>
      </c>
      <c r="I204" s="281" t="s">
        <v>2284</v>
      </c>
      <c r="J204" s="522"/>
      <c r="K204" s="290" t="s">
        <v>1372</v>
      </c>
      <c r="L204" s="337"/>
      <c r="M204" s="337"/>
      <c r="N204" s="337"/>
      <c r="O204" s="296"/>
      <c r="P204" s="296"/>
      <c r="Q204" s="296"/>
      <c r="R204" s="296"/>
      <c r="S204" s="296"/>
      <c r="T204" s="296"/>
      <c r="U204" s="296"/>
      <c r="V204" s="296"/>
      <c r="W204" s="296"/>
      <c r="X204" s="296"/>
    </row>
    <row r="205" spans="1:24" ht="29.25" customHeight="1">
      <c r="A205" s="296">
        <v>23</v>
      </c>
      <c r="B205" s="296" t="s">
        <v>1356</v>
      </c>
      <c r="C205" s="296" t="s">
        <v>1315</v>
      </c>
      <c r="D205" s="339" t="s">
        <v>437</v>
      </c>
      <c r="E205" s="339"/>
      <c r="F205" s="339"/>
      <c r="G205" s="338">
        <v>1997</v>
      </c>
      <c r="H205" s="425">
        <v>120780.2</v>
      </c>
      <c r="I205" s="281" t="s">
        <v>2284</v>
      </c>
      <c r="J205" s="522" t="s">
        <v>1398</v>
      </c>
      <c r="K205" s="290" t="s">
        <v>1372</v>
      </c>
      <c r="L205" s="296"/>
      <c r="M205" s="296"/>
      <c r="N205" s="296"/>
      <c r="O205" s="340"/>
      <c r="P205" s="295"/>
      <c r="Q205" s="295"/>
      <c r="R205" s="295"/>
      <c r="S205" s="296"/>
      <c r="T205" s="296"/>
      <c r="U205" s="337">
        <v>142.7</v>
      </c>
      <c r="V205" s="337" t="s">
        <v>1401</v>
      </c>
      <c r="W205" s="296"/>
      <c r="X205" s="296"/>
    </row>
    <row r="206" spans="1:24" ht="29.25" customHeight="1">
      <c r="A206" s="296">
        <v>24</v>
      </c>
      <c r="B206" s="296" t="s">
        <v>1357</v>
      </c>
      <c r="C206" s="296"/>
      <c r="D206" s="339" t="s">
        <v>437</v>
      </c>
      <c r="E206" s="339"/>
      <c r="F206" s="339"/>
      <c r="G206" s="338">
        <v>1999</v>
      </c>
      <c r="H206" s="425">
        <v>2487.48</v>
      </c>
      <c r="I206" s="281" t="s">
        <v>2284</v>
      </c>
      <c r="J206" s="522"/>
      <c r="K206" s="290" t="s">
        <v>1372</v>
      </c>
      <c r="L206" s="337"/>
      <c r="M206" s="337"/>
      <c r="N206" s="337"/>
      <c r="O206" s="295"/>
      <c r="P206" s="296"/>
      <c r="Q206" s="296"/>
      <c r="R206" s="296"/>
      <c r="S206" s="296"/>
      <c r="T206" s="296"/>
      <c r="U206" s="296"/>
      <c r="V206" s="296"/>
      <c r="W206" s="296"/>
      <c r="X206" s="296"/>
    </row>
    <row r="207" spans="1:24" ht="29.25" customHeight="1">
      <c r="A207" s="290">
        <v>25</v>
      </c>
      <c r="B207" s="296" t="s">
        <v>1358</v>
      </c>
      <c r="C207" s="296"/>
      <c r="D207" s="339" t="s">
        <v>437</v>
      </c>
      <c r="E207" s="339"/>
      <c r="F207" s="339"/>
      <c r="G207" s="338">
        <v>1999</v>
      </c>
      <c r="H207" s="425">
        <v>26050.99</v>
      </c>
      <c r="I207" s="281" t="s">
        <v>2284</v>
      </c>
      <c r="J207" s="522"/>
      <c r="K207" s="290" t="s">
        <v>1372</v>
      </c>
      <c r="L207" s="337"/>
      <c r="M207" s="337"/>
      <c r="N207" s="337"/>
      <c r="O207" s="295"/>
      <c r="P207" s="296"/>
      <c r="Q207" s="296"/>
      <c r="R207" s="296"/>
      <c r="S207" s="296"/>
      <c r="T207" s="296"/>
      <c r="U207" s="340"/>
      <c r="V207" s="296"/>
      <c r="W207" s="296"/>
      <c r="X207" s="296"/>
    </row>
    <row r="208" spans="1:24" ht="29.25" customHeight="1">
      <c r="A208" s="296">
        <v>26</v>
      </c>
      <c r="B208" s="296" t="s">
        <v>1359</v>
      </c>
      <c r="C208" s="296"/>
      <c r="D208" s="339" t="s">
        <v>437</v>
      </c>
      <c r="E208" s="339"/>
      <c r="F208" s="339"/>
      <c r="G208" s="338">
        <v>1999</v>
      </c>
      <c r="H208" s="425">
        <v>24534.4</v>
      </c>
      <c r="I208" s="281" t="s">
        <v>2284</v>
      </c>
      <c r="J208" s="522"/>
      <c r="K208" s="290" t="s">
        <v>1372</v>
      </c>
      <c r="L208" s="337"/>
      <c r="M208" s="337"/>
      <c r="N208" s="337"/>
      <c r="O208" s="295"/>
      <c r="P208" s="296"/>
      <c r="Q208" s="296"/>
      <c r="R208" s="296"/>
      <c r="S208" s="296"/>
      <c r="T208" s="296"/>
      <c r="U208" s="296"/>
      <c r="V208" s="296"/>
      <c r="W208" s="296"/>
      <c r="X208" s="296"/>
    </row>
    <row r="209" spans="1:24" ht="29.25" customHeight="1">
      <c r="A209" s="296">
        <v>27</v>
      </c>
      <c r="B209" s="296" t="s">
        <v>1360</v>
      </c>
      <c r="C209" s="296"/>
      <c r="D209" s="339" t="s">
        <v>437</v>
      </c>
      <c r="E209" s="339"/>
      <c r="F209" s="339"/>
      <c r="G209" s="338">
        <v>1999</v>
      </c>
      <c r="H209" s="425">
        <v>14143.15</v>
      </c>
      <c r="I209" s="281" t="s">
        <v>2284</v>
      </c>
      <c r="J209" s="522"/>
      <c r="K209" s="290" t="s">
        <v>1372</v>
      </c>
      <c r="L209" s="337"/>
      <c r="M209" s="337"/>
      <c r="N209" s="337"/>
      <c r="O209" s="295"/>
      <c r="P209" s="296"/>
      <c r="Q209" s="296"/>
      <c r="R209" s="296"/>
      <c r="S209" s="296"/>
      <c r="T209" s="296"/>
      <c r="U209" s="296"/>
      <c r="V209" s="296"/>
      <c r="W209" s="296"/>
      <c r="X209" s="296"/>
    </row>
    <row r="210" spans="1:24" ht="29.25" customHeight="1">
      <c r="A210" s="290">
        <v>28</v>
      </c>
      <c r="B210" s="296" t="s">
        <v>1361</v>
      </c>
      <c r="C210" s="296"/>
      <c r="D210" s="339" t="s">
        <v>437</v>
      </c>
      <c r="E210" s="339"/>
      <c r="F210" s="339"/>
      <c r="G210" s="338">
        <v>1999</v>
      </c>
      <c r="H210" s="425">
        <v>6576.48</v>
      </c>
      <c r="I210" s="281" t="s">
        <v>2284</v>
      </c>
      <c r="J210" s="522"/>
      <c r="K210" s="296" t="s">
        <v>1372</v>
      </c>
      <c r="L210" s="337"/>
      <c r="M210" s="337"/>
      <c r="N210" s="337"/>
      <c r="O210" s="295"/>
      <c r="P210" s="296"/>
      <c r="Q210" s="296"/>
      <c r="R210" s="296"/>
      <c r="S210" s="296"/>
      <c r="T210" s="296"/>
      <c r="U210" s="296"/>
      <c r="V210" s="296"/>
      <c r="W210" s="296"/>
      <c r="X210" s="296"/>
    </row>
    <row r="211" spans="1:24" ht="29.25" customHeight="1">
      <c r="A211" s="296">
        <v>29</v>
      </c>
      <c r="B211" s="296" t="s">
        <v>1362</v>
      </c>
      <c r="C211" s="296"/>
      <c r="D211" s="339" t="s">
        <v>437</v>
      </c>
      <c r="E211" s="339"/>
      <c r="F211" s="339"/>
      <c r="G211" s="338">
        <v>1997</v>
      </c>
      <c r="H211" s="425">
        <v>19544</v>
      </c>
      <c r="I211" s="281" t="s">
        <v>2284</v>
      </c>
      <c r="J211" s="522"/>
      <c r="K211" s="290" t="s">
        <v>1372</v>
      </c>
      <c r="L211" s="337"/>
      <c r="M211" s="337"/>
      <c r="N211" s="337"/>
      <c r="O211" s="295"/>
      <c r="P211" s="296"/>
      <c r="Q211" s="296"/>
      <c r="R211" s="296"/>
      <c r="S211" s="296"/>
      <c r="T211" s="296"/>
      <c r="U211" s="296"/>
      <c r="V211" s="296"/>
      <c r="W211" s="296"/>
      <c r="X211" s="296"/>
    </row>
    <row r="212" spans="1:24" ht="29.25" customHeight="1">
      <c r="A212" s="296">
        <v>30</v>
      </c>
      <c r="B212" s="296" t="s">
        <v>1362</v>
      </c>
      <c r="C212" s="296"/>
      <c r="D212" s="339" t="s">
        <v>437</v>
      </c>
      <c r="E212" s="339"/>
      <c r="F212" s="339"/>
      <c r="G212" s="338">
        <v>1997</v>
      </c>
      <c r="H212" s="425">
        <v>11666.36</v>
      </c>
      <c r="I212" s="281" t="s">
        <v>2284</v>
      </c>
      <c r="J212" s="522"/>
      <c r="K212" s="290" t="s">
        <v>1372</v>
      </c>
      <c r="L212" s="337"/>
      <c r="M212" s="337"/>
      <c r="N212" s="337"/>
      <c r="O212" s="295"/>
      <c r="P212" s="296"/>
      <c r="Q212" s="296"/>
      <c r="R212" s="296"/>
      <c r="S212" s="296"/>
      <c r="T212" s="296"/>
      <c r="U212" s="296"/>
      <c r="V212" s="296"/>
      <c r="W212" s="296"/>
      <c r="X212" s="296"/>
    </row>
    <row r="213" spans="1:24" ht="29.25" customHeight="1">
      <c r="A213" s="290">
        <v>31</v>
      </c>
      <c r="B213" s="296" t="s">
        <v>1362</v>
      </c>
      <c r="C213" s="296"/>
      <c r="D213" s="339" t="s">
        <v>437</v>
      </c>
      <c r="E213" s="339"/>
      <c r="F213" s="339"/>
      <c r="G213" s="338">
        <v>1997</v>
      </c>
      <c r="H213" s="425">
        <v>6254.3</v>
      </c>
      <c r="I213" s="281" t="s">
        <v>2284</v>
      </c>
      <c r="J213" s="522"/>
      <c r="K213" s="290" t="s">
        <v>1372</v>
      </c>
      <c r="L213" s="337"/>
      <c r="M213" s="337"/>
      <c r="N213" s="337"/>
      <c r="O213" s="295"/>
      <c r="P213" s="296"/>
      <c r="Q213" s="296"/>
      <c r="R213" s="296"/>
      <c r="S213" s="296"/>
      <c r="T213" s="296"/>
      <c r="U213" s="296"/>
      <c r="V213" s="296"/>
      <c r="W213" s="296"/>
      <c r="X213" s="296"/>
    </row>
    <row r="214" spans="1:24" ht="29.25" customHeight="1">
      <c r="A214" s="296">
        <v>32</v>
      </c>
      <c r="B214" s="296" t="s">
        <v>1362</v>
      </c>
      <c r="C214" s="296"/>
      <c r="D214" s="339" t="s">
        <v>437</v>
      </c>
      <c r="E214" s="339"/>
      <c r="F214" s="339"/>
      <c r="G214" s="338">
        <v>1997</v>
      </c>
      <c r="H214" s="425">
        <v>5412.06</v>
      </c>
      <c r="I214" s="281" t="s">
        <v>2284</v>
      </c>
      <c r="J214" s="522"/>
      <c r="K214" s="290" t="s">
        <v>1372</v>
      </c>
      <c r="L214" s="337"/>
      <c r="M214" s="337"/>
      <c r="N214" s="337"/>
      <c r="O214" s="295"/>
      <c r="P214" s="296"/>
      <c r="Q214" s="296"/>
      <c r="R214" s="296"/>
      <c r="S214" s="296"/>
      <c r="T214" s="296"/>
      <c r="U214" s="296"/>
      <c r="V214" s="296"/>
      <c r="W214" s="296"/>
      <c r="X214" s="296"/>
    </row>
    <row r="215" spans="1:24" ht="29.25" customHeight="1">
      <c r="A215" s="296">
        <v>33</v>
      </c>
      <c r="B215" s="296" t="s">
        <v>1363</v>
      </c>
      <c r="C215" s="296"/>
      <c r="D215" s="339" t="s">
        <v>437</v>
      </c>
      <c r="E215" s="339"/>
      <c r="F215" s="339"/>
      <c r="G215" s="338">
        <v>1999</v>
      </c>
      <c r="H215" s="425">
        <v>80002.2</v>
      </c>
      <c r="I215" s="281" t="s">
        <v>2284</v>
      </c>
      <c r="J215" s="522"/>
      <c r="K215" s="290" t="s">
        <v>1372</v>
      </c>
      <c r="L215" s="337"/>
      <c r="M215" s="337"/>
      <c r="N215" s="337"/>
      <c r="O215" s="295"/>
      <c r="P215" s="296"/>
      <c r="Q215" s="296"/>
      <c r="R215" s="296"/>
      <c r="S215" s="296"/>
      <c r="T215" s="296"/>
      <c r="U215" s="296"/>
      <c r="V215" s="296"/>
      <c r="W215" s="296"/>
      <c r="X215" s="296"/>
    </row>
    <row r="216" spans="1:24" ht="29.25" customHeight="1">
      <c r="A216" s="290">
        <v>34</v>
      </c>
      <c r="B216" s="296" t="s">
        <v>1364</v>
      </c>
      <c r="C216" s="296"/>
      <c r="D216" s="339" t="s">
        <v>437</v>
      </c>
      <c r="E216" s="339"/>
      <c r="F216" s="339"/>
      <c r="G216" s="338">
        <v>1999</v>
      </c>
      <c r="H216" s="425">
        <v>141663.83</v>
      </c>
      <c r="I216" s="281" t="s">
        <v>2284</v>
      </c>
      <c r="J216" s="522"/>
      <c r="K216" s="290" t="s">
        <v>1372</v>
      </c>
      <c r="L216" s="337"/>
      <c r="M216" s="337"/>
      <c r="N216" s="337"/>
      <c r="O216" s="295"/>
      <c r="P216" s="296"/>
      <c r="Q216" s="296"/>
      <c r="R216" s="296"/>
      <c r="S216" s="296"/>
      <c r="T216" s="296"/>
      <c r="U216" s="296"/>
      <c r="V216" s="296"/>
      <c r="W216" s="296"/>
      <c r="X216" s="296"/>
    </row>
    <row r="217" spans="1:24" ht="29.25" customHeight="1">
      <c r="A217" s="296">
        <v>35</v>
      </c>
      <c r="B217" s="296" t="s">
        <v>1365</v>
      </c>
      <c r="C217" s="296"/>
      <c r="D217" s="339" t="s">
        <v>437</v>
      </c>
      <c r="E217" s="339"/>
      <c r="F217" s="339"/>
      <c r="G217" s="338">
        <v>1992</v>
      </c>
      <c r="H217" s="425">
        <v>74719.3</v>
      </c>
      <c r="I217" s="281" t="s">
        <v>2284</v>
      </c>
      <c r="J217" s="522"/>
      <c r="K217" s="290" t="s">
        <v>1372</v>
      </c>
      <c r="L217" s="337"/>
      <c r="M217" s="337"/>
      <c r="N217" s="337"/>
      <c r="O217" s="295"/>
      <c r="P217" s="296"/>
      <c r="Q217" s="296"/>
      <c r="R217" s="296"/>
      <c r="S217" s="296"/>
      <c r="T217" s="296"/>
      <c r="U217" s="296"/>
      <c r="V217" s="296"/>
      <c r="W217" s="296"/>
      <c r="X217" s="296"/>
    </row>
    <row r="218" spans="1:24" s="283" customFormat="1" ht="29.25" customHeight="1">
      <c r="A218" s="296">
        <v>36</v>
      </c>
      <c r="B218" s="296" t="s">
        <v>1364</v>
      </c>
      <c r="C218" s="296"/>
      <c r="D218" s="339" t="s">
        <v>437</v>
      </c>
      <c r="E218" s="339"/>
      <c r="F218" s="339"/>
      <c r="G218" s="338">
        <v>2000</v>
      </c>
      <c r="H218" s="425">
        <v>22268.36</v>
      </c>
      <c r="I218" s="281" t="s">
        <v>2284</v>
      </c>
      <c r="J218" s="522"/>
      <c r="K218" s="290" t="s">
        <v>1372</v>
      </c>
      <c r="L218" s="337"/>
      <c r="M218" s="337"/>
      <c r="N218" s="337"/>
      <c r="O218" s="295"/>
      <c r="P218" s="296"/>
      <c r="Q218" s="296"/>
      <c r="R218" s="296"/>
      <c r="S218" s="296"/>
      <c r="T218" s="296"/>
      <c r="U218" s="296"/>
      <c r="V218" s="296"/>
      <c r="W218" s="296"/>
      <c r="X218" s="296"/>
    </row>
    <row r="219" spans="1:24" s="283" customFormat="1" ht="29.25" customHeight="1">
      <c r="A219" s="290">
        <v>37</v>
      </c>
      <c r="B219" s="296" t="s">
        <v>1366</v>
      </c>
      <c r="C219" s="296"/>
      <c r="D219" s="339" t="s">
        <v>437</v>
      </c>
      <c r="E219" s="339"/>
      <c r="F219" s="339"/>
      <c r="G219" s="338">
        <v>2003</v>
      </c>
      <c r="H219" s="425">
        <v>9674.75</v>
      </c>
      <c r="I219" s="281" t="s">
        <v>2284</v>
      </c>
      <c r="J219" s="522"/>
      <c r="K219" s="290" t="s">
        <v>1372</v>
      </c>
      <c r="L219" s="337"/>
      <c r="M219" s="337"/>
      <c r="N219" s="337"/>
      <c r="O219" s="295"/>
      <c r="P219" s="296"/>
      <c r="Q219" s="296"/>
      <c r="R219" s="296"/>
      <c r="S219" s="296"/>
      <c r="T219" s="296"/>
      <c r="U219" s="296"/>
      <c r="V219" s="296"/>
      <c r="W219" s="296"/>
      <c r="X219" s="296"/>
    </row>
    <row r="220" spans="1:24" ht="29.25" customHeight="1">
      <c r="A220" s="296">
        <v>38</v>
      </c>
      <c r="B220" s="296" t="s">
        <v>1367</v>
      </c>
      <c r="C220" s="296"/>
      <c r="D220" s="339" t="s">
        <v>437</v>
      </c>
      <c r="E220" s="339"/>
      <c r="F220" s="339"/>
      <c r="G220" s="338">
        <v>1992</v>
      </c>
      <c r="H220" s="425">
        <v>95803.4</v>
      </c>
      <c r="I220" s="281" t="s">
        <v>2284</v>
      </c>
      <c r="J220" s="522"/>
      <c r="K220" s="290" t="s">
        <v>1372</v>
      </c>
      <c r="L220" s="337"/>
      <c r="M220" s="337"/>
      <c r="N220" s="337"/>
      <c r="O220" s="295"/>
      <c r="P220" s="296"/>
      <c r="Q220" s="296"/>
      <c r="R220" s="296"/>
      <c r="S220" s="296"/>
      <c r="T220" s="296"/>
      <c r="U220" s="296"/>
      <c r="V220" s="296"/>
      <c r="W220" s="296"/>
      <c r="X220" s="296"/>
    </row>
    <row r="221" spans="1:24" ht="29.25" customHeight="1">
      <c r="A221" s="296">
        <v>39</v>
      </c>
      <c r="B221" s="296" t="s">
        <v>1368</v>
      </c>
      <c r="C221" s="296"/>
      <c r="D221" s="339" t="s">
        <v>437</v>
      </c>
      <c r="E221" s="339"/>
      <c r="F221" s="339"/>
      <c r="G221" s="338">
        <v>1992</v>
      </c>
      <c r="H221" s="425">
        <v>20549.1</v>
      </c>
      <c r="I221" s="281" t="s">
        <v>2284</v>
      </c>
      <c r="J221" s="522"/>
      <c r="K221" s="290" t="s">
        <v>1372</v>
      </c>
      <c r="L221" s="337"/>
      <c r="M221" s="337"/>
      <c r="N221" s="337"/>
      <c r="O221" s="295"/>
      <c r="P221" s="296"/>
      <c r="Q221" s="296"/>
      <c r="R221" s="296"/>
      <c r="S221" s="296"/>
      <c r="T221" s="296"/>
      <c r="U221" s="296"/>
      <c r="V221" s="296"/>
      <c r="W221" s="296"/>
      <c r="X221" s="296"/>
    </row>
    <row r="222" spans="1:24" ht="29.25" customHeight="1">
      <c r="A222" s="290">
        <v>40</v>
      </c>
      <c r="B222" s="296" t="s">
        <v>1369</v>
      </c>
      <c r="C222" s="296" t="s">
        <v>1315</v>
      </c>
      <c r="D222" s="339" t="s">
        <v>437</v>
      </c>
      <c r="E222" s="339"/>
      <c r="F222" s="339"/>
      <c r="G222" s="338">
        <v>1992</v>
      </c>
      <c r="H222" s="425">
        <v>60231.3</v>
      </c>
      <c r="I222" s="281" t="s">
        <v>2284</v>
      </c>
      <c r="J222" s="522" t="s">
        <v>1398</v>
      </c>
      <c r="K222" s="290" t="s">
        <v>1372</v>
      </c>
      <c r="L222" s="337"/>
      <c r="M222" s="337"/>
      <c r="N222" s="337"/>
      <c r="O222" s="295"/>
      <c r="P222" s="296"/>
      <c r="Q222" s="296"/>
      <c r="R222" s="296"/>
      <c r="S222" s="296"/>
      <c r="T222" s="296"/>
      <c r="U222" s="296"/>
      <c r="V222" s="296"/>
      <c r="W222" s="296"/>
      <c r="X222" s="296"/>
    </row>
    <row r="223" spans="1:24" ht="29.25" customHeight="1">
      <c r="A223" s="296">
        <v>41</v>
      </c>
      <c r="B223" s="300" t="s">
        <v>1370</v>
      </c>
      <c r="C223" s="296"/>
      <c r="D223" s="339" t="s">
        <v>437</v>
      </c>
      <c r="E223" s="339"/>
      <c r="F223" s="339"/>
      <c r="G223" s="338">
        <v>2000</v>
      </c>
      <c r="H223" s="425">
        <v>7686.18</v>
      </c>
      <c r="I223" s="281" t="s">
        <v>2284</v>
      </c>
      <c r="J223" s="522"/>
      <c r="K223" s="290" t="s">
        <v>1372</v>
      </c>
      <c r="L223" s="337"/>
      <c r="M223" s="337"/>
      <c r="N223" s="337"/>
      <c r="O223" s="296"/>
      <c r="P223" s="296"/>
      <c r="Q223" s="296"/>
      <c r="R223" s="296"/>
      <c r="S223" s="296"/>
      <c r="T223" s="296"/>
      <c r="U223" s="296"/>
      <c r="V223" s="296"/>
      <c r="W223" s="296"/>
      <c r="X223" s="296"/>
    </row>
    <row r="224" spans="1:24" ht="29.25" customHeight="1">
      <c r="A224" s="296">
        <v>42</v>
      </c>
      <c r="B224" s="420" t="s">
        <v>1371</v>
      </c>
      <c r="C224" s="296"/>
      <c r="D224" s="339" t="s">
        <v>437</v>
      </c>
      <c r="E224" s="339"/>
      <c r="F224" s="339"/>
      <c r="G224" s="338">
        <v>2010</v>
      </c>
      <c r="H224" s="425">
        <v>20000</v>
      </c>
      <c r="I224" s="281" t="s">
        <v>2284</v>
      </c>
      <c r="J224" s="522"/>
      <c r="K224" s="290" t="s">
        <v>1399</v>
      </c>
      <c r="L224" s="337"/>
      <c r="M224" s="337"/>
      <c r="N224" s="337"/>
      <c r="O224" s="296"/>
      <c r="P224" s="296"/>
      <c r="Q224" s="296"/>
      <c r="R224" s="296"/>
      <c r="S224" s="296"/>
      <c r="T224" s="296"/>
      <c r="U224" s="296"/>
      <c r="V224" s="296"/>
      <c r="W224" s="296"/>
      <c r="X224" s="296"/>
    </row>
    <row r="225" spans="1:24" ht="29.25" customHeight="1">
      <c r="A225" s="283"/>
      <c r="B225" s="283"/>
      <c r="C225" s="283"/>
      <c r="D225" s="283"/>
      <c r="E225" s="283"/>
      <c r="F225" s="665" t="s">
        <v>0</v>
      </c>
      <c r="G225" s="666"/>
      <c r="H225" s="430">
        <f>SUM(H173:H224)</f>
        <v>30838412.32999999</v>
      </c>
      <c r="I225" s="283"/>
      <c r="J225" s="283"/>
      <c r="K225" s="283"/>
      <c r="L225" s="283"/>
      <c r="M225" s="283"/>
      <c r="N225" s="283"/>
      <c r="O225" s="283"/>
      <c r="P225" s="283"/>
      <c r="Q225" s="283"/>
      <c r="R225" s="283"/>
      <c r="S225" s="283"/>
      <c r="T225" s="283"/>
      <c r="U225" s="283"/>
      <c r="V225" s="283"/>
      <c r="W225" s="283"/>
      <c r="X225" s="283"/>
    </row>
    <row r="226" spans="1:24" ht="29.25" customHeight="1">
      <c r="A226" s="283"/>
      <c r="B226" s="283"/>
      <c r="C226" s="283"/>
      <c r="D226" s="283"/>
      <c r="E226" s="283"/>
      <c r="F226" s="283"/>
      <c r="G226" s="436"/>
      <c r="H226" s="283"/>
      <c r="I226" s="346"/>
      <c r="J226" s="283"/>
      <c r="K226" s="283"/>
      <c r="L226" s="283"/>
      <c r="M226" s="283"/>
      <c r="N226" s="283"/>
      <c r="O226" s="283"/>
      <c r="P226" s="283"/>
      <c r="Q226" s="283"/>
      <c r="R226" s="283"/>
      <c r="S226" s="283"/>
      <c r="T226" s="283"/>
      <c r="U226" s="283"/>
      <c r="V226" s="283"/>
      <c r="W226" s="283"/>
      <c r="X226" s="283"/>
    </row>
    <row r="227" spans="1:24" ht="29.25" customHeight="1">
      <c r="A227" s="664" t="s">
        <v>1439</v>
      </c>
      <c r="B227" s="664"/>
      <c r="C227" s="664"/>
      <c r="D227" s="664"/>
      <c r="E227" s="664"/>
      <c r="F227" s="664"/>
      <c r="G227" s="664"/>
      <c r="H227" s="503"/>
      <c r="I227" s="512"/>
      <c r="J227" s="277"/>
      <c r="K227" s="277"/>
      <c r="L227" s="277"/>
      <c r="M227" s="277"/>
      <c r="N227" s="277"/>
      <c r="O227" s="277"/>
      <c r="P227" s="277"/>
      <c r="Q227" s="277"/>
      <c r="R227" s="277"/>
      <c r="S227" s="277"/>
      <c r="T227" s="277"/>
      <c r="U227" s="277"/>
      <c r="V227" s="277"/>
      <c r="W227" s="277"/>
      <c r="X227" s="277"/>
    </row>
    <row r="228" spans="1:24" ht="29.25" customHeight="1">
      <c r="A228" s="278">
        <v>1</v>
      </c>
      <c r="B228" s="278" t="s">
        <v>1260</v>
      </c>
      <c r="C228" s="278" t="s">
        <v>1441</v>
      </c>
      <c r="D228" s="281" t="s">
        <v>346</v>
      </c>
      <c r="E228" s="281" t="s">
        <v>241</v>
      </c>
      <c r="F228" s="281" t="s">
        <v>437</v>
      </c>
      <c r="G228" s="433">
        <v>1900</v>
      </c>
      <c r="H228" s="425">
        <v>6466000</v>
      </c>
      <c r="I228" s="412" t="s">
        <v>2283</v>
      </c>
      <c r="J228" s="280" t="s">
        <v>1442</v>
      </c>
      <c r="K228" s="278" t="s">
        <v>1443</v>
      </c>
      <c r="L228" s="282" t="s">
        <v>1444</v>
      </c>
      <c r="M228" s="278" t="s">
        <v>1445</v>
      </c>
      <c r="N228" s="278" t="s">
        <v>1446</v>
      </c>
      <c r="O228" s="281" t="s">
        <v>293</v>
      </c>
      <c r="P228" s="281" t="s">
        <v>305</v>
      </c>
      <c r="Q228" s="281" t="s">
        <v>305</v>
      </c>
      <c r="R228" s="281" t="s">
        <v>305</v>
      </c>
      <c r="S228" s="281" t="s">
        <v>294</v>
      </c>
      <c r="T228" s="281" t="s">
        <v>305</v>
      </c>
      <c r="U228" s="282">
        <v>3064</v>
      </c>
      <c r="V228" s="341" t="s">
        <v>1488</v>
      </c>
      <c r="W228" s="298" t="s">
        <v>252</v>
      </c>
      <c r="X228" s="298" t="s">
        <v>240</v>
      </c>
    </row>
    <row r="229" spans="1:24" ht="29.25" customHeight="1">
      <c r="A229" s="278">
        <v>2</v>
      </c>
      <c r="B229" s="278" t="s">
        <v>1447</v>
      </c>
      <c r="C229" s="278" t="s">
        <v>1448</v>
      </c>
      <c r="D229" s="281" t="s">
        <v>346</v>
      </c>
      <c r="E229" s="281" t="s">
        <v>241</v>
      </c>
      <c r="F229" s="281" t="s">
        <v>437</v>
      </c>
      <c r="G229" s="433">
        <v>1987</v>
      </c>
      <c r="H229" s="425">
        <v>2102000</v>
      </c>
      <c r="I229" s="412" t="s">
        <v>2283</v>
      </c>
      <c r="J229" s="284" t="s">
        <v>1449</v>
      </c>
      <c r="K229" s="278" t="s">
        <v>1450</v>
      </c>
      <c r="L229" s="278" t="s">
        <v>1451</v>
      </c>
      <c r="M229" s="278" t="s">
        <v>1452</v>
      </c>
      <c r="N229" s="278" t="s">
        <v>1453</v>
      </c>
      <c r="O229" s="281" t="s">
        <v>293</v>
      </c>
      <c r="P229" s="281" t="s">
        <v>305</v>
      </c>
      <c r="Q229" s="281" t="s">
        <v>305</v>
      </c>
      <c r="R229" s="281" t="s">
        <v>305</v>
      </c>
      <c r="S229" s="281" t="s">
        <v>305</v>
      </c>
      <c r="T229" s="281" t="s">
        <v>305</v>
      </c>
      <c r="U229" s="282">
        <v>656</v>
      </c>
      <c r="V229" s="341" t="s">
        <v>1489</v>
      </c>
      <c r="W229" s="298" t="s">
        <v>252</v>
      </c>
      <c r="X229" s="298" t="s">
        <v>252</v>
      </c>
    </row>
    <row r="230" spans="1:24" ht="29.25" customHeight="1">
      <c r="A230" s="278">
        <v>3</v>
      </c>
      <c r="B230" s="278" t="s">
        <v>1454</v>
      </c>
      <c r="C230" s="278" t="s">
        <v>1455</v>
      </c>
      <c r="D230" s="281" t="s">
        <v>346</v>
      </c>
      <c r="E230" s="281" t="s">
        <v>241</v>
      </c>
      <c r="F230" s="281" t="s">
        <v>437</v>
      </c>
      <c r="G230" s="433">
        <v>1900</v>
      </c>
      <c r="H230" s="425">
        <v>2258000</v>
      </c>
      <c r="I230" s="412" t="s">
        <v>2283</v>
      </c>
      <c r="J230" s="284" t="s">
        <v>1456</v>
      </c>
      <c r="K230" s="278" t="s">
        <v>1457</v>
      </c>
      <c r="L230" s="282" t="s">
        <v>1444</v>
      </c>
      <c r="M230" s="278" t="s">
        <v>1458</v>
      </c>
      <c r="N230" s="278" t="s">
        <v>1446</v>
      </c>
      <c r="O230" s="281" t="s">
        <v>293</v>
      </c>
      <c r="P230" s="281" t="s">
        <v>305</v>
      </c>
      <c r="Q230" s="281" t="s">
        <v>305</v>
      </c>
      <c r="R230" s="281" t="s">
        <v>305</v>
      </c>
      <c r="S230" s="281" t="s">
        <v>294</v>
      </c>
      <c r="T230" s="281" t="s">
        <v>305</v>
      </c>
      <c r="U230" s="282">
        <v>1070</v>
      </c>
      <c r="V230" s="341" t="s">
        <v>1490</v>
      </c>
      <c r="W230" s="298" t="s">
        <v>252</v>
      </c>
      <c r="X230" s="298" t="s">
        <v>240</v>
      </c>
    </row>
    <row r="231" spans="1:24" s="283" customFormat="1" ht="29.25" customHeight="1">
      <c r="A231" s="278">
        <v>4</v>
      </c>
      <c r="B231" s="278" t="s">
        <v>1459</v>
      </c>
      <c r="C231" s="278" t="s">
        <v>1460</v>
      </c>
      <c r="D231" s="281" t="s">
        <v>346</v>
      </c>
      <c r="E231" s="281" t="s">
        <v>241</v>
      </c>
      <c r="F231" s="281" t="s">
        <v>437</v>
      </c>
      <c r="G231" s="433">
        <v>1987</v>
      </c>
      <c r="H231" s="425">
        <v>10293000</v>
      </c>
      <c r="I231" s="412" t="s">
        <v>2283</v>
      </c>
      <c r="J231" s="284" t="s">
        <v>1461</v>
      </c>
      <c r="K231" s="278" t="s">
        <v>1462</v>
      </c>
      <c r="L231" s="278" t="s">
        <v>1451</v>
      </c>
      <c r="M231" s="278" t="s">
        <v>1452</v>
      </c>
      <c r="N231" s="278" t="s">
        <v>1463</v>
      </c>
      <c r="O231" s="281" t="s">
        <v>293</v>
      </c>
      <c r="P231" s="281" t="s">
        <v>305</v>
      </c>
      <c r="Q231" s="281" t="s">
        <v>305</v>
      </c>
      <c r="R231" s="281" t="s">
        <v>305</v>
      </c>
      <c r="S231" s="281" t="s">
        <v>294</v>
      </c>
      <c r="T231" s="281" t="s">
        <v>305</v>
      </c>
      <c r="U231" s="282">
        <v>3345</v>
      </c>
      <c r="V231" s="341" t="s">
        <v>1491</v>
      </c>
      <c r="W231" s="298" t="s">
        <v>252</v>
      </c>
      <c r="X231" s="298" t="s">
        <v>240</v>
      </c>
    </row>
    <row r="232" spans="1:24" s="283" customFormat="1" ht="29.25" customHeight="1">
      <c r="A232" s="278">
        <v>5</v>
      </c>
      <c r="B232" s="278" t="s">
        <v>1464</v>
      </c>
      <c r="C232" s="278" t="s">
        <v>1465</v>
      </c>
      <c r="D232" s="281" t="s">
        <v>346</v>
      </c>
      <c r="E232" s="281" t="s">
        <v>241</v>
      </c>
      <c r="F232" s="281" t="s">
        <v>437</v>
      </c>
      <c r="G232" s="433">
        <v>1973</v>
      </c>
      <c r="H232" s="425">
        <v>1931000</v>
      </c>
      <c r="I232" s="412" t="s">
        <v>2283</v>
      </c>
      <c r="J232" s="284" t="s">
        <v>1466</v>
      </c>
      <c r="K232" s="278" t="s">
        <v>1443</v>
      </c>
      <c r="L232" s="278" t="s">
        <v>1451</v>
      </c>
      <c r="M232" s="278" t="s">
        <v>1452</v>
      </c>
      <c r="N232" s="278" t="s">
        <v>1467</v>
      </c>
      <c r="O232" s="281" t="s">
        <v>293</v>
      </c>
      <c r="P232" s="281" t="s">
        <v>305</v>
      </c>
      <c r="Q232" s="281" t="s">
        <v>305</v>
      </c>
      <c r="R232" s="281" t="s">
        <v>305</v>
      </c>
      <c r="S232" s="281" t="s">
        <v>294</v>
      </c>
      <c r="T232" s="281" t="s">
        <v>305</v>
      </c>
      <c r="U232" s="282">
        <v>586</v>
      </c>
      <c r="V232" s="342">
        <v>2</v>
      </c>
      <c r="W232" s="298" t="s">
        <v>240</v>
      </c>
      <c r="X232" s="298" t="s">
        <v>240</v>
      </c>
    </row>
    <row r="233" spans="1:24" ht="29.25" customHeight="1">
      <c r="A233" s="278">
        <v>6</v>
      </c>
      <c r="B233" s="278" t="s">
        <v>1468</v>
      </c>
      <c r="C233" s="278" t="s">
        <v>1441</v>
      </c>
      <c r="D233" s="281" t="s">
        <v>346</v>
      </c>
      <c r="E233" s="281" t="s">
        <v>241</v>
      </c>
      <c r="F233" s="281" t="s">
        <v>437</v>
      </c>
      <c r="G233" s="433">
        <v>1973</v>
      </c>
      <c r="H233" s="425">
        <v>1739000</v>
      </c>
      <c r="I233" s="412" t="s">
        <v>2283</v>
      </c>
      <c r="J233" s="284" t="s">
        <v>1469</v>
      </c>
      <c r="K233" s="278" t="s">
        <v>1443</v>
      </c>
      <c r="L233" s="278" t="s">
        <v>1451</v>
      </c>
      <c r="M233" s="278" t="s">
        <v>1452</v>
      </c>
      <c r="N233" s="278" t="s">
        <v>1470</v>
      </c>
      <c r="O233" s="281" t="s">
        <v>293</v>
      </c>
      <c r="P233" s="281" t="s">
        <v>305</v>
      </c>
      <c r="Q233" s="281" t="s">
        <v>305</v>
      </c>
      <c r="R233" s="281" t="s">
        <v>305</v>
      </c>
      <c r="S233" s="281" t="s">
        <v>294</v>
      </c>
      <c r="T233" s="281" t="s">
        <v>305</v>
      </c>
      <c r="U233" s="282">
        <v>824</v>
      </c>
      <c r="V233" s="341">
        <v>2</v>
      </c>
      <c r="W233" s="298" t="s">
        <v>240</v>
      </c>
      <c r="X233" s="298" t="s">
        <v>240</v>
      </c>
    </row>
    <row r="234" spans="1:24" ht="29.25" customHeight="1">
      <c r="A234" s="278">
        <v>7</v>
      </c>
      <c r="B234" s="278" t="s">
        <v>1471</v>
      </c>
      <c r="C234" s="278" t="s">
        <v>1460</v>
      </c>
      <c r="D234" s="281" t="s">
        <v>346</v>
      </c>
      <c r="E234" s="281" t="s">
        <v>241</v>
      </c>
      <c r="F234" s="281" t="s">
        <v>437</v>
      </c>
      <c r="G234" s="433">
        <v>1987</v>
      </c>
      <c r="H234" s="425">
        <v>852000</v>
      </c>
      <c r="I234" s="412" t="s">
        <v>2283</v>
      </c>
      <c r="J234" s="284" t="s">
        <v>1472</v>
      </c>
      <c r="K234" s="278" t="s">
        <v>1473</v>
      </c>
      <c r="L234" s="278" t="s">
        <v>1451</v>
      </c>
      <c r="M234" s="278" t="s">
        <v>1452</v>
      </c>
      <c r="N234" s="278" t="s">
        <v>1474</v>
      </c>
      <c r="O234" s="281" t="s">
        <v>293</v>
      </c>
      <c r="P234" s="281" t="s">
        <v>305</v>
      </c>
      <c r="Q234" s="281" t="s">
        <v>305</v>
      </c>
      <c r="R234" s="281" t="s">
        <v>305</v>
      </c>
      <c r="S234" s="281" t="s">
        <v>305</v>
      </c>
      <c r="T234" s="281" t="s">
        <v>305</v>
      </c>
      <c r="U234" s="282">
        <v>256</v>
      </c>
      <c r="V234" s="341">
        <v>4</v>
      </c>
      <c r="W234" s="298" t="s">
        <v>240</v>
      </c>
      <c r="X234" s="298" t="s">
        <v>240</v>
      </c>
    </row>
    <row r="235" spans="1:24" s="283" customFormat="1" ht="29.25" customHeight="1">
      <c r="A235" s="278">
        <v>8</v>
      </c>
      <c r="B235" s="278" t="s">
        <v>1475</v>
      </c>
      <c r="C235" s="278" t="s">
        <v>1476</v>
      </c>
      <c r="D235" s="281" t="s">
        <v>346</v>
      </c>
      <c r="E235" s="281" t="s">
        <v>241</v>
      </c>
      <c r="F235" s="281" t="s">
        <v>437</v>
      </c>
      <c r="G235" s="433">
        <v>1989</v>
      </c>
      <c r="H235" s="425">
        <v>125000</v>
      </c>
      <c r="I235" s="412" t="s">
        <v>2283</v>
      </c>
      <c r="J235" s="284" t="s">
        <v>1477</v>
      </c>
      <c r="K235" s="278" t="s">
        <v>1443</v>
      </c>
      <c r="L235" s="278" t="s">
        <v>1451</v>
      </c>
      <c r="M235" s="278" t="s">
        <v>1452</v>
      </c>
      <c r="N235" s="278" t="s">
        <v>1478</v>
      </c>
      <c r="O235" s="281" t="s">
        <v>293</v>
      </c>
      <c r="P235" s="281" t="s">
        <v>305</v>
      </c>
      <c r="Q235" s="281" t="s">
        <v>294</v>
      </c>
      <c r="R235" s="281" t="s">
        <v>305</v>
      </c>
      <c r="S235" s="281" t="s">
        <v>294</v>
      </c>
      <c r="T235" s="281" t="s">
        <v>305</v>
      </c>
      <c r="U235" s="282">
        <v>48</v>
      </c>
      <c r="V235" s="341">
        <v>1</v>
      </c>
      <c r="W235" s="298" t="s">
        <v>240</v>
      </c>
      <c r="X235" s="298" t="s">
        <v>240</v>
      </c>
    </row>
    <row r="236" spans="1:24" s="283" customFormat="1" ht="29.25" customHeight="1">
      <c r="A236" s="278">
        <v>9</v>
      </c>
      <c r="B236" s="278" t="s">
        <v>1479</v>
      </c>
      <c r="C236" s="278" t="s">
        <v>1480</v>
      </c>
      <c r="D236" s="281" t="s">
        <v>346</v>
      </c>
      <c r="E236" s="281" t="s">
        <v>241</v>
      </c>
      <c r="F236" s="281"/>
      <c r="G236" s="433">
        <v>2010</v>
      </c>
      <c r="H236" s="415">
        <v>437002.12</v>
      </c>
      <c r="I236" s="412" t="s">
        <v>2284</v>
      </c>
      <c r="J236" s="284" t="s">
        <v>1481</v>
      </c>
      <c r="K236" s="278" t="s">
        <v>1443</v>
      </c>
      <c r="L236" s="278"/>
      <c r="M236" s="278"/>
      <c r="N236" s="278"/>
      <c r="O236" s="281"/>
      <c r="P236" s="281"/>
      <c r="Q236" s="281"/>
      <c r="R236" s="281"/>
      <c r="S236" s="281"/>
      <c r="T236" s="281"/>
      <c r="U236" s="282"/>
      <c r="V236" s="282"/>
      <c r="W236" s="298"/>
      <c r="X236" s="298"/>
    </row>
    <row r="237" spans="1:24" ht="29.25" customHeight="1">
      <c r="A237" s="278">
        <v>10</v>
      </c>
      <c r="B237" s="278" t="s">
        <v>1482</v>
      </c>
      <c r="C237" s="278" t="s">
        <v>1483</v>
      </c>
      <c r="D237" s="281" t="s">
        <v>346</v>
      </c>
      <c r="E237" s="281" t="s">
        <v>241</v>
      </c>
      <c r="F237" s="281" t="s">
        <v>437</v>
      </c>
      <c r="G237" s="433">
        <v>2013</v>
      </c>
      <c r="H237" s="415">
        <v>153087.51</v>
      </c>
      <c r="I237" s="412" t="s">
        <v>2284</v>
      </c>
      <c r="J237" s="284" t="s">
        <v>1466</v>
      </c>
      <c r="K237" s="278" t="s">
        <v>1443</v>
      </c>
      <c r="L237" s="278" t="s">
        <v>1451</v>
      </c>
      <c r="M237" s="278" t="s">
        <v>1452</v>
      </c>
      <c r="N237" s="278" t="s">
        <v>1484</v>
      </c>
      <c r="O237" s="281" t="s">
        <v>292</v>
      </c>
      <c r="P237" s="281" t="s">
        <v>550</v>
      </c>
      <c r="Q237" s="281" t="s">
        <v>305</v>
      </c>
      <c r="R237" s="281" t="s">
        <v>305</v>
      </c>
      <c r="S237" s="281" t="s">
        <v>294</v>
      </c>
      <c r="T237" s="281" t="s">
        <v>294</v>
      </c>
      <c r="U237" s="282">
        <v>18</v>
      </c>
      <c r="V237" s="282">
        <v>2</v>
      </c>
      <c r="W237" s="298" t="s">
        <v>240</v>
      </c>
      <c r="X237" s="298" t="s">
        <v>240</v>
      </c>
    </row>
    <row r="238" spans="1:24" ht="29.25" customHeight="1">
      <c r="A238" s="278">
        <v>11</v>
      </c>
      <c r="B238" s="278" t="s">
        <v>1485</v>
      </c>
      <c r="C238" s="278" t="s">
        <v>1486</v>
      </c>
      <c r="D238" s="281" t="s">
        <v>346</v>
      </c>
      <c r="E238" s="281" t="s">
        <v>241</v>
      </c>
      <c r="F238" s="298" t="s">
        <v>241</v>
      </c>
      <c r="G238" s="441">
        <v>2010</v>
      </c>
      <c r="H238" s="415">
        <v>8483.88</v>
      </c>
      <c r="I238" s="412" t="s">
        <v>2284</v>
      </c>
      <c r="J238" s="281" t="s">
        <v>1481</v>
      </c>
      <c r="K238" s="288" t="s">
        <v>1487</v>
      </c>
      <c r="L238" s="278"/>
      <c r="M238" s="278"/>
      <c r="N238" s="278"/>
      <c r="O238" s="278"/>
      <c r="P238" s="278"/>
      <c r="Q238" s="278"/>
      <c r="R238" s="278"/>
      <c r="S238" s="278"/>
      <c r="T238" s="278"/>
      <c r="U238" s="282"/>
      <c r="V238" s="282"/>
      <c r="W238" s="282"/>
      <c r="X238" s="282"/>
    </row>
    <row r="239" spans="1:24" ht="29.25" customHeight="1">
      <c r="A239" s="283"/>
      <c r="B239" s="283"/>
      <c r="C239" s="283"/>
      <c r="D239" s="283"/>
      <c r="E239" s="283"/>
      <c r="F239" s="665" t="s">
        <v>0</v>
      </c>
      <c r="G239" s="666"/>
      <c r="H239" s="430">
        <f>SUM(H228:H238)</f>
        <v>26364573.51</v>
      </c>
      <c r="I239" s="283"/>
      <c r="J239" s="283"/>
      <c r="K239" s="283"/>
      <c r="L239" s="283"/>
      <c r="M239" s="283"/>
      <c r="N239" s="283"/>
      <c r="O239" s="283"/>
      <c r="P239" s="283"/>
      <c r="Q239" s="283"/>
      <c r="R239" s="283"/>
      <c r="S239" s="283"/>
      <c r="T239" s="283"/>
      <c r="U239" s="283"/>
      <c r="V239" s="283"/>
      <c r="W239" s="283"/>
      <c r="X239" s="283"/>
    </row>
    <row r="240" spans="1:24" ht="29.25" customHeight="1">
      <c r="A240" s="283"/>
      <c r="B240" s="283"/>
      <c r="C240" s="283"/>
      <c r="D240" s="283"/>
      <c r="E240" s="283"/>
      <c r="F240" s="283"/>
      <c r="G240" s="436"/>
      <c r="H240" s="283"/>
      <c r="I240" s="346"/>
      <c r="J240" s="283"/>
      <c r="K240" s="283"/>
      <c r="L240" s="283"/>
      <c r="M240" s="283"/>
      <c r="N240" s="283"/>
      <c r="O240" s="283"/>
      <c r="P240" s="283"/>
      <c r="Q240" s="283"/>
      <c r="R240" s="283"/>
      <c r="S240" s="283"/>
      <c r="T240" s="283"/>
      <c r="U240" s="283"/>
      <c r="V240" s="283"/>
      <c r="W240" s="283"/>
      <c r="X240" s="283"/>
    </row>
    <row r="241" spans="1:24" ht="29.25" customHeight="1">
      <c r="A241" s="664" t="s">
        <v>1921</v>
      </c>
      <c r="B241" s="664"/>
      <c r="C241" s="664"/>
      <c r="D241" s="664"/>
      <c r="E241" s="664"/>
      <c r="F241" s="664"/>
      <c r="G241" s="664"/>
      <c r="H241" s="503"/>
      <c r="I241" s="512"/>
      <c r="J241" s="277"/>
      <c r="K241" s="277"/>
      <c r="L241" s="277"/>
      <c r="M241" s="277"/>
      <c r="N241" s="277"/>
      <c r="O241" s="277"/>
      <c r="P241" s="277"/>
      <c r="Q241" s="277"/>
      <c r="R241" s="277"/>
      <c r="S241" s="277"/>
      <c r="T241" s="277"/>
      <c r="U241" s="277"/>
      <c r="V241" s="277"/>
      <c r="W241" s="277"/>
      <c r="X241" s="277"/>
    </row>
    <row r="242" spans="1:24" ht="29.25" customHeight="1">
      <c r="A242" s="278">
        <v>1</v>
      </c>
      <c r="B242" s="285" t="s">
        <v>1923</v>
      </c>
      <c r="C242" s="289" t="s">
        <v>1924</v>
      </c>
      <c r="D242" s="321" t="s">
        <v>437</v>
      </c>
      <c r="E242" s="343" t="s">
        <v>241</v>
      </c>
      <c r="F242" s="343" t="s">
        <v>1925</v>
      </c>
      <c r="G242" s="344">
        <v>1908</v>
      </c>
      <c r="H242" s="425">
        <v>9633000</v>
      </c>
      <c r="I242" s="515" t="s">
        <v>2283</v>
      </c>
      <c r="J242" s="345" t="s">
        <v>2145</v>
      </c>
      <c r="K242" s="278" t="s">
        <v>1926</v>
      </c>
      <c r="L242" s="346" t="s">
        <v>286</v>
      </c>
      <c r="M242" s="281" t="s">
        <v>1927</v>
      </c>
      <c r="N242" s="281" t="s">
        <v>1928</v>
      </c>
      <c r="O242" s="281" t="s">
        <v>293</v>
      </c>
      <c r="P242" s="289" t="s">
        <v>293</v>
      </c>
      <c r="Q242" s="289" t="s">
        <v>293</v>
      </c>
      <c r="R242" s="289" t="s">
        <v>1934</v>
      </c>
      <c r="S242" s="289" t="s">
        <v>293</v>
      </c>
      <c r="T242" s="298" t="s">
        <v>293</v>
      </c>
      <c r="U242" s="289">
        <v>4565</v>
      </c>
      <c r="V242" s="294">
        <v>5</v>
      </c>
      <c r="W242" s="294" t="s">
        <v>437</v>
      </c>
      <c r="X242" s="294" t="s">
        <v>241</v>
      </c>
    </row>
    <row r="243" spans="1:24" ht="29.25" customHeight="1">
      <c r="A243" s="278">
        <v>2</v>
      </c>
      <c r="B243" s="278" t="s">
        <v>1929</v>
      </c>
      <c r="C243" s="278" t="s">
        <v>1930</v>
      </c>
      <c r="D243" s="281" t="s">
        <v>437</v>
      </c>
      <c r="E243" s="281" t="s">
        <v>241</v>
      </c>
      <c r="F243" s="343" t="s">
        <v>1925</v>
      </c>
      <c r="G243" s="433">
        <v>1905</v>
      </c>
      <c r="H243" s="425">
        <v>1611000</v>
      </c>
      <c r="I243" s="412" t="s">
        <v>2283</v>
      </c>
      <c r="J243" s="347" t="s">
        <v>2146</v>
      </c>
      <c r="K243" s="278" t="s">
        <v>1931</v>
      </c>
      <c r="L243" s="281" t="s">
        <v>286</v>
      </c>
      <c r="M243" s="281" t="s">
        <v>1932</v>
      </c>
      <c r="N243" s="281" t="s">
        <v>1933</v>
      </c>
      <c r="O243" s="281" t="s">
        <v>293</v>
      </c>
      <c r="P243" s="281" t="s">
        <v>293</v>
      </c>
      <c r="Q243" s="281" t="s">
        <v>293</v>
      </c>
      <c r="R243" s="281" t="s">
        <v>293</v>
      </c>
      <c r="S243" s="281" t="s">
        <v>293</v>
      </c>
      <c r="T243" s="281" t="s">
        <v>293</v>
      </c>
      <c r="U243" s="281">
        <v>489</v>
      </c>
      <c r="V243" s="298">
        <v>1</v>
      </c>
      <c r="W243" s="298" t="s">
        <v>241</v>
      </c>
      <c r="X243" s="298" t="s">
        <v>241</v>
      </c>
    </row>
    <row r="244" spans="1:24" ht="29.25" customHeight="1">
      <c r="A244" s="283"/>
      <c r="B244" s="283"/>
      <c r="C244" s="283"/>
      <c r="D244" s="283"/>
      <c r="E244" s="283"/>
      <c r="F244" s="665" t="s">
        <v>0</v>
      </c>
      <c r="G244" s="666"/>
      <c r="H244" s="430">
        <f>SUM(H242:H243)</f>
        <v>11244000</v>
      </c>
      <c r="I244" s="283"/>
      <c r="J244" s="283"/>
      <c r="K244" s="283"/>
      <c r="L244" s="283"/>
      <c r="M244" s="283"/>
      <c r="N244" s="283"/>
      <c r="O244" s="283"/>
      <c r="P244" s="283"/>
      <c r="Q244" s="283"/>
      <c r="R244" s="283"/>
      <c r="S244" s="283"/>
      <c r="T244" s="283"/>
      <c r="U244" s="283"/>
      <c r="V244" s="283"/>
      <c r="W244" s="283"/>
      <c r="X244" s="283"/>
    </row>
    <row r="245" spans="1:24" ht="29.25" customHeight="1">
      <c r="A245" s="283"/>
      <c r="B245" s="283"/>
      <c r="C245" s="283"/>
      <c r="D245" s="283"/>
      <c r="E245" s="283"/>
      <c r="F245" s="283"/>
      <c r="G245" s="436"/>
      <c r="H245" s="283"/>
      <c r="I245" s="346"/>
      <c r="J245" s="283"/>
      <c r="K245" s="283"/>
      <c r="L245" s="283"/>
      <c r="M245" s="283"/>
      <c r="N245" s="283"/>
      <c r="O245" s="283"/>
      <c r="P245" s="283"/>
      <c r="Q245" s="283"/>
      <c r="R245" s="283"/>
      <c r="S245" s="283"/>
      <c r="T245" s="283"/>
      <c r="U245" s="283"/>
      <c r="V245" s="283"/>
      <c r="W245" s="283"/>
      <c r="X245" s="283"/>
    </row>
    <row r="246" spans="1:24" ht="29.25" customHeight="1">
      <c r="A246" s="664" t="s">
        <v>1551</v>
      </c>
      <c r="B246" s="664"/>
      <c r="C246" s="664"/>
      <c r="D246" s="664"/>
      <c r="E246" s="664"/>
      <c r="F246" s="664"/>
      <c r="G246" s="664"/>
      <c r="H246" s="503"/>
      <c r="I246" s="512"/>
      <c r="J246" s="277"/>
      <c r="K246" s="277"/>
      <c r="L246" s="277"/>
      <c r="M246" s="277"/>
      <c r="N246" s="277"/>
      <c r="O246" s="277"/>
      <c r="P246" s="277"/>
      <c r="Q246" s="277"/>
      <c r="R246" s="277"/>
      <c r="S246" s="277"/>
      <c r="T246" s="277"/>
      <c r="U246" s="277"/>
      <c r="V246" s="277"/>
      <c r="W246" s="277"/>
      <c r="X246" s="277"/>
    </row>
    <row r="247" spans="1:24" ht="29.25" customHeight="1">
      <c r="A247" s="278">
        <v>1</v>
      </c>
      <c r="B247" s="285" t="s">
        <v>751</v>
      </c>
      <c r="C247" s="285" t="s">
        <v>547</v>
      </c>
      <c r="D247" s="289" t="s">
        <v>252</v>
      </c>
      <c r="E247" s="412"/>
      <c r="F247" s="281" t="s">
        <v>240</v>
      </c>
      <c r="G247" s="433" t="s">
        <v>1553</v>
      </c>
      <c r="H247" s="425">
        <v>3851000</v>
      </c>
      <c r="I247" s="515" t="s">
        <v>2283</v>
      </c>
      <c r="J247" s="286" t="s">
        <v>1554</v>
      </c>
      <c r="K247" s="285" t="s">
        <v>1555</v>
      </c>
      <c r="L247" s="285" t="s">
        <v>1556</v>
      </c>
      <c r="M247" s="285" t="s">
        <v>1557</v>
      </c>
      <c r="N247" s="285" t="s">
        <v>1379</v>
      </c>
      <c r="O247" s="285" t="s">
        <v>292</v>
      </c>
      <c r="P247" s="285" t="s">
        <v>293</v>
      </c>
      <c r="Q247" s="285" t="s">
        <v>298</v>
      </c>
      <c r="R247" s="285" t="s">
        <v>1558</v>
      </c>
      <c r="S247" s="285" t="s">
        <v>305</v>
      </c>
      <c r="T247" s="285" t="s">
        <v>305</v>
      </c>
      <c r="U247" s="287">
        <v>1825</v>
      </c>
      <c r="V247" s="287">
        <v>4</v>
      </c>
      <c r="W247" s="287" t="s">
        <v>252</v>
      </c>
      <c r="X247" s="287" t="s">
        <v>240</v>
      </c>
    </row>
    <row r="248" spans="1:24" ht="29.25" customHeight="1">
      <c r="A248" s="278">
        <v>2</v>
      </c>
      <c r="B248" s="278" t="s">
        <v>1559</v>
      </c>
      <c r="C248" s="278" t="s">
        <v>1560</v>
      </c>
      <c r="D248" s="281" t="s">
        <v>252</v>
      </c>
      <c r="E248" s="412"/>
      <c r="F248" s="281" t="s">
        <v>240</v>
      </c>
      <c r="G248" s="433" t="s">
        <v>1553</v>
      </c>
      <c r="H248" s="425">
        <v>135000</v>
      </c>
      <c r="I248" s="515" t="s">
        <v>2283</v>
      </c>
      <c r="J248" s="284" t="s">
        <v>1561</v>
      </c>
      <c r="K248" s="278" t="s">
        <v>1555</v>
      </c>
      <c r="L248" s="278" t="s">
        <v>1556</v>
      </c>
      <c r="M248" s="278" t="s">
        <v>1562</v>
      </c>
      <c r="N248" s="278" t="s">
        <v>1379</v>
      </c>
      <c r="O248" s="278" t="s">
        <v>298</v>
      </c>
      <c r="P248" s="278" t="s">
        <v>298</v>
      </c>
      <c r="Q248" s="278" t="s">
        <v>293</v>
      </c>
      <c r="R248" s="278" t="s">
        <v>298</v>
      </c>
      <c r="S248" s="278" t="s">
        <v>294</v>
      </c>
      <c r="T248" s="278" t="s">
        <v>305</v>
      </c>
      <c r="U248" s="282">
        <v>64</v>
      </c>
      <c r="V248" s="282">
        <v>1</v>
      </c>
      <c r="W248" s="282" t="s">
        <v>240</v>
      </c>
      <c r="X248" s="282" t="s">
        <v>240</v>
      </c>
    </row>
    <row r="249" spans="1:24" s="283" customFormat="1" ht="29.25" customHeight="1">
      <c r="A249" s="278">
        <v>3</v>
      </c>
      <c r="B249" s="278" t="s">
        <v>1563</v>
      </c>
      <c r="C249" s="278" t="s">
        <v>1564</v>
      </c>
      <c r="D249" s="281" t="s">
        <v>252</v>
      </c>
      <c r="E249" s="412"/>
      <c r="F249" s="281" t="s">
        <v>240</v>
      </c>
      <c r="G249" s="433" t="s">
        <v>1553</v>
      </c>
      <c r="H249" s="425">
        <v>3382000</v>
      </c>
      <c r="I249" s="515" t="s">
        <v>2283</v>
      </c>
      <c r="J249" s="284" t="s">
        <v>1565</v>
      </c>
      <c r="K249" s="278" t="s">
        <v>1555</v>
      </c>
      <c r="L249" s="278" t="s">
        <v>1556</v>
      </c>
      <c r="M249" s="278" t="s">
        <v>1385</v>
      </c>
      <c r="N249" s="278" t="s">
        <v>1149</v>
      </c>
      <c r="O249" s="278" t="s">
        <v>298</v>
      </c>
      <c r="P249" s="278" t="s">
        <v>293</v>
      </c>
      <c r="Q249" s="278" t="s">
        <v>293</v>
      </c>
      <c r="R249" s="278" t="s">
        <v>298</v>
      </c>
      <c r="S249" s="278" t="s">
        <v>293</v>
      </c>
      <c r="T249" s="278" t="s">
        <v>293</v>
      </c>
      <c r="U249" s="282">
        <v>1170</v>
      </c>
      <c r="V249" s="282">
        <v>1</v>
      </c>
      <c r="W249" s="282" t="s">
        <v>252</v>
      </c>
      <c r="X249" s="282" t="s">
        <v>240</v>
      </c>
    </row>
    <row r="250" spans="1:24" s="283" customFormat="1" ht="29.25" customHeight="1">
      <c r="A250" s="278">
        <v>4</v>
      </c>
      <c r="B250" s="278" t="s">
        <v>1566</v>
      </c>
      <c r="C250" s="278" t="s">
        <v>1567</v>
      </c>
      <c r="D250" s="281" t="s">
        <v>252</v>
      </c>
      <c r="E250" s="412"/>
      <c r="F250" s="281" t="s">
        <v>240</v>
      </c>
      <c r="G250" s="433" t="s">
        <v>1553</v>
      </c>
      <c r="H250" s="425">
        <v>911000</v>
      </c>
      <c r="I250" s="515" t="s">
        <v>2283</v>
      </c>
      <c r="J250" s="284" t="s">
        <v>459</v>
      </c>
      <c r="K250" s="278" t="s">
        <v>1555</v>
      </c>
      <c r="L250" s="278" t="s">
        <v>1556</v>
      </c>
      <c r="M250" s="278" t="s">
        <v>1568</v>
      </c>
      <c r="N250" s="278" t="s">
        <v>1379</v>
      </c>
      <c r="O250" s="278" t="s">
        <v>298</v>
      </c>
      <c r="P250" s="278" t="s">
        <v>298</v>
      </c>
      <c r="Q250" s="278" t="s">
        <v>298</v>
      </c>
      <c r="R250" s="278" t="s">
        <v>298</v>
      </c>
      <c r="S250" s="278" t="s">
        <v>294</v>
      </c>
      <c r="T250" s="278" t="s">
        <v>298</v>
      </c>
      <c r="U250" s="282">
        <v>315</v>
      </c>
      <c r="V250" s="282">
        <v>1</v>
      </c>
      <c r="W250" s="282" t="s">
        <v>252</v>
      </c>
      <c r="X250" s="282" t="s">
        <v>240</v>
      </c>
    </row>
    <row r="251" spans="1:24" ht="29.25" customHeight="1">
      <c r="A251" s="278">
        <v>5</v>
      </c>
      <c r="B251" s="278" t="s">
        <v>1569</v>
      </c>
      <c r="C251" s="278" t="s">
        <v>1567</v>
      </c>
      <c r="D251" s="281" t="s">
        <v>252</v>
      </c>
      <c r="E251" s="412"/>
      <c r="F251" s="281" t="s">
        <v>240</v>
      </c>
      <c r="G251" s="433" t="s">
        <v>1570</v>
      </c>
      <c r="H251" s="425">
        <v>887000</v>
      </c>
      <c r="I251" s="515" t="s">
        <v>2283</v>
      </c>
      <c r="J251" s="284" t="s">
        <v>459</v>
      </c>
      <c r="K251" s="278" t="s">
        <v>1555</v>
      </c>
      <c r="L251" s="278" t="s">
        <v>1556</v>
      </c>
      <c r="M251" s="278" t="s">
        <v>1568</v>
      </c>
      <c r="N251" s="278" t="s">
        <v>1379</v>
      </c>
      <c r="O251" s="278" t="s">
        <v>298</v>
      </c>
      <c r="P251" s="278" t="s">
        <v>298</v>
      </c>
      <c r="Q251" s="278" t="s">
        <v>298</v>
      </c>
      <c r="R251" s="278" t="s">
        <v>298</v>
      </c>
      <c r="S251" s="278" t="s">
        <v>294</v>
      </c>
      <c r="T251" s="278" t="s">
        <v>298</v>
      </c>
      <c r="U251" s="282">
        <v>307</v>
      </c>
      <c r="V251" s="282">
        <v>2</v>
      </c>
      <c r="W251" s="282" t="s">
        <v>240</v>
      </c>
      <c r="X251" s="282" t="s">
        <v>240</v>
      </c>
    </row>
    <row r="252" spans="1:24" ht="29.25" customHeight="1">
      <c r="A252" s="278">
        <v>6</v>
      </c>
      <c r="B252" s="278" t="s">
        <v>1571</v>
      </c>
      <c r="C252" s="278" t="s">
        <v>263</v>
      </c>
      <c r="D252" s="281" t="s">
        <v>252</v>
      </c>
      <c r="E252" s="412"/>
      <c r="F252" s="281" t="s">
        <v>240</v>
      </c>
      <c r="G252" s="433" t="s">
        <v>1572</v>
      </c>
      <c r="H252" s="425">
        <v>265000</v>
      </c>
      <c r="I252" s="515" t="s">
        <v>2283</v>
      </c>
      <c r="J252" s="284" t="s">
        <v>1573</v>
      </c>
      <c r="K252" s="278" t="s">
        <v>1555</v>
      </c>
      <c r="L252" s="278" t="s">
        <v>1556</v>
      </c>
      <c r="M252" s="278" t="s">
        <v>1568</v>
      </c>
      <c r="N252" s="278" t="s">
        <v>1574</v>
      </c>
      <c r="O252" s="278" t="s">
        <v>293</v>
      </c>
      <c r="P252" s="278" t="s">
        <v>298</v>
      </c>
      <c r="Q252" s="278" t="s">
        <v>294</v>
      </c>
      <c r="R252" s="278" t="s">
        <v>298</v>
      </c>
      <c r="S252" s="278" t="s">
        <v>294</v>
      </c>
      <c r="T252" s="278" t="s">
        <v>298</v>
      </c>
      <c r="U252" s="282">
        <v>135</v>
      </c>
      <c r="V252" s="282">
        <v>1</v>
      </c>
      <c r="W252" s="282" t="s">
        <v>240</v>
      </c>
      <c r="X252" s="282" t="s">
        <v>240</v>
      </c>
    </row>
    <row r="253" spans="1:24" ht="30" customHeight="1">
      <c r="A253" s="278">
        <v>7</v>
      </c>
      <c r="B253" s="278" t="s">
        <v>1575</v>
      </c>
      <c r="C253" s="278" t="s">
        <v>1576</v>
      </c>
      <c r="D253" s="281" t="s">
        <v>252</v>
      </c>
      <c r="E253" s="412"/>
      <c r="F253" s="281" t="s">
        <v>240</v>
      </c>
      <c r="G253" s="433" t="s">
        <v>1577</v>
      </c>
      <c r="H253" s="425">
        <v>2774000</v>
      </c>
      <c r="I253" s="515" t="s">
        <v>2283</v>
      </c>
      <c r="J253" s="284" t="s">
        <v>1578</v>
      </c>
      <c r="K253" s="278" t="s">
        <v>1555</v>
      </c>
      <c r="L253" s="278" t="s">
        <v>1556</v>
      </c>
      <c r="M253" s="278" t="s">
        <v>1163</v>
      </c>
      <c r="N253" s="278" t="s">
        <v>1149</v>
      </c>
      <c r="O253" s="278" t="s">
        <v>293</v>
      </c>
      <c r="P253" s="278" t="s">
        <v>293</v>
      </c>
      <c r="Q253" s="278" t="s">
        <v>293</v>
      </c>
      <c r="R253" s="278" t="s">
        <v>298</v>
      </c>
      <c r="S253" s="278" t="s">
        <v>294</v>
      </c>
      <c r="T253" s="278" t="s">
        <v>293</v>
      </c>
      <c r="U253" s="282">
        <v>842.8</v>
      </c>
      <c r="V253" s="282">
        <v>1</v>
      </c>
      <c r="W253" s="282" t="s">
        <v>240</v>
      </c>
      <c r="X253" s="282" t="s">
        <v>240</v>
      </c>
    </row>
    <row r="254" spans="1:24" ht="29.25" customHeight="1">
      <c r="A254" s="278">
        <v>8</v>
      </c>
      <c r="B254" s="278" t="s">
        <v>1579</v>
      </c>
      <c r="C254" s="278" t="s">
        <v>1580</v>
      </c>
      <c r="D254" s="281" t="s">
        <v>252</v>
      </c>
      <c r="E254" s="412"/>
      <c r="F254" s="281" t="s">
        <v>240</v>
      </c>
      <c r="G254" s="433" t="s">
        <v>1570</v>
      </c>
      <c r="H254" s="425">
        <v>1049000</v>
      </c>
      <c r="I254" s="515" t="s">
        <v>2283</v>
      </c>
      <c r="J254" s="284" t="s">
        <v>1581</v>
      </c>
      <c r="K254" s="278" t="s">
        <v>1555</v>
      </c>
      <c r="L254" s="278" t="s">
        <v>1556</v>
      </c>
      <c r="M254" s="278" t="s">
        <v>1562</v>
      </c>
      <c r="N254" s="278" t="s">
        <v>1379</v>
      </c>
      <c r="O254" s="278" t="s">
        <v>293</v>
      </c>
      <c r="P254" s="278" t="s">
        <v>298</v>
      </c>
      <c r="Q254" s="278" t="s">
        <v>298</v>
      </c>
      <c r="R254" s="278" t="s">
        <v>293</v>
      </c>
      <c r="S254" s="278" t="s">
        <v>294</v>
      </c>
      <c r="T254" s="278" t="s">
        <v>298</v>
      </c>
      <c r="U254" s="282">
        <v>363</v>
      </c>
      <c r="V254" s="282">
        <v>2</v>
      </c>
      <c r="W254" s="282" t="s">
        <v>240</v>
      </c>
      <c r="X254" s="282" t="s">
        <v>240</v>
      </c>
    </row>
    <row r="255" spans="1:24" ht="29.25" customHeight="1">
      <c r="A255" s="278">
        <v>9</v>
      </c>
      <c r="B255" s="278" t="s">
        <v>1582</v>
      </c>
      <c r="C255" s="278" t="s">
        <v>1583</v>
      </c>
      <c r="D255" s="281" t="s">
        <v>252</v>
      </c>
      <c r="E255" s="412"/>
      <c r="F255" s="281" t="s">
        <v>240</v>
      </c>
      <c r="G255" s="433" t="s">
        <v>1584</v>
      </c>
      <c r="H255" s="425">
        <v>25000</v>
      </c>
      <c r="I255" s="515" t="s">
        <v>2283</v>
      </c>
      <c r="J255" s="284"/>
      <c r="K255" s="278" t="s">
        <v>1555</v>
      </c>
      <c r="L255" s="278" t="s">
        <v>1556</v>
      </c>
      <c r="M255" s="278" t="s">
        <v>1562</v>
      </c>
      <c r="N255" s="278"/>
      <c r="O255" s="278" t="s">
        <v>293</v>
      </c>
      <c r="P255" s="278"/>
      <c r="Q255" s="278" t="s">
        <v>294</v>
      </c>
      <c r="R255" s="278" t="s">
        <v>293</v>
      </c>
      <c r="S255" s="278" t="s">
        <v>294</v>
      </c>
      <c r="T255" s="278" t="s">
        <v>304</v>
      </c>
      <c r="U255" s="282"/>
      <c r="V255" s="282"/>
      <c r="W255" s="282"/>
      <c r="X255" s="282"/>
    </row>
    <row r="256" spans="1:24" s="283" customFormat="1" ht="29.25" customHeight="1">
      <c r="A256" s="278">
        <v>10</v>
      </c>
      <c r="B256" s="278" t="s">
        <v>1585</v>
      </c>
      <c r="C256" s="278" t="s">
        <v>1586</v>
      </c>
      <c r="D256" s="281" t="s">
        <v>252</v>
      </c>
      <c r="E256" s="412"/>
      <c r="F256" s="289" t="s">
        <v>240</v>
      </c>
      <c r="G256" s="343" t="s">
        <v>1584</v>
      </c>
      <c r="H256" s="429">
        <v>121000</v>
      </c>
      <c r="I256" s="515" t="s">
        <v>2283</v>
      </c>
      <c r="J256" s="284" t="s">
        <v>459</v>
      </c>
      <c r="K256" s="278" t="s">
        <v>1555</v>
      </c>
      <c r="L256" s="278" t="s">
        <v>1556</v>
      </c>
      <c r="M256" s="278" t="s">
        <v>1562</v>
      </c>
      <c r="N256" s="278" t="s">
        <v>1149</v>
      </c>
      <c r="O256" s="273"/>
      <c r="P256" s="278"/>
      <c r="Q256" s="278"/>
      <c r="R256" s="278"/>
      <c r="S256" s="278"/>
      <c r="T256" s="278"/>
      <c r="U256" s="282">
        <v>53</v>
      </c>
      <c r="V256" s="282">
        <v>1</v>
      </c>
      <c r="W256" s="282" t="s">
        <v>240</v>
      </c>
      <c r="X256" s="282" t="s">
        <v>240</v>
      </c>
    </row>
    <row r="257" spans="1:24" ht="29.25" customHeight="1">
      <c r="A257" s="283"/>
      <c r="B257" s="283"/>
      <c r="C257" s="283"/>
      <c r="D257" s="283"/>
      <c r="E257" s="283"/>
      <c r="F257" s="665" t="s">
        <v>0</v>
      </c>
      <c r="G257" s="666"/>
      <c r="H257" s="446">
        <f>SUM(H247:H256)</f>
        <v>13400000</v>
      </c>
      <c r="I257" s="346"/>
      <c r="J257" s="283"/>
      <c r="K257" s="283"/>
      <c r="L257" s="283"/>
      <c r="M257" s="283"/>
      <c r="N257" s="283"/>
      <c r="O257" s="283"/>
      <c r="P257" s="283"/>
      <c r="Q257" s="283"/>
      <c r="R257" s="283"/>
      <c r="S257" s="283"/>
      <c r="T257" s="283"/>
      <c r="U257" s="283"/>
      <c r="V257" s="283"/>
      <c r="W257" s="283"/>
      <c r="X257" s="283"/>
    </row>
    <row r="258" spans="1:24" ht="29.25" customHeight="1">
      <c r="A258" s="283"/>
      <c r="B258" s="283"/>
      <c r="C258" s="283"/>
      <c r="D258" s="283"/>
      <c r="E258" s="283"/>
      <c r="F258" s="283"/>
      <c r="G258" s="436"/>
      <c r="H258" s="283"/>
      <c r="I258" s="346"/>
      <c r="J258" s="283"/>
      <c r="K258" s="283"/>
      <c r="L258" s="283"/>
      <c r="M258" s="283"/>
      <c r="N258" s="283"/>
      <c r="O258" s="283"/>
      <c r="P258" s="283"/>
      <c r="Q258" s="283"/>
      <c r="R258" s="283"/>
      <c r="S258" s="283"/>
      <c r="T258" s="283"/>
      <c r="U258" s="283"/>
      <c r="V258" s="283"/>
      <c r="W258" s="283"/>
      <c r="X258" s="283"/>
    </row>
    <row r="259" spans="1:24" s="283" customFormat="1" ht="29.25" customHeight="1">
      <c r="A259" s="667" t="s">
        <v>1610</v>
      </c>
      <c r="B259" s="667"/>
      <c r="C259" s="667"/>
      <c r="D259" s="667"/>
      <c r="E259" s="667"/>
      <c r="F259" s="667"/>
      <c r="G259" s="667"/>
      <c r="H259" s="596"/>
      <c r="I259" s="597"/>
      <c r="J259" s="277"/>
      <c r="K259" s="277"/>
      <c r="L259" s="277"/>
      <c r="M259" s="277"/>
      <c r="N259" s="277"/>
      <c r="O259" s="277"/>
      <c r="P259" s="277"/>
      <c r="Q259" s="277"/>
      <c r="R259" s="277"/>
      <c r="S259" s="277"/>
      <c r="T259" s="277"/>
      <c r="U259" s="277"/>
      <c r="V259" s="277"/>
      <c r="W259" s="277"/>
      <c r="X259" s="277"/>
    </row>
    <row r="260" spans="1:24" ht="29.25" customHeight="1">
      <c r="A260" s="278">
        <v>1</v>
      </c>
      <c r="B260" s="282" t="s">
        <v>2382</v>
      </c>
      <c r="C260" s="278"/>
      <c r="D260" s="278"/>
      <c r="E260" s="278"/>
      <c r="F260" s="278"/>
      <c r="G260" s="433"/>
      <c r="H260" s="425"/>
      <c r="I260" s="281"/>
      <c r="J260" s="282"/>
      <c r="K260" s="291" t="s">
        <v>2383</v>
      </c>
      <c r="L260" s="291"/>
      <c r="M260" s="291"/>
      <c r="N260" s="291"/>
      <c r="O260" s="291"/>
      <c r="P260" s="291"/>
      <c r="Q260" s="291"/>
      <c r="R260" s="291"/>
      <c r="S260" s="291"/>
      <c r="T260" s="291"/>
      <c r="U260" s="291"/>
      <c r="V260" s="291"/>
      <c r="W260" s="291"/>
      <c r="X260" s="291"/>
    </row>
    <row r="261" spans="1:24" ht="29.25" customHeight="1">
      <c r="A261" s="528"/>
      <c r="B261" s="528"/>
      <c r="C261" s="528"/>
      <c r="D261" s="528"/>
      <c r="E261" s="528"/>
      <c r="F261" s="681" t="s">
        <v>0</v>
      </c>
      <c r="G261" s="682"/>
      <c r="H261" s="525">
        <f>SUM(H260)</f>
        <v>0</v>
      </c>
      <c r="I261" s="346"/>
      <c r="J261" s="283"/>
      <c r="K261" s="283"/>
      <c r="L261" s="283"/>
      <c r="M261" s="283"/>
      <c r="N261" s="283"/>
      <c r="O261" s="283"/>
      <c r="P261" s="283"/>
      <c r="Q261" s="283"/>
      <c r="R261" s="283"/>
      <c r="S261" s="283"/>
      <c r="T261" s="283"/>
      <c r="U261" s="283"/>
      <c r="V261" s="283"/>
      <c r="W261" s="283"/>
      <c r="X261" s="283"/>
    </row>
    <row r="262" spans="1:24" ht="29.25" customHeight="1">
      <c r="A262" s="283"/>
      <c r="B262" s="283"/>
      <c r="C262" s="283"/>
      <c r="D262" s="283"/>
      <c r="E262" s="283"/>
      <c r="F262" s="283"/>
      <c r="G262" s="436"/>
      <c r="H262" s="283"/>
      <c r="I262" s="346"/>
      <c r="J262" s="283"/>
      <c r="K262" s="283"/>
      <c r="L262" s="283"/>
      <c r="M262" s="283"/>
      <c r="N262" s="283"/>
      <c r="O262" s="283"/>
      <c r="P262" s="283"/>
      <c r="Q262" s="283"/>
      <c r="R262" s="283"/>
      <c r="S262" s="283"/>
      <c r="T262" s="283"/>
      <c r="U262" s="283"/>
      <c r="V262" s="283"/>
      <c r="W262" s="283"/>
      <c r="X262" s="283"/>
    </row>
    <row r="263" spans="1:24" ht="29.25" customHeight="1">
      <c r="A263" s="664" t="s">
        <v>1622</v>
      </c>
      <c r="B263" s="664"/>
      <c r="C263" s="664"/>
      <c r="D263" s="664"/>
      <c r="E263" s="664"/>
      <c r="F263" s="664"/>
      <c r="G263" s="664"/>
      <c r="H263" s="503"/>
      <c r="I263" s="512"/>
      <c r="J263" s="277"/>
      <c r="K263" s="277"/>
      <c r="L263" s="277"/>
      <c r="M263" s="277"/>
      <c r="N263" s="277"/>
      <c r="O263" s="277"/>
      <c r="P263" s="277"/>
      <c r="Q263" s="277"/>
      <c r="R263" s="277"/>
      <c r="S263" s="277"/>
      <c r="T263" s="277"/>
      <c r="U263" s="277"/>
      <c r="V263" s="277"/>
      <c r="W263" s="277"/>
      <c r="X263" s="277"/>
    </row>
    <row r="264" spans="1:24" ht="29.25" customHeight="1">
      <c r="A264" s="278">
        <v>1</v>
      </c>
      <c r="B264" s="278" t="s">
        <v>1260</v>
      </c>
      <c r="C264" s="281" t="s">
        <v>1624</v>
      </c>
      <c r="D264" s="279" t="s">
        <v>252</v>
      </c>
      <c r="E264" s="279" t="s">
        <v>252</v>
      </c>
      <c r="F264" s="412"/>
      <c r="G264" s="348">
        <v>1875</v>
      </c>
      <c r="H264" s="425">
        <v>6213000</v>
      </c>
      <c r="I264" s="412" t="s">
        <v>2280</v>
      </c>
      <c r="J264" s="278" t="s">
        <v>1625</v>
      </c>
      <c r="K264" s="278" t="s">
        <v>1626</v>
      </c>
      <c r="L264" s="291" t="s">
        <v>286</v>
      </c>
      <c r="M264" s="291" t="s">
        <v>1627</v>
      </c>
      <c r="N264" s="291" t="s">
        <v>1628</v>
      </c>
      <c r="O264" s="285" t="s">
        <v>1633</v>
      </c>
      <c r="P264" s="285" t="s">
        <v>1634</v>
      </c>
      <c r="Q264" s="285" t="s">
        <v>293</v>
      </c>
      <c r="R264" s="285" t="s">
        <v>1635</v>
      </c>
      <c r="S264" s="285" t="s">
        <v>293</v>
      </c>
      <c r="T264" s="285" t="s">
        <v>293</v>
      </c>
      <c r="U264" s="287">
        <v>2944</v>
      </c>
      <c r="V264" s="287">
        <v>5</v>
      </c>
      <c r="W264" s="282" t="s">
        <v>252</v>
      </c>
      <c r="X264" s="282" t="s">
        <v>240</v>
      </c>
    </row>
    <row r="265" spans="1:24" s="283" customFormat="1" ht="29.25" customHeight="1">
      <c r="A265" s="278">
        <v>2</v>
      </c>
      <c r="B265" s="278" t="s">
        <v>569</v>
      </c>
      <c r="C265" s="281" t="s">
        <v>1624</v>
      </c>
      <c r="D265" s="279" t="s">
        <v>252</v>
      </c>
      <c r="E265" s="279" t="s">
        <v>240</v>
      </c>
      <c r="F265" s="412"/>
      <c r="G265" s="348" t="s">
        <v>1629</v>
      </c>
      <c r="H265" s="425">
        <v>1761883.03</v>
      </c>
      <c r="I265" s="412" t="s">
        <v>2281</v>
      </c>
      <c r="J265" s="278" t="s">
        <v>1630</v>
      </c>
      <c r="K265" s="278" t="s">
        <v>1631</v>
      </c>
      <c r="L265" s="291" t="s">
        <v>286</v>
      </c>
      <c r="M265" s="291" t="s">
        <v>1394</v>
      </c>
      <c r="N265" s="291" t="s">
        <v>1632</v>
      </c>
      <c r="O265" s="278" t="s">
        <v>292</v>
      </c>
      <c r="P265" s="278" t="s">
        <v>292</v>
      </c>
      <c r="Q265" s="278" t="s">
        <v>293</v>
      </c>
      <c r="R265" s="278" t="s">
        <v>293</v>
      </c>
      <c r="S265" s="278" t="s">
        <v>293</v>
      </c>
      <c r="T265" s="278" t="s">
        <v>293</v>
      </c>
      <c r="U265" s="282">
        <v>296</v>
      </c>
      <c r="V265" s="282"/>
      <c r="W265" s="282" t="s">
        <v>252</v>
      </c>
      <c r="X265" s="282" t="s">
        <v>240</v>
      </c>
    </row>
    <row r="266" spans="1:24" ht="29.25" customHeight="1">
      <c r="A266" s="283"/>
      <c r="B266" s="283"/>
      <c r="C266" s="283"/>
      <c r="D266" s="283"/>
      <c r="E266" s="283"/>
      <c r="F266" s="665" t="s">
        <v>0</v>
      </c>
      <c r="G266" s="666"/>
      <c r="H266" s="430">
        <f>SUM(H264:H265)</f>
        <v>7974883.03</v>
      </c>
      <c r="I266" s="346"/>
      <c r="J266" s="283"/>
      <c r="K266" s="283"/>
      <c r="L266" s="283"/>
      <c r="M266" s="283"/>
      <c r="N266" s="283"/>
      <c r="O266" s="283"/>
      <c r="P266" s="283"/>
      <c r="Q266" s="283"/>
      <c r="R266" s="283"/>
      <c r="S266" s="283"/>
      <c r="T266" s="283"/>
      <c r="U266" s="283"/>
      <c r="V266" s="283"/>
      <c r="W266" s="283"/>
      <c r="X266" s="283"/>
    </row>
    <row r="267" spans="1:24" ht="29.25" customHeight="1">
      <c r="A267" s="283"/>
      <c r="B267" s="283"/>
      <c r="C267" s="283"/>
      <c r="D267" s="283"/>
      <c r="E267" s="283"/>
      <c r="F267" s="283"/>
      <c r="G267" s="436"/>
      <c r="H267" s="283"/>
      <c r="I267" s="346"/>
      <c r="J267" s="283"/>
      <c r="K267" s="283"/>
      <c r="L267" s="283"/>
      <c r="M267" s="283"/>
      <c r="N267" s="283"/>
      <c r="O267" s="283"/>
      <c r="P267" s="283"/>
      <c r="Q267" s="283"/>
      <c r="R267" s="283"/>
      <c r="S267" s="283"/>
      <c r="T267" s="283"/>
      <c r="U267" s="283"/>
      <c r="V267" s="283"/>
      <c r="W267" s="283"/>
      <c r="X267" s="283"/>
    </row>
    <row r="268" spans="1:24" ht="29.25" customHeight="1">
      <c r="A268" s="667" t="s">
        <v>229</v>
      </c>
      <c r="B268" s="667"/>
      <c r="C268" s="667"/>
      <c r="D268" s="667"/>
      <c r="E268" s="667"/>
      <c r="F268" s="667"/>
      <c r="G268" s="667"/>
      <c r="H268" s="504"/>
      <c r="I268" s="512"/>
      <c r="J268" s="277"/>
      <c r="K268" s="277"/>
      <c r="L268" s="277"/>
      <c r="M268" s="277"/>
      <c r="N268" s="277"/>
      <c r="O268" s="277"/>
      <c r="P268" s="277"/>
      <c r="Q268" s="277"/>
      <c r="R268" s="277"/>
      <c r="S268" s="277"/>
      <c r="T268" s="277"/>
      <c r="U268" s="277"/>
      <c r="V268" s="277"/>
      <c r="W268" s="277"/>
      <c r="X268" s="277"/>
    </row>
    <row r="269" spans="1:24" ht="29.25" customHeight="1">
      <c r="A269" s="278">
        <v>1</v>
      </c>
      <c r="B269" s="278" t="s">
        <v>1675</v>
      </c>
      <c r="C269" s="281" t="s">
        <v>1676</v>
      </c>
      <c r="D269" s="279" t="s">
        <v>437</v>
      </c>
      <c r="E269" s="279" t="s">
        <v>241</v>
      </c>
      <c r="F269" s="279" t="s">
        <v>241</v>
      </c>
      <c r="G269" s="433">
        <v>1898</v>
      </c>
      <c r="H269" s="425">
        <v>3951000</v>
      </c>
      <c r="I269" s="412" t="s">
        <v>2283</v>
      </c>
      <c r="J269" s="278" t="s">
        <v>1677</v>
      </c>
      <c r="K269" s="282" t="s">
        <v>1678</v>
      </c>
      <c r="L269" s="291" t="s">
        <v>1679</v>
      </c>
      <c r="M269" s="291" t="s">
        <v>1680</v>
      </c>
      <c r="N269" s="313" t="s">
        <v>1681</v>
      </c>
      <c r="O269" s="291" t="s">
        <v>293</v>
      </c>
      <c r="P269" s="291" t="s">
        <v>293</v>
      </c>
      <c r="Q269" s="291" t="s">
        <v>293</v>
      </c>
      <c r="R269" s="291" t="s">
        <v>293</v>
      </c>
      <c r="S269" s="291" t="s">
        <v>293</v>
      </c>
      <c r="T269" s="291" t="s">
        <v>293</v>
      </c>
      <c r="U269" s="291">
        <v>1167</v>
      </c>
      <c r="V269" s="291" t="s">
        <v>1682</v>
      </c>
      <c r="W269" s="291" t="s">
        <v>252</v>
      </c>
      <c r="X269" s="291" t="s">
        <v>240</v>
      </c>
    </row>
    <row r="270" spans="1:24" ht="29.25" customHeight="1">
      <c r="A270" s="283"/>
      <c r="B270" s="283"/>
      <c r="C270" s="283"/>
      <c r="D270" s="283"/>
      <c r="E270" s="283"/>
      <c r="F270" s="665" t="s">
        <v>0</v>
      </c>
      <c r="G270" s="666"/>
      <c r="H270" s="430">
        <f>SUM(H269)</f>
        <v>3951000</v>
      </c>
      <c r="I270" s="283"/>
      <c r="J270" s="283"/>
      <c r="K270" s="283"/>
      <c r="L270" s="283"/>
      <c r="M270" s="283"/>
      <c r="N270" s="283"/>
      <c r="O270" s="283"/>
      <c r="P270" s="283"/>
      <c r="Q270" s="283"/>
      <c r="R270" s="283"/>
      <c r="S270" s="283"/>
      <c r="T270" s="283"/>
      <c r="U270" s="283"/>
      <c r="V270" s="283"/>
      <c r="W270" s="283"/>
      <c r="X270" s="283"/>
    </row>
    <row r="271" spans="1:24" ht="29.25" customHeight="1">
      <c r="A271" s="283"/>
      <c r="B271" s="283"/>
      <c r="C271" s="283"/>
      <c r="D271" s="283"/>
      <c r="E271" s="283"/>
      <c r="F271" s="283"/>
      <c r="G271" s="436"/>
      <c r="H271" s="283"/>
      <c r="I271" s="346"/>
      <c r="J271" s="283"/>
      <c r="K271" s="283"/>
      <c r="L271" s="283"/>
      <c r="M271" s="283"/>
      <c r="N271" s="283"/>
      <c r="O271" s="283"/>
      <c r="P271" s="283"/>
      <c r="Q271" s="283"/>
      <c r="R271" s="283"/>
      <c r="S271" s="283"/>
      <c r="T271" s="283"/>
      <c r="U271" s="283"/>
      <c r="V271" s="283"/>
      <c r="W271" s="283"/>
      <c r="X271" s="283"/>
    </row>
    <row r="272" spans="1:24" s="283" customFormat="1" ht="29.25" customHeight="1">
      <c r="A272" s="668" t="s">
        <v>1724</v>
      </c>
      <c r="B272" s="668"/>
      <c r="C272" s="668"/>
      <c r="D272" s="668"/>
      <c r="E272" s="668"/>
      <c r="F272" s="668"/>
      <c r="G272" s="668"/>
      <c r="H272" s="505"/>
      <c r="I272" s="514"/>
      <c r="J272" s="277"/>
      <c r="K272" s="277"/>
      <c r="L272" s="277"/>
      <c r="M272" s="277"/>
      <c r="N272" s="277"/>
      <c r="O272" s="277"/>
      <c r="P272" s="277"/>
      <c r="Q272" s="277"/>
      <c r="R272" s="277"/>
      <c r="S272" s="277"/>
      <c r="T272" s="277"/>
      <c r="U272" s="277"/>
      <c r="V272" s="277"/>
      <c r="W272" s="277"/>
      <c r="X272" s="277"/>
    </row>
    <row r="273" spans="1:24" ht="29.25" customHeight="1">
      <c r="A273" s="278">
        <v>1</v>
      </c>
      <c r="B273" s="278" t="s">
        <v>1726</v>
      </c>
      <c r="C273" s="281" t="s">
        <v>1727</v>
      </c>
      <c r="D273" s="279" t="s">
        <v>437</v>
      </c>
      <c r="E273" s="279" t="s">
        <v>241</v>
      </c>
      <c r="F273" s="279" t="s">
        <v>241</v>
      </c>
      <c r="G273" s="433">
        <v>1950</v>
      </c>
      <c r="H273" s="425">
        <v>253000</v>
      </c>
      <c r="I273" s="412" t="s">
        <v>2284</v>
      </c>
      <c r="J273" s="278" t="s">
        <v>1728</v>
      </c>
      <c r="K273" s="278" t="s">
        <v>1729</v>
      </c>
      <c r="L273" s="313" t="s">
        <v>1730</v>
      </c>
      <c r="M273" s="313" t="s">
        <v>1394</v>
      </c>
      <c r="N273" s="313" t="s">
        <v>1731</v>
      </c>
      <c r="O273" s="293" t="s">
        <v>1748</v>
      </c>
      <c r="P273" s="293" t="s">
        <v>1748</v>
      </c>
      <c r="Q273" s="293" t="s">
        <v>1748</v>
      </c>
      <c r="R273" s="293" t="s">
        <v>1748</v>
      </c>
      <c r="S273" s="293" t="s">
        <v>1749</v>
      </c>
      <c r="T273" s="293" t="s">
        <v>1748</v>
      </c>
      <c r="U273" s="328">
        <v>76.17</v>
      </c>
      <c r="V273" s="328">
        <v>3</v>
      </c>
      <c r="W273" s="328" t="s">
        <v>437</v>
      </c>
      <c r="X273" s="328" t="s">
        <v>241</v>
      </c>
    </row>
    <row r="274" spans="1:24" ht="29.25" customHeight="1">
      <c r="A274" s="278">
        <v>2</v>
      </c>
      <c r="B274" s="278" t="s">
        <v>1732</v>
      </c>
      <c r="C274" s="281" t="s">
        <v>1733</v>
      </c>
      <c r="D274" s="279" t="s">
        <v>437</v>
      </c>
      <c r="E274" s="279" t="s">
        <v>241</v>
      </c>
      <c r="F274" s="279" t="s">
        <v>241</v>
      </c>
      <c r="G274" s="433">
        <v>1950</v>
      </c>
      <c r="H274" s="425">
        <v>210000</v>
      </c>
      <c r="I274" s="412" t="s">
        <v>2284</v>
      </c>
      <c r="J274" s="278" t="s">
        <v>1733</v>
      </c>
      <c r="K274" s="278" t="s">
        <v>1734</v>
      </c>
      <c r="L274" s="313" t="s">
        <v>1733</v>
      </c>
      <c r="M274" s="313" t="s">
        <v>1394</v>
      </c>
      <c r="N274" s="313" t="s">
        <v>1733</v>
      </c>
      <c r="O274" s="295" t="s">
        <v>1733</v>
      </c>
      <c r="P274" s="295" t="s">
        <v>1733</v>
      </c>
      <c r="Q274" s="295" t="s">
        <v>1733</v>
      </c>
      <c r="R274" s="295" t="s">
        <v>1733</v>
      </c>
      <c r="S274" s="295" t="s">
        <v>1733</v>
      </c>
      <c r="T274" s="295" t="s">
        <v>1733</v>
      </c>
      <c r="U274" s="295">
        <v>63.24</v>
      </c>
      <c r="V274" s="295">
        <v>3</v>
      </c>
      <c r="W274" s="295" t="s">
        <v>437</v>
      </c>
      <c r="X274" s="295" t="s">
        <v>241</v>
      </c>
    </row>
    <row r="275" spans="1:24" ht="29.25" customHeight="1">
      <c r="A275" s="278">
        <v>3</v>
      </c>
      <c r="B275" s="278" t="s">
        <v>1735</v>
      </c>
      <c r="C275" s="281" t="s">
        <v>1733</v>
      </c>
      <c r="D275" s="279" t="s">
        <v>437</v>
      </c>
      <c r="E275" s="279" t="s">
        <v>241</v>
      </c>
      <c r="F275" s="279" t="s">
        <v>241</v>
      </c>
      <c r="G275" s="433">
        <v>1950</v>
      </c>
      <c r="H275" s="425">
        <v>227000</v>
      </c>
      <c r="I275" s="412" t="s">
        <v>2284</v>
      </c>
      <c r="J275" s="278" t="s">
        <v>1733</v>
      </c>
      <c r="K275" s="278" t="s">
        <v>1736</v>
      </c>
      <c r="L275" s="313" t="s">
        <v>1733</v>
      </c>
      <c r="M275" s="313" t="s">
        <v>1394</v>
      </c>
      <c r="N275" s="313" t="s">
        <v>1733</v>
      </c>
      <c r="O275" s="295" t="s">
        <v>1733</v>
      </c>
      <c r="P275" s="295" t="s">
        <v>1733</v>
      </c>
      <c r="Q275" s="295" t="s">
        <v>1733</v>
      </c>
      <c r="R275" s="295" t="s">
        <v>1733</v>
      </c>
      <c r="S275" s="295" t="s">
        <v>1733</v>
      </c>
      <c r="T275" s="295" t="s">
        <v>1733</v>
      </c>
      <c r="U275" s="295">
        <v>68.35</v>
      </c>
      <c r="V275" s="295">
        <v>3</v>
      </c>
      <c r="W275" s="295" t="s">
        <v>437</v>
      </c>
      <c r="X275" s="295" t="s">
        <v>241</v>
      </c>
    </row>
    <row r="276" spans="1:24" ht="29.25" customHeight="1">
      <c r="A276" s="278">
        <v>4</v>
      </c>
      <c r="B276" s="278" t="s">
        <v>1737</v>
      </c>
      <c r="C276" s="281" t="s">
        <v>1733</v>
      </c>
      <c r="D276" s="279" t="s">
        <v>437</v>
      </c>
      <c r="E276" s="279" t="s">
        <v>241</v>
      </c>
      <c r="F276" s="279" t="s">
        <v>241</v>
      </c>
      <c r="G276" s="433">
        <v>1950</v>
      </c>
      <c r="H276" s="425">
        <v>230000</v>
      </c>
      <c r="I276" s="412" t="s">
        <v>2284</v>
      </c>
      <c r="J276" s="278" t="s">
        <v>1733</v>
      </c>
      <c r="K276" s="278" t="s">
        <v>1738</v>
      </c>
      <c r="L276" s="313" t="s">
        <v>1733</v>
      </c>
      <c r="M276" s="313" t="s">
        <v>1394</v>
      </c>
      <c r="N276" s="313" t="s">
        <v>1733</v>
      </c>
      <c r="O276" s="295" t="s">
        <v>1733</v>
      </c>
      <c r="P276" s="295" t="s">
        <v>1733</v>
      </c>
      <c r="Q276" s="295" t="s">
        <v>1733</v>
      </c>
      <c r="R276" s="295" t="s">
        <v>1733</v>
      </c>
      <c r="S276" s="295" t="s">
        <v>1733</v>
      </c>
      <c r="T276" s="295" t="s">
        <v>1733</v>
      </c>
      <c r="U276" s="295">
        <v>69.15</v>
      </c>
      <c r="V276" s="295">
        <v>3</v>
      </c>
      <c r="W276" s="295" t="s">
        <v>437</v>
      </c>
      <c r="X276" s="295" t="s">
        <v>241</v>
      </c>
    </row>
    <row r="277" spans="1:24" s="283" customFormat="1" ht="29.25" customHeight="1">
      <c r="A277" s="278">
        <v>5</v>
      </c>
      <c r="B277" s="278" t="s">
        <v>1739</v>
      </c>
      <c r="C277" s="281" t="s">
        <v>1733</v>
      </c>
      <c r="D277" s="279" t="s">
        <v>437</v>
      </c>
      <c r="E277" s="279" t="s">
        <v>241</v>
      </c>
      <c r="F277" s="279" t="s">
        <v>241</v>
      </c>
      <c r="G277" s="433">
        <v>1950</v>
      </c>
      <c r="H277" s="425">
        <v>244000</v>
      </c>
      <c r="I277" s="412" t="s">
        <v>2284</v>
      </c>
      <c r="J277" s="278" t="s">
        <v>1733</v>
      </c>
      <c r="K277" s="278" t="s">
        <v>1740</v>
      </c>
      <c r="L277" s="313" t="s">
        <v>1733</v>
      </c>
      <c r="M277" s="313" t="s">
        <v>1394</v>
      </c>
      <c r="N277" s="313" t="s">
        <v>1733</v>
      </c>
      <c r="O277" s="295" t="s">
        <v>1733</v>
      </c>
      <c r="P277" s="295" t="s">
        <v>1733</v>
      </c>
      <c r="Q277" s="295" t="s">
        <v>1733</v>
      </c>
      <c r="R277" s="295" t="s">
        <v>1733</v>
      </c>
      <c r="S277" s="295" t="s">
        <v>1733</v>
      </c>
      <c r="T277" s="295" t="s">
        <v>1733</v>
      </c>
      <c r="U277" s="295">
        <v>73.22</v>
      </c>
      <c r="V277" s="295">
        <v>3</v>
      </c>
      <c r="W277" s="295" t="s">
        <v>437</v>
      </c>
      <c r="X277" s="295" t="s">
        <v>241</v>
      </c>
    </row>
    <row r="278" spans="1:24" s="283" customFormat="1" ht="29.25" customHeight="1">
      <c r="A278" s="278">
        <v>6</v>
      </c>
      <c r="B278" s="278" t="s">
        <v>1741</v>
      </c>
      <c r="C278" s="281" t="s">
        <v>1727</v>
      </c>
      <c r="D278" s="279" t="s">
        <v>437</v>
      </c>
      <c r="E278" s="279" t="s">
        <v>241</v>
      </c>
      <c r="F278" s="279" t="s">
        <v>241</v>
      </c>
      <c r="G278" s="433" t="s">
        <v>1742</v>
      </c>
      <c r="H278" s="425">
        <v>2732000</v>
      </c>
      <c r="I278" s="412" t="s">
        <v>2284</v>
      </c>
      <c r="J278" s="278" t="s">
        <v>1743</v>
      </c>
      <c r="K278" s="278" t="s">
        <v>1744</v>
      </c>
      <c r="L278" s="313" t="s">
        <v>1745</v>
      </c>
      <c r="M278" s="313" t="s">
        <v>1746</v>
      </c>
      <c r="N278" s="313" t="s">
        <v>1747</v>
      </c>
      <c r="O278" s="296" t="s">
        <v>1750</v>
      </c>
      <c r="P278" s="296" t="s">
        <v>1748</v>
      </c>
      <c r="Q278" s="296" t="s">
        <v>1748</v>
      </c>
      <c r="R278" s="296" t="s">
        <v>1748</v>
      </c>
      <c r="S278" s="296" t="s">
        <v>1748</v>
      </c>
      <c r="T278" s="296" t="s">
        <v>1748</v>
      </c>
      <c r="U278" s="333">
        <v>888</v>
      </c>
      <c r="V278" s="329">
        <v>2</v>
      </c>
      <c r="W278" s="329" t="s">
        <v>241</v>
      </c>
      <c r="X278" s="329" t="s">
        <v>241</v>
      </c>
    </row>
    <row r="279" spans="1:24" ht="29.25" customHeight="1">
      <c r="A279" s="283"/>
      <c r="B279" s="283"/>
      <c r="C279" s="283"/>
      <c r="D279" s="283"/>
      <c r="E279" s="283"/>
      <c r="F279" s="665" t="s">
        <v>0</v>
      </c>
      <c r="G279" s="666"/>
      <c r="H279" s="430">
        <f>SUM(H273:H278)</f>
        <v>3896000</v>
      </c>
      <c r="I279" s="283"/>
      <c r="J279" s="283"/>
      <c r="K279" s="283"/>
      <c r="L279" s="283"/>
      <c r="M279" s="283"/>
      <c r="N279" s="283"/>
      <c r="O279" s="283"/>
      <c r="P279" s="283"/>
      <c r="Q279" s="283"/>
      <c r="R279" s="283"/>
      <c r="S279" s="283"/>
      <c r="T279" s="283"/>
      <c r="U279" s="283"/>
      <c r="V279" s="283"/>
      <c r="W279" s="283"/>
      <c r="X279" s="283"/>
    </row>
    <row r="280" spans="1:24" ht="29.25" customHeight="1">
      <c r="A280" s="283"/>
      <c r="B280" s="283"/>
      <c r="C280" s="283"/>
      <c r="D280" s="283"/>
      <c r="E280" s="283"/>
      <c r="F280" s="283"/>
      <c r="G280" s="436"/>
      <c r="H280" s="283"/>
      <c r="I280" s="346"/>
      <c r="J280" s="283"/>
      <c r="K280" s="283"/>
      <c r="L280" s="283"/>
      <c r="M280" s="283"/>
      <c r="N280" s="283"/>
      <c r="O280" s="283"/>
      <c r="P280" s="283"/>
      <c r="Q280" s="283"/>
      <c r="R280" s="283"/>
      <c r="S280" s="283"/>
      <c r="T280" s="283"/>
      <c r="U280" s="283"/>
      <c r="V280" s="283"/>
      <c r="W280" s="283"/>
      <c r="X280" s="283"/>
    </row>
    <row r="281" spans="1:24" ht="29.25" customHeight="1">
      <c r="A281" s="664" t="s">
        <v>1782</v>
      </c>
      <c r="B281" s="664"/>
      <c r="C281" s="664"/>
      <c r="D281" s="664"/>
      <c r="E281" s="664"/>
      <c r="F281" s="669"/>
      <c r="G281" s="664"/>
      <c r="H281" s="503"/>
      <c r="I281" s="512"/>
      <c r="J281" s="277"/>
      <c r="K281" s="277"/>
      <c r="L281" s="277"/>
      <c r="M281" s="277"/>
      <c r="N281" s="277"/>
      <c r="O281" s="277"/>
      <c r="P281" s="277"/>
      <c r="Q281" s="277"/>
      <c r="R281" s="277"/>
      <c r="S281" s="277"/>
      <c r="T281" s="277"/>
      <c r="U281" s="277"/>
      <c r="V281" s="277"/>
      <c r="W281" s="277"/>
      <c r="X281" s="277"/>
    </row>
    <row r="282" spans="1:24" s="283" customFormat="1" ht="29.25" customHeight="1">
      <c r="A282" s="278">
        <v>1</v>
      </c>
      <c r="B282" s="285" t="s">
        <v>1783</v>
      </c>
      <c r="C282" s="285" t="s">
        <v>1784</v>
      </c>
      <c r="D282" s="289" t="s">
        <v>252</v>
      </c>
      <c r="E282" s="281" t="s">
        <v>240</v>
      </c>
      <c r="F282" s="298" t="s">
        <v>252</v>
      </c>
      <c r="G282" s="343">
        <v>1990</v>
      </c>
      <c r="H282" s="425">
        <v>3854000</v>
      </c>
      <c r="I282" s="412" t="s">
        <v>2280</v>
      </c>
      <c r="J282" s="349" t="s">
        <v>1785</v>
      </c>
      <c r="K282" s="285" t="s">
        <v>1786</v>
      </c>
      <c r="L282" s="285" t="s">
        <v>286</v>
      </c>
      <c r="M282" s="285" t="s">
        <v>1568</v>
      </c>
      <c r="N282" s="285" t="s">
        <v>1787</v>
      </c>
      <c r="O282" s="285" t="s">
        <v>298</v>
      </c>
      <c r="P282" s="285" t="s">
        <v>305</v>
      </c>
      <c r="Q282" s="285" t="s">
        <v>305</v>
      </c>
      <c r="R282" s="285" t="s">
        <v>305</v>
      </c>
      <c r="S282" s="285" t="s">
        <v>305</v>
      </c>
      <c r="T282" s="285" t="s">
        <v>305</v>
      </c>
      <c r="U282" s="526">
        <v>1272.28</v>
      </c>
      <c r="V282" s="291"/>
      <c r="W282" s="291"/>
      <c r="X282" s="291"/>
    </row>
    <row r="283" spans="1:24" s="283" customFormat="1" ht="29.25" customHeight="1">
      <c r="A283" s="278">
        <v>2</v>
      </c>
      <c r="B283" s="278" t="s">
        <v>354</v>
      </c>
      <c r="C283" s="278"/>
      <c r="D283" s="281" t="s">
        <v>240</v>
      </c>
      <c r="E283" s="281" t="s">
        <v>240</v>
      </c>
      <c r="F283" s="298" t="s">
        <v>252</v>
      </c>
      <c r="G283" s="433">
        <v>1990</v>
      </c>
      <c r="H283" s="425">
        <v>25000</v>
      </c>
      <c r="I283" s="412" t="s">
        <v>2280</v>
      </c>
      <c r="J283" s="282"/>
      <c r="K283" s="278" t="s">
        <v>1786</v>
      </c>
      <c r="L283" s="278" t="s">
        <v>286</v>
      </c>
      <c r="M283" s="278" t="s">
        <v>1388</v>
      </c>
      <c r="N283" s="278" t="s">
        <v>1788</v>
      </c>
      <c r="O283" s="278" t="s">
        <v>579</v>
      </c>
      <c r="P283" s="278" t="s">
        <v>294</v>
      </c>
      <c r="Q283" s="278" t="s">
        <v>294</v>
      </c>
      <c r="R283" s="278" t="s">
        <v>579</v>
      </c>
      <c r="S283" s="278" t="s">
        <v>294</v>
      </c>
      <c r="T283" s="278" t="s">
        <v>579</v>
      </c>
      <c r="U283" s="291"/>
      <c r="V283" s="291"/>
      <c r="W283" s="291"/>
      <c r="X283" s="291"/>
    </row>
    <row r="284" spans="1:24" s="283" customFormat="1" ht="29.25" customHeight="1">
      <c r="A284" s="278">
        <v>3</v>
      </c>
      <c r="B284" s="278" t="s">
        <v>1789</v>
      </c>
      <c r="C284" s="278"/>
      <c r="D284" s="281" t="s">
        <v>252</v>
      </c>
      <c r="E284" s="281" t="s">
        <v>240</v>
      </c>
      <c r="F284" s="281"/>
      <c r="G284" s="433">
        <v>1995</v>
      </c>
      <c r="H284" s="425">
        <v>69182.4</v>
      </c>
      <c r="I284" s="412" t="s">
        <v>2284</v>
      </c>
      <c r="J284" s="282"/>
      <c r="K284" s="278" t="s">
        <v>1786</v>
      </c>
      <c r="L284" s="278"/>
      <c r="M284" s="278"/>
      <c r="N284" s="278"/>
      <c r="O284" s="278"/>
      <c r="P284" s="278"/>
      <c r="Q284" s="278"/>
      <c r="R284" s="278"/>
      <c r="S284" s="278"/>
      <c r="T284" s="278"/>
      <c r="U284" s="291"/>
      <c r="V284" s="291"/>
      <c r="W284" s="291"/>
      <c r="X284" s="291"/>
    </row>
    <row r="285" spans="1:24" s="283" customFormat="1" ht="29.25" customHeight="1">
      <c r="A285" s="278">
        <v>4</v>
      </c>
      <c r="B285" s="278" t="s">
        <v>1790</v>
      </c>
      <c r="C285" s="278"/>
      <c r="D285" s="281" t="s">
        <v>252</v>
      </c>
      <c r="E285" s="281" t="s">
        <v>240</v>
      </c>
      <c r="F285" s="281"/>
      <c r="G285" s="433">
        <v>1992</v>
      </c>
      <c r="H285" s="425">
        <v>15984.1</v>
      </c>
      <c r="I285" s="412" t="s">
        <v>2284</v>
      </c>
      <c r="J285" s="282"/>
      <c r="K285" s="278" t="s">
        <v>1786</v>
      </c>
      <c r="L285" s="278"/>
      <c r="M285" s="278"/>
      <c r="N285" s="278"/>
      <c r="O285" s="278"/>
      <c r="P285" s="278"/>
      <c r="Q285" s="278"/>
      <c r="R285" s="278"/>
      <c r="S285" s="278"/>
      <c r="T285" s="278"/>
      <c r="U285" s="291"/>
      <c r="V285" s="291"/>
      <c r="W285" s="291"/>
      <c r="X285" s="291"/>
    </row>
    <row r="286" spans="1:24" ht="29.25" customHeight="1">
      <c r="A286" s="283"/>
      <c r="B286" s="283"/>
      <c r="C286" s="283"/>
      <c r="D286" s="283"/>
      <c r="E286" s="283"/>
      <c r="F286" s="665" t="s">
        <v>0</v>
      </c>
      <c r="G286" s="666"/>
      <c r="H286" s="446">
        <f>SUM(H282:H285)</f>
        <v>3964166.5</v>
      </c>
      <c r="I286" s="283"/>
      <c r="J286" s="283"/>
      <c r="K286" s="283"/>
      <c r="L286" s="283"/>
      <c r="M286" s="283"/>
      <c r="N286" s="283"/>
      <c r="O286" s="283"/>
      <c r="P286" s="283"/>
      <c r="Q286" s="283"/>
      <c r="R286" s="283"/>
      <c r="S286" s="283"/>
      <c r="T286" s="283"/>
      <c r="U286" s="283"/>
      <c r="V286" s="283"/>
      <c r="W286" s="283"/>
      <c r="X286" s="283"/>
    </row>
    <row r="287" spans="1:24" ht="29.25" customHeight="1">
      <c r="A287" s="283"/>
      <c r="B287" s="283"/>
      <c r="C287" s="283"/>
      <c r="D287" s="283"/>
      <c r="E287" s="283"/>
      <c r="F287" s="283"/>
      <c r="G287" s="436"/>
      <c r="H287" s="283"/>
      <c r="I287" s="346"/>
      <c r="J287" s="283"/>
      <c r="K287" s="283"/>
      <c r="L287" s="283"/>
      <c r="M287" s="283"/>
      <c r="N287" s="283"/>
      <c r="O287" s="283"/>
      <c r="P287" s="283"/>
      <c r="Q287" s="283"/>
      <c r="R287" s="283"/>
      <c r="S287" s="283"/>
      <c r="T287" s="283"/>
      <c r="U287" s="283"/>
      <c r="V287" s="283"/>
      <c r="W287" s="283"/>
      <c r="X287" s="283"/>
    </row>
    <row r="288" spans="1:24" ht="29.25" customHeight="1">
      <c r="A288" s="664" t="s">
        <v>1799</v>
      </c>
      <c r="B288" s="664"/>
      <c r="C288" s="664"/>
      <c r="D288" s="664"/>
      <c r="E288" s="664"/>
      <c r="F288" s="664"/>
      <c r="G288" s="664"/>
      <c r="H288" s="503"/>
      <c r="I288" s="512"/>
      <c r="J288" s="277"/>
      <c r="K288" s="277"/>
      <c r="L288" s="277"/>
      <c r="M288" s="277"/>
      <c r="N288" s="277"/>
      <c r="O288" s="277"/>
      <c r="P288" s="277"/>
      <c r="Q288" s="277"/>
      <c r="R288" s="277"/>
      <c r="S288" s="277"/>
      <c r="T288" s="277"/>
      <c r="U288" s="277"/>
      <c r="V288" s="277"/>
      <c r="W288" s="277"/>
      <c r="X288" s="277"/>
    </row>
    <row r="289" spans="1:24" s="283" customFormat="1" ht="29.25" customHeight="1">
      <c r="A289" s="278">
        <v>1</v>
      </c>
      <c r="B289" s="278" t="s">
        <v>1801</v>
      </c>
      <c r="C289" s="281" t="s">
        <v>1802</v>
      </c>
      <c r="D289" s="279" t="s">
        <v>437</v>
      </c>
      <c r="E289" s="279" t="s">
        <v>241</v>
      </c>
      <c r="F289" s="279" t="s">
        <v>241</v>
      </c>
      <c r="G289" s="433">
        <v>1994</v>
      </c>
      <c r="H289" s="425">
        <v>1862000</v>
      </c>
      <c r="I289" s="519" t="s">
        <v>2283</v>
      </c>
      <c r="J289" s="278" t="s">
        <v>1803</v>
      </c>
      <c r="K289" s="278" t="s">
        <v>1804</v>
      </c>
      <c r="L289" s="313" t="s">
        <v>1805</v>
      </c>
      <c r="M289" s="313" t="s">
        <v>1806</v>
      </c>
      <c r="N289" s="313" t="s">
        <v>1807</v>
      </c>
      <c r="O289" s="278" t="s">
        <v>1812</v>
      </c>
      <c r="P289" s="278" t="s">
        <v>1812</v>
      </c>
      <c r="Q289" s="278" t="s">
        <v>1812</v>
      </c>
      <c r="R289" s="278" t="s">
        <v>1812</v>
      </c>
      <c r="S289" s="278" t="s">
        <v>1812</v>
      </c>
      <c r="T289" s="282" t="s">
        <v>1812</v>
      </c>
      <c r="U289" s="282">
        <v>605.3</v>
      </c>
      <c r="V289" s="282">
        <v>2</v>
      </c>
      <c r="W289" s="282" t="s">
        <v>437</v>
      </c>
      <c r="X289" s="282" t="s">
        <v>241</v>
      </c>
    </row>
    <row r="290" spans="1:24" s="283" customFormat="1" ht="67.5" customHeight="1">
      <c r="A290" s="278">
        <v>2</v>
      </c>
      <c r="B290" s="278" t="s">
        <v>1801</v>
      </c>
      <c r="C290" s="281" t="s">
        <v>1808</v>
      </c>
      <c r="D290" s="279" t="s">
        <v>437</v>
      </c>
      <c r="E290" s="279" t="s">
        <v>241</v>
      </c>
      <c r="F290" s="279" t="s">
        <v>241</v>
      </c>
      <c r="G290" s="433">
        <v>1996</v>
      </c>
      <c r="H290" s="425">
        <v>794000</v>
      </c>
      <c r="I290" s="519" t="s">
        <v>2283</v>
      </c>
      <c r="J290" s="278" t="s">
        <v>1809</v>
      </c>
      <c r="K290" s="278" t="s">
        <v>1804</v>
      </c>
      <c r="L290" s="313" t="s">
        <v>1810</v>
      </c>
      <c r="M290" s="313" t="s">
        <v>1811</v>
      </c>
      <c r="N290" s="313"/>
      <c r="O290" s="278" t="s">
        <v>1812</v>
      </c>
      <c r="P290" s="278" t="s">
        <v>1812</v>
      </c>
      <c r="Q290" s="278" t="s">
        <v>1812</v>
      </c>
      <c r="R290" s="278" t="s">
        <v>1812</v>
      </c>
      <c r="S290" s="278" t="s">
        <v>1812</v>
      </c>
      <c r="T290" s="282" t="s">
        <v>1812</v>
      </c>
      <c r="U290" s="282">
        <v>258.3</v>
      </c>
      <c r="V290" s="282">
        <v>1</v>
      </c>
      <c r="W290" s="282" t="s">
        <v>241</v>
      </c>
      <c r="X290" s="282" t="s">
        <v>241</v>
      </c>
    </row>
    <row r="291" spans="1:24" ht="29.25" customHeight="1">
      <c r="A291" s="283"/>
      <c r="B291" s="283"/>
      <c r="C291" s="283"/>
      <c r="D291" s="283"/>
      <c r="E291" s="283"/>
      <c r="F291" s="665" t="s">
        <v>0</v>
      </c>
      <c r="G291" s="666"/>
      <c r="H291" s="446">
        <f>SUM(H289:H290)</f>
        <v>2656000</v>
      </c>
      <c r="I291" s="283"/>
      <c r="J291" s="283"/>
      <c r="K291" s="283"/>
      <c r="L291" s="283"/>
      <c r="M291" s="283"/>
      <c r="N291" s="283"/>
      <c r="O291" s="283"/>
      <c r="P291" s="283"/>
      <c r="Q291" s="283"/>
      <c r="R291" s="283"/>
      <c r="S291" s="283"/>
      <c r="T291" s="283"/>
      <c r="U291" s="283"/>
      <c r="V291" s="283"/>
      <c r="W291" s="283"/>
      <c r="X291" s="283"/>
    </row>
    <row r="292" spans="1:24" ht="29.25" customHeight="1" thickBot="1">
      <c r="A292" s="283"/>
      <c r="B292" s="283"/>
      <c r="C292" s="283"/>
      <c r="D292" s="283"/>
      <c r="E292" s="283"/>
      <c r="F292" s="283"/>
      <c r="G292" s="436"/>
      <c r="H292" s="283"/>
      <c r="I292" s="346"/>
      <c r="J292" s="283"/>
      <c r="K292" s="283"/>
      <c r="L292" s="283"/>
      <c r="M292" s="283"/>
      <c r="N292" s="283"/>
      <c r="O292" s="283"/>
      <c r="P292" s="283"/>
      <c r="Q292" s="283"/>
      <c r="R292" s="283"/>
      <c r="S292" s="283"/>
      <c r="T292" s="283"/>
      <c r="U292" s="283"/>
      <c r="V292" s="283"/>
      <c r="W292" s="283"/>
      <c r="X292" s="283"/>
    </row>
    <row r="293" spans="2:24" ht="29.25" customHeight="1" thickBot="1">
      <c r="B293" s="350"/>
      <c r="C293" s="283"/>
      <c r="D293" s="346"/>
      <c r="E293" s="346"/>
      <c r="F293" s="672" t="s">
        <v>71</v>
      </c>
      <c r="G293" s="673"/>
      <c r="H293" s="418">
        <f>SUM(H291+H286+H279+H270+H266+H257+H244+H239+H225+H170+H166+H162+H150+H145+H141+H137+H132+H126+H120+H116+H86+H71+H62+H42)</f>
        <v>299871227.98</v>
      </c>
      <c r="K293" s="283"/>
      <c r="L293" s="283"/>
      <c r="M293" s="283"/>
      <c r="N293" s="283"/>
      <c r="O293" s="283"/>
      <c r="P293" s="283"/>
      <c r="Q293" s="283"/>
      <c r="R293" s="283"/>
      <c r="S293" s="283"/>
      <c r="T293" s="283"/>
      <c r="U293" s="283"/>
      <c r="V293" s="283"/>
      <c r="W293" s="283"/>
      <c r="X293" s="283"/>
    </row>
    <row r="294" spans="11:24" ht="29.25" customHeight="1">
      <c r="K294" s="283"/>
      <c r="L294" s="283"/>
      <c r="M294" s="283"/>
      <c r="N294" s="283"/>
      <c r="O294" s="283"/>
      <c r="P294" s="283"/>
      <c r="Q294" s="283"/>
      <c r="R294" s="283"/>
      <c r="S294" s="283"/>
      <c r="T294" s="283"/>
      <c r="U294" s="283"/>
      <c r="V294" s="283"/>
      <c r="W294" s="283"/>
      <c r="X294" s="283"/>
    </row>
    <row r="295" spans="11:24" ht="29.25" customHeight="1">
      <c r="K295" s="283"/>
      <c r="L295" s="283"/>
      <c r="M295" s="283"/>
      <c r="N295" s="283"/>
      <c r="O295" s="283"/>
      <c r="P295" s="283"/>
      <c r="Q295" s="283"/>
      <c r="R295" s="283"/>
      <c r="S295" s="283"/>
      <c r="T295" s="283"/>
      <c r="U295" s="283"/>
      <c r="V295" s="283"/>
      <c r="W295" s="283"/>
      <c r="X295" s="283"/>
    </row>
    <row r="296" spans="11:24" ht="29.25" customHeight="1">
      <c r="K296" s="283"/>
      <c r="L296" s="283"/>
      <c r="M296" s="283"/>
      <c r="N296" s="283"/>
      <c r="O296" s="283"/>
      <c r="P296" s="283"/>
      <c r="Q296" s="283"/>
      <c r="R296" s="283"/>
      <c r="S296" s="283"/>
      <c r="T296" s="283"/>
      <c r="U296" s="283"/>
      <c r="V296" s="283"/>
      <c r="W296" s="283"/>
      <c r="X296" s="283"/>
    </row>
    <row r="298" spans="11:24" ht="29.25" customHeight="1">
      <c r="K298" s="283"/>
      <c r="L298" s="283"/>
      <c r="M298" s="283"/>
      <c r="N298" s="283"/>
      <c r="O298" s="283"/>
      <c r="P298" s="283"/>
      <c r="Q298" s="283"/>
      <c r="R298" s="283"/>
      <c r="S298" s="283"/>
      <c r="T298" s="283"/>
      <c r="U298" s="283"/>
      <c r="V298" s="283"/>
      <c r="W298" s="283"/>
      <c r="X298" s="283"/>
    </row>
    <row r="299" spans="11:24" ht="29.25" customHeight="1">
      <c r="K299" s="283"/>
      <c r="L299" s="283"/>
      <c r="M299" s="283"/>
      <c r="N299" s="283"/>
      <c r="O299" s="283"/>
      <c r="P299" s="283"/>
      <c r="Q299" s="283"/>
      <c r="R299" s="283"/>
      <c r="S299" s="283"/>
      <c r="T299" s="283"/>
      <c r="U299" s="283"/>
      <c r="V299" s="283"/>
      <c r="W299" s="283"/>
      <c r="X299" s="283"/>
    </row>
    <row r="301" spans="3:6" ht="29.25" customHeight="1">
      <c r="C301" s="273"/>
      <c r="D301" s="274"/>
      <c r="E301" s="274"/>
      <c r="F301" s="274"/>
    </row>
  </sheetData>
  <sheetProtection/>
  <mergeCells count="74">
    <mergeCell ref="F291:G291"/>
    <mergeCell ref="F261:G261"/>
    <mergeCell ref="A23:G23"/>
    <mergeCell ref="A9:G9"/>
    <mergeCell ref="A122:G122"/>
    <mergeCell ref="F132:G132"/>
    <mergeCell ref="F137:G137"/>
    <mergeCell ref="A152:G152"/>
    <mergeCell ref="F150:G150"/>
    <mergeCell ref="A139:G139"/>
    <mergeCell ref="A147:G147"/>
    <mergeCell ref="F120:G120"/>
    <mergeCell ref="F116:G116"/>
    <mergeCell ref="G2:G3"/>
    <mergeCell ref="E2:E3"/>
    <mergeCell ref="A64:G64"/>
    <mergeCell ref="A5:G5"/>
    <mergeCell ref="F42:G42"/>
    <mergeCell ref="F62:G62"/>
    <mergeCell ref="F145:G145"/>
    <mergeCell ref="A118:G118"/>
    <mergeCell ref="A134:G134"/>
    <mergeCell ref="A128:G128"/>
    <mergeCell ref="F126:G126"/>
    <mergeCell ref="A44:G44"/>
    <mergeCell ref="F71:G71"/>
    <mergeCell ref="F86:G86"/>
    <mergeCell ref="A73:G73"/>
    <mergeCell ref="A143:G143"/>
    <mergeCell ref="X2:X3"/>
    <mergeCell ref="J2:J3"/>
    <mergeCell ref="K2:K3"/>
    <mergeCell ref="L2:N2"/>
    <mergeCell ref="O2:T2"/>
    <mergeCell ref="A88:G88"/>
    <mergeCell ref="C2:C3"/>
    <mergeCell ref="D2:D3"/>
    <mergeCell ref="F2:F3"/>
    <mergeCell ref="I2:I3"/>
    <mergeCell ref="F162:G162"/>
    <mergeCell ref="F293:G293"/>
    <mergeCell ref="U2:U3"/>
    <mergeCell ref="V2:V3"/>
    <mergeCell ref="W2:W3"/>
    <mergeCell ref="A4:F4"/>
    <mergeCell ref="A2:A3"/>
    <mergeCell ref="B2:B3"/>
    <mergeCell ref="F141:G141"/>
    <mergeCell ref="F170:G170"/>
    <mergeCell ref="A246:G246"/>
    <mergeCell ref="A259:G259"/>
    <mergeCell ref="F257:G257"/>
    <mergeCell ref="A164:G164"/>
    <mergeCell ref="A168:G168"/>
    <mergeCell ref="F166:G166"/>
    <mergeCell ref="F225:G225"/>
    <mergeCell ref="A172:G172"/>
    <mergeCell ref="F270:G270"/>
    <mergeCell ref="A288:G288"/>
    <mergeCell ref="A268:G268"/>
    <mergeCell ref="A272:G272"/>
    <mergeCell ref="A281:G281"/>
    <mergeCell ref="F279:G279"/>
    <mergeCell ref="F286:G286"/>
    <mergeCell ref="H155:H158"/>
    <mergeCell ref="H2:H3"/>
    <mergeCell ref="N5:X5"/>
    <mergeCell ref="N23:X23"/>
    <mergeCell ref="A263:G263"/>
    <mergeCell ref="F266:G266"/>
    <mergeCell ref="A227:G227"/>
    <mergeCell ref="A241:G241"/>
    <mergeCell ref="F239:G239"/>
    <mergeCell ref="F244:G244"/>
  </mergeCells>
  <printOptions/>
  <pageMargins left="0.7874015748031497" right="0.7874015748031497" top="0.984251968503937" bottom="0.984251968503937" header="0.5118110236220472" footer="0.5118110236220472"/>
  <pageSetup fitToHeight="20" fitToWidth="1" horizontalDpi="600" verticalDpi="600" orientation="landscape" paperSize="9" scale="87" r:id="rId1"/>
  <headerFooter alignWithMargins="0">
    <oddFooter>&amp;CStrona &amp;P z &amp;N</oddFooter>
  </headerFooter>
  <rowBreaks count="2" manualBreakCount="2">
    <brk id="73" max="6" man="1"/>
    <brk id="121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1220"/>
  <sheetViews>
    <sheetView zoomScalePageLayoutView="0" workbookViewId="0" topLeftCell="A1209">
      <selection activeCell="E1223" sqref="E1223"/>
    </sheetView>
  </sheetViews>
  <sheetFormatPr defaultColWidth="9.140625" defaultRowHeight="12.75"/>
  <cols>
    <col min="1" max="1" width="5.140625" style="449" customWidth="1"/>
    <col min="2" max="2" width="35.140625" style="449" customWidth="1"/>
    <col min="3" max="3" width="20.00390625" style="474" customWidth="1"/>
    <col min="4" max="4" width="28.421875" style="579" customWidth="1"/>
    <col min="5" max="5" width="9.140625" style="449" customWidth="1"/>
    <col min="6" max="6" width="11.8515625" style="449" bestFit="1" customWidth="1"/>
    <col min="7" max="16384" width="9.140625" style="449" customWidth="1"/>
  </cols>
  <sheetData>
    <row r="1" spans="1:4" ht="12.75">
      <c r="A1" s="580" t="s">
        <v>110</v>
      </c>
      <c r="B1" s="63"/>
      <c r="C1" s="64"/>
      <c r="D1" s="369"/>
    </row>
    <row r="2" spans="1:4" ht="12.75">
      <c r="A2" s="580"/>
      <c r="B2" s="63"/>
      <c r="C2" s="64"/>
      <c r="D2" s="369"/>
    </row>
    <row r="3" spans="1:4" ht="12.75">
      <c r="A3" s="3" t="s">
        <v>22</v>
      </c>
      <c r="B3" s="3" t="s">
        <v>29</v>
      </c>
      <c r="C3" s="3" t="s">
        <v>30</v>
      </c>
      <c r="D3" s="370" t="s">
        <v>31</v>
      </c>
    </row>
    <row r="4" ht="12.75">
      <c r="C4" s="449"/>
    </row>
    <row r="5" spans="1:4" ht="12.75">
      <c r="A5" s="685" t="s">
        <v>2147</v>
      </c>
      <c r="B5" s="685"/>
      <c r="C5" s="685"/>
      <c r="D5" s="685"/>
    </row>
    <row r="6" spans="1:4" ht="12.75">
      <c r="A6" s="711" t="s">
        <v>111</v>
      </c>
      <c r="B6" s="711"/>
      <c r="C6" s="711"/>
      <c r="D6" s="711"/>
    </row>
    <row r="7" spans="1:4" ht="12.75">
      <c r="A7" s="65">
        <v>1</v>
      </c>
      <c r="B7" s="60" t="s">
        <v>2210</v>
      </c>
      <c r="C7" s="21">
        <v>2014</v>
      </c>
      <c r="D7" s="371">
        <v>3936</v>
      </c>
    </row>
    <row r="8" spans="1:4" ht="12.75">
      <c r="A8" s="65">
        <v>2</v>
      </c>
      <c r="B8" s="60" t="s">
        <v>2211</v>
      </c>
      <c r="C8" s="21">
        <v>2014</v>
      </c>
      <c r="D8" s="371">
        <v>4144</v>
      </c>
    </row>
    <row r="9" spans="1:4" ht="12.75">
      <c r="A9" s="65">
        <v>3</v>
      </c>
      <c r="B9" s="60" t="s">
        <v>2211</v>
      </c>
      <c r="C9" s="21">
        <v>2014</v>
      </c>
      <c r="D9" s="371">
        <v>4144</v>
      </c>
    </row>
    <row r="10" spans="1:4" ht="12.75">
      <c r="A10" s="65">
        <v>4</v>
      </c>
      <c r="B10" s="60" t="s">
        <v>2210</v>
      </c>
      <c r="C10" s="21">
        <v>2014</v>
      </c>
      <c r="D10" s="371">
        <v>3936</v>
      </c>
    </row>
    <row r="11" spans="1:4" ht="12.75">
      <c r="A11" s="65">
        <v>5</v>
      </c>
      <c r="B11" s="60" t="s">
        <v>2210</v>
      </c>
      <c r="C11" s="21">
        <v>2014</v>
      </c>
      <c r="D11" s="371">
        <v>3936</v>
      </c>
    </row>
    <row r="12" spans="1:4" ht="12.75">
      <c r="A12" s="65">
        <v>6</v>
      </c>
      <c r="B12" s="60" t="s">
        <v>2210</v>
      </c>
      <c r="C12" s="21">
        <v>2014</v>
      </c>
      <c r="D12" s="371">
        <v>3936</v>
      </c>
    </row>
    <row r="13" spans="1:4" ht="12.75">
      <c r="A13" s="65">
        <v>7</v>
      </c>
      <c r="B13" s="60" t="s">
        <v>2210</v>
      </c>
      <c r="C13" s="21">
        <v>2014</v>
      </c>
      <c r="D13" s="371">
        <v>3936</v>
      </c>
    </row>
    <row r="14" spans="1:4" ht="12.75">
      <c r="A14" s="65">
        <v>8</v>
      </c>
      <c r="B14" s="60" t="s">
        <v>2210</v>
      </c>
      <c r="C14" s="21">
        <v>2014</v>
      </c>
      <c r="D14" s="371">
        <v>3936</v>
      </c>
    </row>
    <row r="15" spans="1:4" ht="12.75">
      <c r="A15" s="65">
        <v>9</v>
      </c>
      <c r="B15" s="1" t="s">
        <v>2212</v>
      </c>
      <c r="C15" s="2">
        <v>2015</v>
      </c>
      <c r="D15" s="372">
        <v>12590.62</v>
      </c>
    </row>
    <row r="16" spans="1:4" ht="12.75">
      <c r="A16" s="65">
        <v>10</v>
      </c>
      <c r="B16" s="1" t="s">
        <v>2213</v>
      </c>
      <c r="C16" s="2">
        <v>2015</v>
      </c>
      <c r="D16" s="372">
        <v>12988</v>
      </c>
    </row>
    <row r="17" spans="1:4" ht="12.75">
      <c r="A17" s="65">
        <v>11</v>
      </c>
      <c r="B17" s="1" t="s">
        <v>1613</v>
      </c>
      <c r="C17" s="2">
        <v>2015</v>
      </c>
      <c r="D17" s="372">
        <v>3750</v>
      </c>
    </row>
    <row r="18" spans="1:4" ht="12.75">
      <c r="A18" s="65">
        <v>12</v>
      </c>
      <c r="B18" s="69" t="s">
        <v>2214</v>
      </c>
      <c r="C18" s="2">
        <v>2015</v>
      </c>
      <c r="D18" s="372">
        <v>4520.59</v>
      </c>
    </row>
    <row r="19" spans="1:4" ht="12.75">
      <c r="A19" s="65">
        <v>13</v>
      </c>
      <c r="B19" s="69" t="s">
        <v>2215</v>
      </c>
      <c r="C19" s="2">
        <v>2015</v>
      </c>
      <c r="D19" s="372">
        <v>7514.66</v>
      </c>
    </row>
    <row r="20" spans="1:4" ht="12.75">
      <c r="A20" s="65">
        <v>14</v>
      </c>
      <c r="B20" s="69" t="s">
        <v>2216</v>
      </c>
      <c r="C20" s="2">
        <v>2016</v>
      </c>
      <c r="D20" s="372">
        <v>6453.2</v>
      </c>
    </row>
    <row r="21" spans="1:4" ht="25.5">
      <c r="A21" s="65">
        <v>15</v>
      </c>
      <c r="B21" s="69" t="s">
        <v>2217</v>
      </c>
      <c r="C21" s="2">
        <v>2016</v>
      </c>
      <c r="D21" s="372">
        <v>7860</v>
      </c>
    </row>
    <row r="22" spans="1:4" ht="12.75">
      <c r="A22" s="66">
        <v>16</v>
      </c>
      <c r="B22" s="69" t="s">
        <v>2218</v>
      </c>
      <c r="C22" s="2">
        <v>2017</v>
      </c>
      <c r="D22" s="372">
        <v>4750</v>
      </c>
    </row>
    <row r="23" spans="1:4" ht="12.75">
      <c r="A23" s="65">
        <v>17</v>
      </c>
      <c r="B23" s="69" t="s">
        <v>2218</v>
      </c>
      <c r="C23" s="2">
        <v>2017</v>
      </c>
      <c r="D23" s="372">
        <v>4750</v>
      </c>
    </row>
    <row r="24" spans="1:4" ht="25.5">
      <c r="A24" s="65">
        <v>18</v>
      </c>
      <c r="B24" s="69" t="s">
        <v>2219</v>
      </c>
      <c r="C24" s="2">
        <v>2016</v>
      </c>
      <c r="D24" s="372">
        <v>256711.32</v>
      </c>
    </row>
    <row r="25" spans="1:4" ht="12.75">
      <c r="A25" s="65">
        <v>19</v>
      </c>
      <c r="B25" s="69" t="s">
        <v>2220</v>
      </c>
      <c r="C25" s="2">
        <v>2017</v>
      </c>
      <c r="D25" s="372">
        <v>12330</v>
      </c>
    </row>
    <row r="26" spans="1:4" ht="25.5">
      <c r="A26" s="65">
        <v>20</v>
      </c>
      <c r="B26" s="69" t="s">
        <v>2221</v>
      </c>
      <c r="C26" s="2">
        <v>2017</v>
      </c>
      <c r="D26" s="372">
        <v>36690.9</v>
      </c>
    </row>
    <row r="27" spans="1:4" ht="12.75">
      <c r="A27" s="65">
        <v>21</v>
      </c>
      <c r="B27" s="69" t="s">
        <v>843</v>
      </c>
      <c r="C27" s="2">
        <v>2018</v>
      </c>
      <c r="D27" s="372">
        <v>29460.96</v>
      </c>
    </row>
    <row r="28" spans="1:4" ht="12.75">
      <c r="A28" s="2"/>
      <c r="B28" s="11" t="s">
        <v>0</v>
      </c>
      <c r="C28" s="2"/>
      <c r="D28" s="373">
        <f>SUM(D7:D27)</f>
        <v>432274.25000000006</v>
      </c>
    </row>
    <row r="29" spans="1:4" ht="12.75">
      <c r="A29" s="712" t="s">
        <v>112</v>
      </c>
      <c r="B29" s="713"/>
      <c r="C29" s="713"/>
      <c r="D29" s="714"/>
    </row>
    <row r="30" spans="1:4" ht="12.75">
      <c r="A30" s="2">
        <v>1</v>
      </c>
      <c r="B30" s="1" t="s">
        <v>2222</v>
      </c>
      <c r="C30" s="2">
        <v>2014</v>
      </c>
      <c r="D30" s="372">
        <v>5980</v>
      </c>
    </row>
    <row r="31" spans="1:4" ht="12.75">
      <c r="A31" s="2">
        <v>2</v>
      </c>
      <c r="B31" s="1" t="s">
        <v>2223</v>
      </c>
      <c r="C31" s="2">
        <v>2016</v>
      </c>
      <c r="D31" s="372">
        <v>7496</v>
      </c>
    </row>
    <row r="32" spans="1:4" ht="12.75">
      <c r="A32" s="2">
        <v>3</v>
      </c>
      <c r="B32" s="1" t="s">
        <v>2223</v>
      </c>
      <c r="C32" s="2">
        <v>2016</v>
      </c>
      <c r="D32" s="372">
        <v>7496</v>
      </c>
    </row>
    <row r="33" spans="1:4" ht="12.75">
      <c r="A33" s="2">
        <v>4</v>
      </c>
      <c r="B33" s="1" t="s">
        <v>2224</v>
      </c>
      <c r="C33" s="2">
        <v>2017</v>
      </c>
      <c r="D33" s="372">
        <v>9815</v>
      </c>
    </row>
    <row r="34" spans="1:4" ht="12.75">
      <c r="A34" s="2">
        <v>5</v>
      </c>
      <c r="B34" s="1" t="s">
        <v>2225</v>
      </c>
      <c r="C34" s="2">
        <v>2018</v>
      </c>
      <c r="D34" s="372">
        <v>8090</v>
      </c>
    </row>
    <row r="35" spans="1:4" ht="12.75">
      <c r="A35" s="2"/>
      <c r="B35" s="11" t="s">
        <v>0</v>
      </c>
      <c r="C35" s="2"/>
      <c r="D35" s="373">
        <f>SUM(D30:D34)</f>
        <v>38877</v>
      </c>
    </row>
    <row r="37" spans="1:4" ht="12.75">
      <c r="A37" s="715" t="s">
        <v>115</v>
      </c>
      <c r="B37" s="716"/>
      <c r="C37" s="716"/>
      <c r="D37" s="717"/>
    </row>
    <row r="38" spans="1:4" ht="12.75">
      <c r="A38" s="712" t="s">
        <v>116</v>
      </c>
      <c r="B38" s="713"/>
      <c r="C38" s="713"/>
      <c r="D38" s="714"/>
    </row>
    <row r="39" spans="1:4" ht="12.75">
      <c r="A39" s="2">
        <v>1</v>
      </c>
      <c r="B39" s="1" t="s">
        <v>121</v>
      </c>
      <c r="C39" s="2">
        <v>2014</v>
      </c>
      <c r="D39" s="372">
        <v>2256</v>
      </c>
    </row>
    <row r="40" spans="1:4" ht="12.75">
      <c r="A40" s="2">
        <v>2</v>
      </c>
      <c r="B40" s="1" t="s">
        <v>123</v>
      </c>
      <c r="C40" s="2">
        <v>2014</v>
      </c>
      <c r="D40" s="372">
        <v>499</v>
      </c>
    </row>
    <row r="41" spans="1:4" ht="25.5">
      <c r="A41" s="2">
        <v>3</v>
      </c>
      <c r="B41" s="1" t="s">
        <v>125</v>
      </c>
      <c r="C41" s="2">
        <v>2014</v>
      </c>
      <c r="D41" s="372">
        <v>248</v>
      </c>
    </row>
    <row r="42" spans="1:4" ht="12.75">
      <c r="A42" s="2">
        <v>4</v>
      </c>
      <c r="B42" s="1" t="s">
        <v>127</v>
      </c>
      <c r="C42" s="2">
        <v>2014</v>
      </c>
      <c r="D42" s="372">
        <v>947.1</v>
      </c>
    </row>
    <row r="43" spans="1:4" ht="12.75">
      <c r="A43" s="2">
        <v>5</v>
      </c>
      <c r="B43" s="1" t="s">
        <v>127</v>
      </c>
      <c r="C43" s="2">
        <v>2014</v>
      </c>
      <c r="D43" s="372">
        <v>947.1</v>
      </c>
    </row>
    <row r="44" spans="1:4" ht="25.5">
      <c r="A44" s="2">
        <v>6</v>
      </c>
      <c r="B44" s="1" t="s">
        <v>130</v>
      </c>
      <c r="C44" s="2">
        <v>2014</v>
      </c>
      <c r="D44" s="372">
        <v>999</v>
      </c>
    </row>
    <row r="45" spans="1:4" ht="12.75">
      <c r="A45" s="2">
        <v>7</v>
      </c>
      <c r="B45" s="1" t="s">
        <v>132</v>
      </c>
      <c r="C45" s="2">
        <v>2014</v>
      </c>
      <c r="D45" s="372">
        <v>1349</v>
      </c>
    </row>
    <row r="46" spans="1:4" ht="12.75">
      <c r="A46" s="2">
        <v>8</v>
      </c>
      <c r="B46" s="1" t="s">
        <v>132</v>
      </c>
      <c r="C46" s="2">
        <v>2014</v>
      </c>
      <c r="D46" s="372">
        <v>1349</v>
      </c>
    </row>
    <row r="47" spans="1:4" ht="12.75">
      <c r="A47" s="2">
        <v>9</v>
      </c>
      <c r="B47" s="1" t="s">
        <v>132</v>
      </c>
      <c r="C47" s="2">
        <v>2014</v>
      </c>
      <c r="D47" s="372">
        <v>1349</v>
      </c>
    </row>
    <row r="48" spans="1:4" ht="12.75">
      <c r="A48" s="2">
        <v>10</v>
      </c>
      <c r="B48" s="1" t="s">
        <v>132</v>
      </c>
      <c r="C48" s="2">
        <v>2014</v>
      </c>
      <c r="D48" s="372">
        <v>1349</v>
      </c>
    </row>
    <row r="49" spans="1:4" ht="25.5">
      <c r="A49" s="2">
        <v>11</v>
      </c>
      <c r="B49" s="1" t="s">
        <v>137</v>
      </c>
      <c r="C49" s="2">
        <v>2015</v>
      </c>
      <c r="D49" s="372">
        <v>1841.01</v>
      </c>
    </row>
    <row r="50" spans="1:4" ht="25.5">
      <c r="A50" s="2">
        <v>12</v>
      </c>
      <c r="B50" s="1" t="s">
        <v>137</v>
      </c>
      <c r="C50" s="2">
        <v>2015</v>
      </c>
      <c r="D50" s="372">
        <v>1841.01</v>
      </c>
    </row>
    <row r="51" spans="1:4" ht="25.5">
      <c r="A51" s="2">
        <v>13</v>
      </c>
      <c r="B51" s="1" t="s">
        <v>140</v>
      </c>
      <c r="C51" s="2">
        <v>2015</v>
      </c>
      <c r="D51" s="372">
        <v>614.02</v>
      </c>
    </row>
    <row r="52" spans="1:4" ht="25.5">
      <c r="A52" s="2">
        <v>14</v>
      </c>
      <c r="B52" s="1" t="s">
        <v>140</v>
      </c>
      <c r="C52" s="2">
        <v>2015</v>
      </c>
      <c r="D52" s="372">
        <v>614.02</v>
      </c>
    </row>
    <row r="53" spans="1:4" ht="25.5">
      <c r="A53" s="2">
        <v>15</v>
      </c>
      <c r="B53" s="1" t="s">
        <v>140</v>
      </c>
      <c r="C53" s="2">
        <v>2015</v>
      </c>
      <c r="D53" s="372">
        <v>614.02</v>
      </c>
    </row>
    <row r="54" spans="1:4" ht="25.5">
      <c r="A54" s="2">
        <v>16</v>
      </c>
      <c r="B54" s="70" t="s">
        <v>140</v>
      </c>
      <c r="C54" s="2">
        <v>2015</v>
      </c>
      <c r="D54" s="372">
        <v>614.02</v>
      </c>
    </row>
    <row r="55" spans="1:4" ht="12.75">
      <c r="A55" s="2">
        <v>17</v>
      </c>
      <c r="B55" s="22" t="s">
        <v>144</v>
      </c>
      <c r="C55" s="236">
        <v>2015</v>
      </c>
      <c r="D55" s="374">
        <v>1046.63</v>
      </c>
    </row>
    <row r="56" spans="1:4" ht="12.75">
      <c r="A56" s="2">
        <v>18</v>
      </c>
      <c r="B56" s="60" t="s">
        <v>127</v>
      </c>
      <c r="C56" s="21">
        <v>2015</v>
      </c>
      <c r="D56" s="371">
        <v>950</v>
      </c>
    </row>
    <row r="57" spans="1:4" ht="12.75">
      <c r="A57" s="2">
        <v>19</v>
      </c>
      <c r="B57" s="60" t="s">
        <v>127</v>
      </c>
      <c r="C57" s="21">
        <v>2015</v>
      </c>
      <c r="D57" s="371">
        <v>950</v>
      </c>
    </row>
    <row r="58" spans="1:4" ht="12.75">
      <c r="A58" s="2">
        <v>20</v>
      </c>
      <c r="B58" s="60" t="s">
        <v>145</v>
      </c>
      <c r="C58" s="21">
        <v>2015</v>
      </c>
      <c r="D58" s="371">
        <v>2780.07</v>
      </c>
    </row>
    <row r="59" spans="1:4" ht="12.75">
      <c r="A59" s="2">
        <v>21</v>
      </c>
      <c r="B59" s="60" t="s">
        <v>146</v>
      </c>
      <c r="C59" s="21">
        <v>2015</v>
      </c>
      <c r="D59" s="371">
        <v>1399</v>
      </c>
    </row>
    <row r="60" spans="1:4" ht="12.75">
      <c r="A60" s="2">
        <v>22</v>
      </c>
      <c r="B60" s="60" t="s">
        <v>146</v>
      </c>
      <c r="C60" s="21">
        <v>2015</v>
      </c>
      <c r="D60" s="371">
        <v>1399</v>
      </c>
    </row>
    <row r="61" spans="1:4" ht="12.75">
      <c r="A61" s="2">
        <v>23</v>
      </c>
      <c r="B61" s="60" t="s">
        <v>147</v>
      </c>
      <c r="C61" s="21">
        <v>2016</v>
      </c>
      <c r="D61" s="371">
        <v>325</v>
      </c>
    </row>
    <row r="62" spans="1:4" ht="12.75">
      <c r="A62" s="2">
        <v>24</v>
      </c>
      <c r="B62" s="60" t="s">
        <v>148</v>
      </c>
      <c r="C62" s="21">
        <v>2016</v>
      </c>
      <c r="D62" s="371">
        <v>1893</v>
      </c>
    </row>
    <row r="63" spans="1:4" ht="12.75">
      <c r="A63" s="2">
        <v>25</v>
      </c>
      <c r="B63" s="60" t="s">
        <v>148</v>
      </c>
      <c r="C63" s="21">
        <v>2016</v>
      </c>
      <c r="D63" s="371">
        <v>1893</v>
      </c>
    </row>
    <row r="64" spans="1:4" ht="12.75">
      <c r="A64" s="2">
        <v>26</v>
      </c>
      <c r="B64" s="60" t="s">
        <v>149</v>
      </c>
      <c r="C64" s="21">
        <v>2016</v>
      </c>
      <c r="D64" s="371">
        <v>596.99</v>
      </c>
    </row>
    <row r="65" spans="1:4" ht="12.75">
      <c r="A65" s="2">
        <v>27</v>
      </c>
      <c r="B65" s="1" t="s">
        <v>150</v>
      </c>
      <c r="C65" s="2">
        <v>2017</v>
      </c>
      <c r="D65" s="372">
        <v>710</v>
      </c>
    </row>
    <row r="66" spans="1:4" ht="12.75">
      <c r="A66" s="2">
        <v>28</v>
      </c>
      <c r="B66" s="1" t="s">
        <v>151</v>
      </c>
      <c r="C66" s="2">
        <v>2017</v>
      </c>
      <c r="D66" s="372">
        <v>680.01</v>
      </c>
    </row>
    <row r="67" spans="1:4" ht="12.75">
      <c r="A67" s="2">
        <v>29</v>
      </c>
      <c r="B67" s="1" t="s">
        <v>151</v>
      </c>
      <c r="C67" s="2">
        <v>2017</v>
      </c>
      <c r="D67" s="372">
        <v>680</v>
      </c>
    </row>
    <row r="68" spans="1:4" ht="12.75">
      <c r="A68" s="2">
        <v>30</v>
      </c>
      <c r="B68" s="1" t="s">
        <v>151</v>
      </c>
      <c r="C68" s="2">
        <v>2017</v>
      </c>
      <c r="D68" s="372">
        <v>680</v>
      </c>
    </row>
    <row r="69" spans="1:4" ht="12.75">
      <c r="A69" s="2">
        <v>31</v>
      </c>
      <c r="B69" s="1" t="s">
        <v>152</v>
      </c>
      <c r="C69" s="2">
        <v>2017</v>
      </c>
      <c r="D69" s="372">
        <v>1572.51</v>
      </c>
    </row>
    <row r="70" spans="1:4" ht="12.75">
      <c r="A70" s="2">
        <v>32</v>
      </c>
      <c r="B70" s="1" t="s">
        <v>153</v>
      </c>
      <c r="C70" s="2">
        <v>2017</v>
      </c>
      <c r="D70" s="372">
        <v>4920</v>
      </c>
    </row>
    <row r="71" spans="1:4" ht="25.5">
      <c r="A71" s="2">
        <v>33</v>
      </c>
      <c r="B71" s="1" t="s">
        <v>154</v>
      </c>
      <c r="C71" s="2">
        <v>2017</v>
      </c>
      <c r="D71" s="372">
        <v>609</v>
      </c>
    </row>
    <row r="72" spans="1:4" ht="12.75">
      <c r="A72" s="2">
        <v>34</v>
      </c>
      <c r="B72" s="60" t="s">
        <v>155</v>
      </c>
      <c r="C72" s="21">
        <v>2017</v>
      </c>
      <c r="D72" s="371">
        <v>380</v>
      </c>
    </row>
    <row r="73" spans="1:4" ht="12.75">
      <c r="A73" s="2">
        <v>35</v>
      </c>
      <c r="B73" s="60" t="s">
        <v>306</v>
      </c>
      <c r="C73" s="21">
        <v>2017</v>
      </c>
      <c r="D73" s="371">
        <v>787.2</v>
      </c>
    </row>
    <row r="74" spans="1:4" ht="12.75">
      <c r="A74" s="2">
        <v>36</v>
      </c>
      <c r="B74" s="60" t="s">
        <v>307</v>
      </c>
      <c r="C74" s="21">
        <v>2018</v>
      </c>
      <c r="D74" s="371">
        <v>1499</v>
      </c>
    </row>
    <row r="75" spans="1:4" ht="12.75">
      <c r="A75" s="2">
        <v>37</v>
      </c>
      <c r="B75" s="60" t="s">
        <v>308</v>
      </c>
      <c r="C75" s="21">
        <v>2018</v>
      </c>
      <c r="D75" s="371">
        <v>733.6</v>
      </c>
    </row>
    <row r="76" spans="1:4" ht="12.75">
      <c r="A76" s="2">
        <v>38</v>
      </c>
      <c r="B76" s="1" t="s">
        <v>309</v>
      </c>
      <c r="C76" s="2">
        <v>2018</v>
      </c>
      <c r="D76" s="372">
        <v>34272.72</v>
      </c>
    </row>
    <row r="77" spans="1:4" ht="12.75">
      <c r="A77" s="2">
        <v>39</v>
      </c>
      <c r="B77" s="60" t="s">
        <v>310</v>
      </c>
      <c r="C77" s="21">
        <v>2018</v>
      </c>
      <c r="D77" s="371">
        <v>21033</v>
      </c>
    </row>
    <row r="78" spans="1:4" ht="12.75">
      <c r="A78" s="2">
        <v>40</v>
      </c>
      <c r="B78" s="357" t="s">
        <v>311</v>
      </c>
      <c r="C78" s="21">
        <v>2018</v>
      </c>
      <c r="D78" s="375">
        <v>3852.36</v>
      </c>
    </row>
    <row r="79" spans="1:4" ht="12.75">
      <c r="A79" s="2">
        <v>41</v>
      </c>
      <c r="B79" s="60" t="s">
        <v>312</v>
      </c>
      <c r="C79" s="21">
        <v>2018</v>
      </c>
      <c r="D79" s="708">
        <v>5345.58</v>
      </c>
    </row>
    <row r="80" spans="1:4" ht="12.75">
      <c r="A80" s="2"/>
      <c r="B80" s="60" t="s">
        <v>313</v>
      </c>
      <c r="C80" s="21"/>
      <c r="D80" s="709"/>
    </row>
    <row r="81" spans="1:4" ht="12.75">
      <c r="A81" s="2"/>
      <c r="B81" s="60" t="s">
        <v>314</v>
      </c>
      <c r="C81" s="2"/>
      <c r="D81" s="709"/>
    </row>
    <row r="82" spans="1:4" ht="12.75">
      <c r="A82" s="2"/>
      <c r="B82" s="60" t="s">
        <v>315</v>
      </c>
      <c r="C82" s="21"/>
      <c r="D82" s="709"/>
    </row>
    <row r="83" spans="1:4" ht="12.75">
      <c r="A83" s="2"/>
      <c r="B83" s="60" t="s">
        <v>316</v>
      </c>
      <c r="C83" s="21"/>
      <c r="D83" s="709"/>
    </row>
    <row r="84" spans="1:4" ht="12.75">
      <c r="A84" s="2"/>
      <c r="B84" s="60" t="s">
        <v>317</v>
      </c>
      <c r="C84" s="21"/>
      <c r="D84" s="710"/>
    </row>
    <row r="85" spans="1:4" ht="12.75">
      <c r="A85" s="236">
        <v>42</v>
      </c>
      <c r="B85" s="60" t="s">
        <v>312</v>
      </c>
      <c r="C85" s="21">
        <v>2018</v>
      </c>
      <c r="D85" s="718">
        <v>5345.58</v>
      </c>
    </row>
    <row r="86" spans="1:4" ht="12.75">
      <c r="A86" s="236"/>
      <c r="B86" s="368" t="s">
        <v>313</v>
      </c>
      <c r="C86" s="2"/>
      <c r="D86" s="719"/>
    </row>
    <row r="87" spans="1:4" ht="12.75">
      <c r="A87" s="68"/>
      <c r="B87" s="368" t="s">
        <v>314</v>
      </c>
      <c r="C87" s="21"/>
      <c r="D87" s="719"/>
    </row>
    <row r="88" spans="1:4" ht="12.75">
      <c r="A88" s="68"/>
      <c r="B88" s="368" t="s">
        <v>315</v>
      </c>
      <c r="C88" s="21"/>
      <c r="D88" s="719"/>
    </row>
    <row r="89" spans="1:4" ht="12.75">
      <c r="A89" s="68"/>
      <c r="B89" s="368" t="s">
        <v>316</v>
      </c>
      <c r="C89" s="21"/>
      <c r="D89" s="719"/>
    </row>
    <row r="90" spans="1:4" ht="12.75">
      <c r="A90" s="65"/>
      <c r="B90" s="368" t="s">
        <v>317</v>
      </c>
      <c r="C90" s="21"/>
      <c r="D90" s="720"/>
    </row>
    <row r="91" spans="1:4" ht="12.75">
      <c r="A91" s="65">
        <v>43</v>
      </c>
      <c r="B91" s="60" t="s">
        <v>318</v>
      </c>
      <c r="C91" s="21">
        <v>2018</v>
      </c>
      <c r="D91" s="371">
        <v>21033</v>
      </c>
    </row>
    <row r="92" spans="1:4" ht="12.75">
      <c r="A92" s="2">
        <v>44</v>
      </c>
      <c r="B92" s="60" t="s">
        <v>210</v>
      </c>
      <c r="C92" s="21">
        <v>2018</v>
      </c>
      <c r="D92" s="371">
        <v>4407.09</v>
      </c>
    </row>
    <row r="93" spans="1:4" ht="12.75">
      <c r="A93" s="236">
        <v>45</v>
      </c>
      <c r="B93" s="60" t="s">
        <v>319</v>
      </c>
      <c r="C93" s="21">
        <v>2018</v>
      </c>
      <c r="D93" s="708">
        <v>16531.2</v>
      </c>
    </row>
    <row r="94" spans="1:4" ht="12.75">
      <c r="A94" s="236"/>
      <c r="B94" s="368" t="s">
        <v>320</v>
      </c>
      <c r="C94" s="21"/>
      <c r="D94" s="709"/>
    </row>
    <row r="95" spans="1:4" ht="12.75">
      <c r="A95" s="68"/>
      <c r="B95" s="368" t="s">
        <v>321</v>
      </c>
      <c r="C95" s="21"/>
      <c r="D95" s="709"/>
    </row>
    <row r="96" spans="1:4" ht="12.75">
      <c r="A96" s="68"/>
      <c r="B96" s="368" t="s">
        <v>322</v>
      </c>
      <c r="C96" s="21"/>
      <c r="D96" s="709"/>
    </row>
    <row r="97" spans="1:4" ht="12.75">
      <c r="A97" s="68"/>
      <c r="B97" s="368" t="s">
        <v>323</v>
      </c>
      <c r="C97" s="21"/>
      <c r="D97" s="709"/>
    </row>
    <row r="98" spans="1:4" ht="12.75">
      <c r="A98" s="65"/>
      <c r="B98" s="368" t="s">
        <v>324</v>
      </c>
      <c r="C98" s="21"/>
      <c r="D98" s="710"/>
    </row>
    <row r="99" spans="1:4" ht="12.75">
      <c r="A99" s="68">
        <v>46</v>
      </c>
      <c r="B99" s="60" t="s">
        <v>325</v>
      </c>
      <c r="C99" s="21">
        <v>2018</v>
      </c>
      <c r="D99" s="708">
        <v>16811.64</v>
      </c>
    </row>
    <row r="100" spans="1:4" ht="12.75">
      <c r="A100" s="236"/>
      <c r="B100" s="368" t="s">
        <v>326</v>
      </c>
      <c r="C100" s="21"/>
      <c r="D100" s="709"/>
    </row>
    <row r="101" spans="1:4" ht="12.75">
      <c r="A101" s="65"/>
      <c r="B101" s="368" t="s">
        <v>327</v>
      </c>
      <c r="C101" s="21"/>
      <c r="D101" s="710"/>
    </row>
    <row r="102" spans="1:4" ht="12.75">
      <c r="A102" s="65">
        <v>47</v>
      </c>
      <c r="B102" s="60" t="s">
        <v>328</v>
      </c>
      <c r="C102" s="21">
        <v>2018</v>
      </c>
      <c r="D102" s="371">
        <v>24800</v>
      </c>
    </row>
    <row r="103" spans="1:4" ht="12.75">
      <c r="A103" s="683" t="s">
        <v>0</v>
      </c>
      <c r="B103" s="683"/>
      <c r="C103" s="683"/>
      <c r="D103" s="373">
        <f>SUM(D39:D102)</f>
        <v>197346.47999999998</v>
      </c>
    </row>
    <row r="104" spans="1:4" ht="12.75">
      <c r="A104" s="684" t="s">
        <v>156</v>
      </c>
      <c r="B104" s="684"/>
      <c r="C104" s="684"/>
      <c r="D104" s="684"/>
    </row>
    <row r="105" spans="1:4" ht="25.5">
      <c r="A105" s="2">
        <v>1</v>
      </c>
      <c r="B105" s="1" t="s">
        <v>157</v>
      </c>
      <c r="C105" s="2">
        <v>2014</v>
      </c>
      <c r="D105" s="372">
        <v>27785.7</v>
      </c>
    </row>
    <row r="106" spans="1:4" ht="25.5">
      <c r="A106" s="2">
        <v>2</v>
      </c>
      <c r="B106" s="1" t="s">
        <v>158</v>
      </c>
      <c r="C106" s="2">
        <v>2014</v>
      </c>
      <c r="D106" s="372">
        <v>24495.45</v>
      </c>
    </row>
    <row r="107" spans="1:4" ht="12.75">
      <c r="A107" s="2">
        <v>3</v>
      </c>
      <c r="B107" s="1" t="s">
        <v>159</v>
      </c>
      <c r="C107" s="2">
        <v>2014</v>
      </c>
      <c r="D107" s="372">
        <v>6992.85</v>
      </c>
    </row>
    <row r="108" spans="1:4" ht="12.75">
      <c r="A108" s="2">
        <v>4</v>
      </c>
      <c r="B108" s="1" t="s">
        <v>160</v>
      </c>
      <c r="C108" s="2">
        <v>2014</v>
      </c>
      <c r="D108" s="372">
        <v>1769</v>
      </c>
    </row>
    <row r="109" spans="1:4" ht="12.75">
      <c r="A109" s="2">
        <v>5</v>
      </c>
      <c r="B109" s="1" t="s">
        <v>161</v>
      </c>
      <c r="C109" s="2">
        <v>2014</v>
      </c>
      <c r="D109" s="372">
        <v>848.7</v>
      </c>
    </row>
    <row r="110" spans="1:4" ht="12.75">
      <c r="A110" s="2">
        <v>6</v>
      </c>
      <c r="B110" s="1" t="s">
        <v>161</v>
      </c>
      <c r="C110" s="2">
        <v>2014</v>
      </c>
      <c r="D110" s="372">
        <v>848.7</v>
      </c>
    </row>
    <row r="111" spans="1:4" ht="12.75">
      <c r="A111" s="2">
        <v>7</v>
      </c>
      <c r="B111" s="1" t="s">
        <v>161</v>
      </c>
      <c r="C111" s="2">
        <v>2014</v>
      </c>
      <c r="D111" s="372">
        <v>848.7</v>
      </c>
    </row>
    <row r="112" spans="1:4" ht="12.75">
      <c r="A112" s="2">
        <v>8</v>
      </c>
      <c r="B112" s="1" t="s">
        <v>162</v>
      </c>
      <c r="C112" s="2">
        <v>2014</v>
      </c>
      <c r="D112" s="372">
        <v>512.97</v>
      </c>
    </row>
    <row r="113" spans="1:4" ht="12.75">
      <c r="A113" s="2">
        <v>9</v>
      </c>
      <c r="B113" s="1" t="s">
        <v>162</v>
      </c>
      <c r="C113" s="2">
        <v>2014</v>
      </c>
      <c r="D113" s="372">
        <v>512.97</v>
      </c>
    </row>
    <row r="114" spans="1:4" ht="12.75">
      <c r="A114" s="2">
        <v>10</v>
      </c>
      <c r="B114" s="1" t="s">
        <v>162</v>
      </c>
      <c r="C114" s="2">
        <v>2014</v>
      </c>
      <c r="D114" s="372">
        <v>512.97</v>
      </c>
    </row>
    <row r="115" spans="1:4" ht="25.5">
      <c r="A115" s="2">
        <v>11</v>
      </c>
      <c r="B115" s="1" t="s">
        <v>163</v>
      </c>
      <c r="C115" s="2">
        <v>2014</v>
      </c>
      <c r="D115" s="372">
        <v>896</v>
      </c>
    </row>
    <row r="116" spans="1:4" ht="12.75">
      <c r="A116" s="2">
        <v>12</v>
      </c>
      <c r="B116" s="1" t="s">
        <v>164</v>
      </c>
      <c r="C116" s="2">
        <v>2014</v>
      </c>
      <c r="D116" s="372">
        <v>120</v>
      </c>
    </row>
    <row r="117" spans="1:4" ht="12.75">
      <c r="A117" s="2">
        <v>13</v>
      </c>
      <c r="B117" s="1" t="s">
        <v>165</v>
      </c>
      <c r="C117" s="2">
        <v>2014</v>
      </c>
      <c r="D117" s="372">
        <v>195</v>
      </c>
    </row>
    <row r="118" spans="1:4" ht="12.75">
      <c r="A118" s="2">
        <v>14</v>
      </c>
      <c r="B118" s="1" t="s">
        <v>164</v>
      </c>
      <c r="C118" s="2">
        <v>2014</v>
      </c>
      <c r="D118" s="372">
        <v>105</v>
      </c>
    </row>
    <row r="119" spans="1:4" ht="12.75">
      <c r="A119" s="2">
        <v>15</v>
      </c>
      <c r="B119" s="1" t="s">
        <v>166</v>
      </c>
      <c r="C119" s="2">
        <v>2015</v>
      </c>
      <c r="D119" s="372">
        <v>150</v>
      </c>
    </row>
    <row r="120" spans="1:4" ht="12.75">
      <c r="A120" s="2">
        <v>16</v>
      </c>
      <c r="B120" s="1" t="s">
        <v>167</v>
      </c>
      <c r="C120" s="2">
        <v>2016</v>
      </c>
      <c r="D120" s="372">
        <v>930</v>
      </c>
    </row>
    <row r="121" spans="1:4" ht="12.75">
      <c r="A121" s="2">
        <v>17</v>
      </c>
      <c r="B121" s="1" t="s">
        <v>168</v>
      </c>
      <c r="C121" s="2">
        <v>2016</v>
      </c>
      <c r="D121" s="372">
        <v>1315</v>
      </c>
    </row>
    <row r="122" spans="1:4" ht="25.5">
      <c r="A122" s="2">
        <v>18</v>
      </c>
      <c r="B122" s="1" t="s">
        <v>169</v>
      </c>
      <c r="C122" s="2">
        <v>2016</v>
      </c>
      <c r="D122" s="372">
        <v>316.83</v>
      </c>
    </row>
    <row r="123" spans="1:4" ht="25.5">
      <c r="A123" s="2">
        <v>19</v>
      </c>
      <c r="B123" s="1" t="s">
        <v>169</v>
      </c>
      <c r="C123" s="2">
        <v>2016</v>
      </c>
      <c r="D123" s="372">
        <v>316.83</v>
      </c>
    </row>
    <row r="124" spans="1:4" ht="25.5">
      <c r="A124" s="2">
        <v>20</v>
      </c>
      <c r="B124" s="1" t="s">
        <v>169</v>
      </c>
      <c r="C124" s="2">
        <v>2016</v>
      </c>
      <c r="D124" s="372">
        <v>316.83</v>
      </c>
    </row>
    <row r="125" spans="1:4" ht="25.5">
      <c r="A125" s="2">
        <v>21</v>
      </c>
      <c r="B125" s="1" t="s">
        <v>169</v>
      </c>
      <c r="C125" s="2">
        <v>2016</v>
      </c>
      <c r="D125" s="372">
        <v>316.83</v>
      </c>
    </row>
    <row r="126" spans="1:4" ht="12.75">
      <c r="A126" s="2">
        <v>22</v>
      </c>
      <c r="B126" s="1" t="s">
        <v>170</v>
      </c>
      <c r="C126" s="2">
        <v>2017</v>
      </c>
      <c r="D126" s="372">
        <v>1729</v>
      </c>
    </row>
    <row r="127" spans="1:4" ht="12.75">
      <c r="A127" s="2">
        <v>23</v>
      </c>
      <c r="B127" s="1" t="s">
        <v>171</v>
      </c>
      <c r="C127" s="2">
        <v>2017</v>
      </c>
      <c r="D127" s="372">
        <v>100</v>
      </c>
    </row>
    <row r="128" spans="1:4" ht="12.75">
      <c r="A128" s="2">
        <v>24</v>
      </c>
      <c r="B128" s="1" t="s">
        <v>172</v>
      </c>
      <c r="C128" s="2">
        <v>2017</v>
      </c>
      <c r="D128" s="372">
        <v>1455</v>
      </c>
    </row>
    <row r="129" spans="1:4" ht="12.75">
      <c r="A129" s="2">
        <v>25</v>
      </c>
      <c r="B129" s="1" t="s">
        <v>173</v>
      </c>
      <c r="C129" s="2">
        <v>2017</v>
      </c>
      <c r="D129" s="372">
        <v>1221</v>
      </c>
    </row>
    <row r="130" spans="1:4" ht="12.75">
      <c r="A130" s="2">
        <v>26</v>
      </c>
      <c r="B130" s="1" t="s">
        <v>173</v>
      </c>
      <c r="C130" s="2">
        <v>2017</v>
      </c>
      <c r="D130" s="372">
        <v>1221</v>
      </c>
    </row>
    <row r="131" spans="1:4" ht="12.75">
      <c r="A131" s="2">
        <v>27</v>
      </c>
      <c r="B131" s="1" t="s">
        <v>173</v>
      </c>
      <c r="C131" s="2">
        <v>2017</v>
      </c>
      <c r="D131" s="372">
        <v>1221</v>
      </c>
    </row>
    <row r="132" spans="1:4" ht="12.75">
      <c r="A132" s="2">
        <v>28</v>
      </c>
      <c r="B132" s="1" t="s">
        <v>174</v>
      </c>
      <c r="C132" s="2">
        <v>2017</v>
      </c>
      <c r="D132" s="372">
        <v>1899</v>
      </c>
    </row>
    <row r="133" spans="1:4" ht="25.5">
      <c r="A133" s="2">
        <v>29</v>
      </c>
      <c r="B133" s="1" t="s">
        <v>329</v>
      </c>
      <c r="C133" s="2">
        <v>2017</v>
      </c>
      <c r="D133" s="372">
        <v>1969.86</v>
      </c>
    </row>
    <row r="134" spans="1:4" ht="25.5">
      <c r="A134" s="2">
        <v>30</v>
      </c>
      <c r="B134" s="1" t="s">
        <v>329</v>
      </c>
      <c r="C134" s="2">
        <v>2017</v>
      </c>
      <c r="D134" s="372">
        <v>1969.86</v>
      </c>
    </row>
    <row r="135" spans="1:4" ht="12.75">
      <c r="A135" s="2">
        <v>31</v>
      </c>
      <c r="B135" s="1" t="s">
        <v>330</v>
      </c>
      <c r="C135" s="2">
        <v>2017</v>
      </c>
      <c r="D135" s="372">
        <v>1788.99</v>
      </c>
    </row>
    <row r="136" spans="1:4" ht="12.75">
      <c r="A136" s="2">
        <v>32</v>
      </c>
      <c r="B136" s="1" t="s">
        <v>330</v>
      </c>
      <c r="C136" s="2">
        <v>2017</v>
      </c>
      <c r="D136" s="372">
        <v>1788.99</v>
      </c>
    </row>
    <row r="137" spans="1:4" ht="12.75">
      <c r="A137" s="2">
        <v>33</v>
      </c>
      <c r="B137" s="1" t="s">
        <v>331</v>
      </c>
      <c r="C137" s="2">
        <v>2018</v>
      </c>
      <c r="D137" s="372">
        <v>535.5</v>
      </c>
    </row>
    <row r="138" spans="1:4" ht="12.75">
      <c r="A138" s="2">
        <v>34</v>
      </c>
      <c r="B138" s="1" t="s">
        <v>332</v>
      </c>
      <c r="C138" s="2">
        <v>2018</v>
      </c>
      <c r="D138" s="372">
        <v>1879</v>
      </c>
    </row>
    <row r="139" spans="1:4" ht="12.75">
      <c r="A139" s="683" t="s">
        <v>0</v>
      </c>
      <c r="B139" s="683"/>
      <c r="C139" s="683"/>
      <c r="D139" s="373">
        <f>SUM(D105:D138)</f>
        <v>88884.53000000001</v>
      </c>
    </row>
    <row r="141" spans="1:4" ht="12.75">
      <c r="A141" s="689" t="s">
        <v>177</v>
      </c>
      <c r="B141" s="689"/>
      <c r="C141" s="689"/>
      <c r="D141" s="689"/>
    </row>
    <row r="142" spans="1:4" ht="12.75">
      <c r="A142" s="684" t="s">
        <v>116</v>
      </c>
      <c r="B142" s="684"/>
      <c r="C142" s="684"/>
      <c r="D142" s="684"/>
    </row>
    <row r="143" spans="1:4" ht="25.5">
      <c r="A143" s="65">
        <v>1</v>
      </c>
      <c r="B143" s="249" t="s">
        <v>1894</v>
      </c>
      <c r="C143" s="68">
        <v>2018</v>
      </c>
      <c r="D143" s="376">
        <v>715</v>
      </c>
    </row>
    <row r="144" spans="1:4" ht="12.75">
      <c r="A144" s="65">
        <v>2</v>
      </c>
      <c r="B144" s="18" t="s">
        <v>1895</v>
      </c>
      <c r="C144" s="2">
        <v>2017</v>
      </c>
      <c r="D144" s="377">
        <v>3099.98</v>
      </c>
    </row>
    <row r="145" spans="1:4" ht="12.75">
      <c r="A145" s="65">
        <v>3</v>
      </c>
      <c r="B145" s="358" t="s">
        <v>1896</v>
      </c>
      <c r="C145" s="96">
        <v>2017</v>
      </c>
      <c r="D145" s="378">
        <v>1098.99</v>
      </c>
    </row>
    <row r="146" spans="1:4" ht="12.75">
      <c r="A146" s="65">
        <v>4</v>
      </c>
      <c r="B146" s="71" t="s">
        <v>1897</v>
      </c>
      <c r="C146" s="65">
        <v>2016</v>
      </c>
      <c r="D146" s="379">
        <v>15745</v>
      </c>
    </row>
    <row r="147" spans="1:4" ht="12.75">
      <c r="A147" s="65">
        <v>5</v>
      </c>
      <c r="B147" s="71" t="s">
        <v>1898</v>
      </c>
      <c r="C147" s="65">
        <v>2016</v>
      </c>
      <c r="D147" s="379">
        <v>194.31</v>
      </c>
    </row>
    <row r="148" spans="1:4" ht="12.75">
      <c r="A148" s="65">
        <v>6</v>
      </c>
      <c r="B148" s="1" t="s">
        <v>1899</v>
      </c>
      <c r="C148" s="2">
        <v>2016</v>
      </c>
      <c r="D148" s="372">
        <v>194.31</v>
      </c>
    </row>
    <row r="149" spans="1:4" ht="25.5">
      <c r="A149" s="65">
        <v>7</v>
      </c>
      <c r="B149" s="1" t="s">
        <v>1900</v>
      </c>
      <c r="C149" s="2">
        <v>2016</v>
      </c>
      <c r="D149" s="372">
        <v>2431.1</v>
      </c>
    </row>
    <row r="150" spans="1:4" ht="25.5">
      <c r="A150" s="65">
        <v>8</v>
      </c>
      <c r="B150" s="1" t="s">
        <v>1901</v>
      </c>
      <c r="C150" s="2">
        <v>2016</v>
      </c>
      <c r="D150" s="372">
        <v>934.96</v>
      </c>
    </row>
    <row r="151" spans="1:4" ht="25.5">
      <c r="A151" s="65">
        <v>9</v>
      </c>
      <c r="B151" s="71" t="s">
        <v>1902</v>
      </c>
      <c r="C151" s="65">
        <v>2015</v>
      </c>
      <c r="D151" s="379">
        <v>2595</v>
      </c>
    </row>
    <row r="152" spans="1:4" ht="25.5">
      <c r="A152" s="65">
        <v>10</v>
      </c>
      <c r="B152" s="71" t="s">
        <v>1902</v>
      </c>
      <c r="C152" s="65">
        <v>2015</v>
      </c>
      <c r="D152" s="379">
        <v>2595</v>
      </c>
    </row>
    <row r="153" spans="1:4" ht="25.5">
      <c r="A153" s="65">
        <v>11</v>
      </c>
      <c r="B153" s="71" t="s">
        <v>1902</v>
      </c>
      <c r="C153" s="65">
        <v>2015</v>
      </c>
      <c r="D153" s="379">
        <v>2595</v>
      </c>
    </row>
    <row r="154" spans="1:4" ht="25.5">
      <c r="A154" s="65">
        <v>12</v>
      </c>
      <c r="B154" s="71" t="s">
        <v>1902</v>
      </c>
      <c r="C154" s="65">
        <v>2015</v>
      </c>
      <c r="D154" s="379">
        <v>2595</v>
      </c>
    </row>
    <row r="155" spans="1:4" ht="25.5">
      <c r="A155" s="65">
        <v>13</v>
      </c>
      <c r="B155" s="71" t="s">
        <v>1902</v>
      </c>
      <c r="C155" s="65">
        <v>2015</v>
      </c>
      <c r="D155" s="379">
        <v>2595</v>
      </c>
    </row>
    <row r="156" spans="1:4" ht="25.5">
      <c r="A156" s="65">
        <v>14</v>
      </c>
      <c r="B156" s="71" t="s">
        <v>1902</v>
      </c>
      <c r="C156" s="65">
        <v>2015</v>
      </c>
      <c r="D156" s="379">
        <v>2595</v>
      </c>
    </row>
    <row r="157" spans="1:4" ht="25.5">
      <c r="A157" s="65">
        <v>15</v>
      </c>
      <c r="B157" s="71" t="s">
        <v>1902</v>
      </c>
      <c r="C157" s="65">
        <v>2015</v>
      </c>
      <c r="D157" s="379">
        <v>2595</v>
      </c>
    </row>
    <row r="158" spans="1:4" ht="25.5">
      <c r="A158" s="65">
        <v>16</v>
      </c>
      <c r="B158" s="71" t="s">
        <v>1902</v>
      </c>
      <c r="C158" s="65">
        <v>2015</v>
      </c>
      <c r="D158" s="379">
        <v>2595</v>
      </c>
    </row>
    <row r="159" spans="1:4" ht="12.75">
      <c r="A159" s="65">
        <v>17</v>
      </c>
      <c r="B159" s="71" t="s">
        <v>1903</v>
      </c>
      <c r="C159" s="65">
        <v>2015</v>
      </c>
      <c r="D159" s="379">
        <v>545</v>
      </c>
    </row>
    <row r="160" spans="1:4" ht="12.75">
      <c r="A160" s="65">
        <v>18</v>
      </c>
      <c r="B160" s="71" t="s">
        <v>1903</v>
      </c>
      <c r="C160" s="65">
        <v>2015</v>
      </c>
      <c r="D160" s="379">
        <v>545</v>
      </c>
    </row>
    <row r="161" spans="1:4" ht="12.75">
      <c r="A161" s="65">
        <v>19</v>
      </c>
      <c r="B161" s="71" t="s">
        <v>1903</v>
      </c>
      <c r="C161" s="65">
        <v>2015</v>
      </c>
      <c r="D161" s="379">
        <v>545</v>
      </c>
    </row>
    <row r="162" spans="1:4" ht="12.75">
      <c r="A162" s="65">
        <v>20</v>
      </c>
      <c r="B162" s="71" t="s">
        <v>1903</v>
      </c>
      <c r="C162" s="65">
        <v>2015</v>
      </c>
      <c r="D162" s="379">
        <v>545</v>
      </c>
    </row>
    <row r="163" spans="1:4" ht="12.75">
      <c r="A163" s="65">
        <v>21</v>
      </c>
      <c r="B163" s="71" t="s">
        <v>1903</v>
      </c>
      <c r="C163" s="65">
        <v>2015</v>
      </c>
      <c r="D163" s="379">
        <v>545</v>
      </c>
    </row>
    <row r="164" spans="1:4" ht="12.75">
      <c r="A164" s="65">
        <v>22</v>
      </c>
      <c r="B164" s="71" t="s">
        <v>1903</v>
      </c>
      <c r="C164" s="65">
        <v>2015</v>
      </c>
      <c r="D164" s="379">
        <v>545</v>
      </c>
    </row>
    <row r="165" spans="1:4" ht="12.75">
      <c r="A165" s="65">
        <v>23</v>
      </c>
      <c r="B165" s="71" t="s">
        <v>1903</v>
      </c>
      <c r="C165" s="65">
        <v>2015</v>
      </c>
      <c r="D165" s="379">
        <v>545</v>
      </c>
    </row>
    <row r="166" spans="1:4" ht="12.75">
      <c r="A166" s="65">
        <v>24</v>
      </c>
      <c r="B166" s="71" t="s">
        <v>1903</v>
      </c>
      <c r="C166" s="65">
        <v>2015</v>
      </c>
      <c r="D166" s="379">
        <v>545</v>
      </c>
    </row>
    <row r="167" spans="1:4" ht="12.75">
      <c r="A167" s="65">
        <v>25</v>
      </c>
      <c r="B167" s="71" t="s">
        <v>1904</v>
      </c>
      <c r="C167" s="65">
        <v>2015</v>
      </c>
      <c r="D167" s="379">
        <v>219</v>
      </c>
    </row>
    <row r="168" spans="1:4" ht="25.5">
      <c r="A168" s="65">
        <v>26</v>
      </c>
      <c r="B168" s="71" t="s">
        <v>1905</v>
      </c>
      <c r="C168" s="65">
        <v>2014</v>
      </c>
      <c r="D168" s="379">
        <v>7806.77</v>
      </c>
    </row>
    <row r="169" spans="1:4" ht="12.75">
      <c r="A169" s="65">
        <v>27</v>
      </c>
      <c r="B169" s="1" t="s">
        <v>1906</v>
      </c>
      <c r="C169" s="2">
        <v>2014</v>
      </c>
      <c r="D169" s="372">
        <v>439</v>
      </c>
    </row>
    <row r="170" spans="1:4" ht="12.75">
      <c r="A170" s="65">
        <v>28</v>
      </c>
      <c r="B170" s="1" t="s">
        <v>1907</v>
      </c>
      <c r="C170" s="2">
        <v>2014</v>
      </c>
      <c r="D170" s="372">
        <v>2339</v>
      </c>
    </row>
    <row r="171" spans="1:4" ht="12.75">
      <c r="A171" s="65">
        <v>29</v>
      </c>
      <c r="B171" s="1" t="s">
        <v>1908</v>
      </c>
      <c r="C171" s="2">
        <v>2014</v>
      </c>
      <c r="D171" s="372">
        <v>649</v>
      </c>
    </row>
    <row r="172" spans="1:4" ht="12.75">
      <c r="A172" s="65">
        <v>30</v>
      </c>
      <c r="B172" s="1" t="s">
        <v>1907</v>
      </c>
      <c r="C172" s="2">
        <v>2014</v>
      </c>
      <c r="D172" s="372">
        <v>2339</v>
      </c>
    </row>
    <row r="173" spans="1:4" ht="12.75">
      <c r="A173" s="65">
        <v>31</v>
      </c>
      <c r="B173" s="1" t="s">
        <v>1908</v>
      </c>
      <c r="C173" s="2">
        <v>2014</v>
      </c>
      <c r="D173" s="372">
        <v>649</v>
      </c>
    </row>
    <row r="174" spans="1:4" ht="12.75">
      <c r="A174" s="65">
        <v>32</v>
      </c>
      <c r="B174" s="1" t="s">
        <v>1909</v>
      </c>
      <c r="C174" s="2">
        <v>2014</v>
      </c>
      <c r="D174" s="372">
        <v>14718.6</v>
      </c>
    </row>
    <row r="175" spans="1:4" ht="25.5">
      <c r="A175" s="65">
        <v>33</v>
      </c>
      <c r="B175" s="1" t="s">
        <v>1910</v>
      </c>
      <c r="C175" s="2">
        <v>2014</v>
      </c>
      <c r="D175" s="372">
        <v>9298.8</v>
      </c>
    </row>
    <row r="176" spans="1:4" ht="25.5">
      <c r="A176" s="65">
        <v>34</v>
      </c>
      <c r="B176" s="1" t="s">
        <v>1910</v>
      </c>
      <c r="C176" s="2">
        <v>2014</v>
      </c>
      <c r="D176" s="372">
        <v>9298.8</v>
      </c>
    </row>
    <row r="177" spans="1:4" ht="25.5">
      <c r="A177" s="65">
        <v>35</v>
      </c>
      <c r="B177" s="18" t="s">
        <v>1911</v>
      </c>
      <c r="C177" s="65">
        <v>2014</v>
      </c>
      <c r="D177" s="376">
        <v>2299</v>
      </c>
    </row>
    <row r="178" spans="1:4" ht="25.5">
      <c r="A178" s="65">
        <v>36</v>
      </c>
      <c r="B178" s="18" t="s">
        <v>1911</v>
      </c>
      <c r="C178" s="65">
        <v>2014</v>
      </c>
      <c r="D178" s="376">
        <v>2299</v>
      </c>
    </row>
    <row r="179" spans="1:4" ht="25.5">
      <c r="A179" s="65">
        <v>37</v>
      </c>
      <c r="B179" s="18" t="s">
        <v>1911</v>
      </c>
      <c r="C179" s="65">
        <v>2014</v>
      </c>
      <c r="D179" s="376">
        <v>2299</v>
      </c>
    </row>
    <row r="180" spans="1:4" ht="25.5">
      <c r="A180" s="65">
        <v>38</v>
      </c>
      <c r="B180" s="18" t="s">
        <v>1911</v>
      </c>
      <c r="C180" s="65">
        <v>2014</v>
      </c>
      <c r="D180" s="376">
        <v>2299</v>
      </c>
    </row>
    <row r="181" spans="1:4" ht="25.5">
      <c r="A181" s="65">
        <v>39</v>
      </c>
      <c r="B181" s="18" t="s">
        <v>1911</v>
      </c>
      <c r="C181" s="65">
        <v>2014</v>
      </c>
      <c r="D181" s="376">
        <v>2299</v>
      </c>
    </row>
    <row r="182" spans="1:4" ht="25.5">
      <c r="A182" s="65">
        <v>40</v>
      </c>
      <c r="B182" s="18" t="s">
        <v>1911</v>
      </c>
      <c r="C182" s="65">
        <v>2014</v>
      </c>
      <c r="D182" s="376">
        <v>2299</v>
      </c>
    </row>
    <row r="183" spans="1:4" ht="12.75">
      <c r="A183" s="65">
        <v>41</v>
      </c>
      <c r="B183" s="18" t="s">
        <v>1912</v>
      </c>
      <c r="C183" s="65">
        <v>2014</v>
      </c>
      <c r="D183" s="377">
        <v>599</v>
      </c>
    </row>
    <row r="184" spans="1:4" ht="12.75">
      <c r="A184" s="65">
        <v>42</v>
      </c>
      <c r="B184" s="18" t="s">
        <v>1912</v>
      </c>
      <c r="C184" s="65">
        <v>2014</v>
      </c>
      <c r="D184" s="377">
        <v>599</v>
      </c>
    </row>
    <row r="185" spans="1:4" ht="12.75">
      <c r="A185" s="65">
        <v>43</v>
      </c>
      <c r="B185" s="18" t="s">
        <v>1912</v>
      </c>
      <c r="C185" s="65">
        <v>2014</v>
      </c>
      <c r="D185" s="377">
        <v>599</v>
      </c>
    </row>
    <row r="186" spans="1:4" ht="12.75">
      <c r="A186" s="683" t="s">
        <v>0</v>
      </c>
      <c r="B186" s="683"/>
      <c r="C186" s="683"/>
      <c r="D186" s="373">
        <f>SUM(D143:D185)</f>
        <v>112881.62000000001</v>
      </c>
    </row>
    <row r="187" spans="1:4" ht="12.75">
      <c r="A187" s="684" t="s">
        <v>156</v>
      </c>
      <c r="B187" s="684"/>
      <c r="C187" s="684"/>
      <c r="D187" s="684"/>
    </row>
    <row r="188" spans="1:4" ht="25.5">
      <c r="A188" s="2" t="s">
        <v>119</v>
      </c>
      <c r="B188" s="1" t="s">
        <v>1884</v>
      </c>
      <c r="C188" s="2">
        <v>2017</v>
      </c>
      <c r="D188" s="372">
        <v>3515</v>
      </c>
    </row>
    <row r="189" spans="1:4" ht="25.5">
      <c r="A189" s="2" t="s">
        <v>120</v>
      </c>
      <c r="B189" s="1" t="s">
        <v>1885</v>
      </c>
      <c r="C189" s="2">
        <v>2017</v>
      </c>
      <c r="D189" s="372">
        <v>25850</v>
      </c>
    </row>
    <row r="190" spans="1:4" ht="12.75">
      <c r="A190" s="2" t="s">
        <v>122</v>
      </c>
      <c r="B190" s="1" t="s">
        <v>1886</v>
      </c>
      <c r="C190" s="2">
        <v>2017</v>
      </c>
      <c r="D190" s="372">
        <v>284.86</v>
      </c>
    </row>
    <row r="191" spans="1:4" ht="25.5">
      <c r="A191" s="2" t="s">
        <v>124</v>
      </c>
      <c r="B191" s="18" t="s">
        <v>1887</v>
      </c>
      <c r="C191" s="2">
        <v>2016</v>
      </c>
      <c r="D191" s="377">
        <v>1182.09</v>
      </c>
    </row>
    <row r="192" spans="1:4" ht="12.75">
      <c r="A192" s="2" t="s">
        <v>126</v>
      </c>
      <c r="B192" s="1" t="s">
        <v>1888</v>
      </c>
      <c r="C192" s="2">
        <v>2014</v>
      </c>
      <c r="D192" s="380">
        <v>10636</v>
      </c>
    </row>
    <row r="193" spans="1:4" ht="12.75">
      <c r="A193" s="2" t="s">
        <v>128</v>
      </c>
      <c r="B193" s="1" t="s">
        <v>1889</v>
      </c>
      <c r="C193" s="2">
        <v>2014</v>
      </c>
      <c r="D193" s="380">
        <v>320</v>
      </c>
    </row>
    <row r="194" spans="1:4" ht="25.5">
      <c r="A194" s="2" t="s">
        <v>129</v>
      </c>
      <c r="B194" s="18" t="s">
        <v>1890</v>
      </c>
      <c r="C194" s="2">
        <v>2014</v>
      </c>
      <c r="D194" s="377">
        <v>1970</v>
      </c>
    </row>
    <row r="195" spans="1:4" ht="12.75">
      <c r="A195" s="2" t="s">
        <v>131</v>
      </c>
      <c r="B195" s="18" t="s">
        <v>1891</v>
      </c>
      <c r="C195" s="2">
        <v>2014</v>
      </c>
      <c r="D195" s="377">
        <v>1670</v>
      </c>
    </row>
    <row r="196" spans="1:4" ht="25.5">
      <c r="A196" s="2" t="s">
        <v>133</v>
      </c>
      <c r="B196" s="18" t="s">
        <v>1892</v>
      </c>
      <c r="C196" s="2">
        <v>2014</v>
      </c>
      <c r="D196" s="377">
        <v>2900</v>
      </c>
    </row>
    <row r="197" spans="1:4" ht="25.5">
      <c r="A197" s="2" t="s">
        <v>134</v>
      </c>
      <c r="B197" s="18" t="s">
        <v>1893</v>
      </c>
      <c r="C197" s="2">
        <v>2014</v>
      </c>
      <c r="D197" s="377">
        <v>2000</v>
      </c>
    </row>
    <row r="198" spans="1:4" ht="12.75">
      <c r="A198" s="683" t="s">
        <v>0</v>
      </c>
      <c r="B198" s="683"/>
      <c r="C198" s="683"/>
      <c r="D198" s="373">
        <f>SUM(D188:D197)</f>
        <v>50327.95</v>
      </c>
    </row>
    <row r="199" spans="1:4" ht="12.75">
      <c r="A199" s="684" t="s">
        <v>175</v>
      </c>
      <c r="B199" s="684"/>
      <c r="C199" s="684"/>
      <c r="D199" s="684"/>
    </row>
    <row r="200" spans="1:4" ht="25.5">
      <c r="A200" s="2" t="s">
        <v>119</v>
      </c>
      <c r="B200" s="18" t="s">
        <v>1913</v>
      </c>
      <c r="C200" s="2">
        <v>2015</v>
      </c>
      <c r="D200" s="377">
        <v>685</v>
      </c>
    </row>
    <row r="201" spans="1:4" ht="25.5">
      <c r="A201" s="2" t="s">
        <v>120</v>
      </c>
      <c r="B201" s="1" t="s">
        <v>1914</v>
      </c>
      <c r="C201" s="2">
        <v>2014</v>
      </c>
      <c r="D201" s="377">
        <v>2037.4</v>
      </c>
    </row>
    <row r="202" spans="1:4" ht="12.75">
      <c r="A202" s="683" t="s">
        <v>0</v>
      </c>
      <c r="B202" s="683"/>
      <c r="C202" s="683"/>
      <c r="D202" s="373">
        <f>SUM(D200:D201)</f>
        <v>2722.4</v>
      </c>
    </row>
    <row r="203" spans="1:4" ht="12.75">
      <c r="A203" s="75"/>
      <c r="B203" s="75"/>
      <c r="C203" s="72"/>
      <c r="D203" s="381"/>
    </row>
    <row r="204" spans="1:4" ht="12.75">
      <c r="A204" s="707" t="s">
        <v>178</v>
      </c>
      <c r="B204" s="707"/>
      <c r="C204" s="707"/>
      <c r="D204" s="707"/>
    </row>
    <row r="205" spans="1:4" ht="12.75">
      <c r="A205" s="684" t="s">
        <v>116</v>
      </c>
      <c r="B205" s="684"/>
      <c r="C205" s="684"/>
      <c r="D205" s="684"/>
    </row>
    <row r="206" spans="1:4" ht="12.75">
      <c r="A206" s="65">
        <v>1</v>
      </c>
      <c r="B206" s="60" t="s">
        <v>179</v>
      </c>
      <c r="C206" s="21">
        <v>2016</v>
      </c>
      <c r="D206" s="371">
        <v>2450</v>
      </c>
    </row>
    <row r="207" spans="1:4" ht="12.75">
      <c r="A207" s="65">
        <v>2</v>
      </c>
      <c r="B207" s="1" t="s">
        <v>179</v>
      </c>
      <c r="C207" s="21">
        <v>2016</v>
      </c>
      <c r="D207" s="371">
        <v>2450</v>
      </c>
    </row>
    <row r="208" spans="1:4" ht="12.75">
      <c r="A208" s="65">
        <v>3</v>
      </c>
      <c r="B208" s="60" t="s">
        <v>180</v>
      </c>
      <c r="C208" s="21">
        <v>2016</v>
      </c>
      <c r="D208" s="371">
        <v>470</v>
      </c>
    </row>
    <row r="209" spans="1:4" ht="12.75">
      <c r="A209" s="65">
        <v>4</v>
      </c>
      <c r="B209" s="359" t="s">
        <v>181</v>
      </c>
      <c r="C209" s="360">
        <v>2017</v>
      </c>
      <c r="D209" s="382">
        <v>970</v>
      </c>
    </row>
    <row r="210" spans="1:4" ht="12.75">
      <c r="A210" s="683" t="s">
        <v>0</v>
      </c>
      <c r="B210" s="683"/>
      <c r="C210" s="683"/>
      <c r="D210" s="373">
        <f>SUM(D206:D209)</f>
        <v>6340</v>
      </c>
    </row>
    <row r="211" spans="1:4" ht="12.75">
      <c r="A211" s="72"/>
      <c r="B211" s="72"/>
      <c r="C211" s="72"/>
      <c r="D211" s="381"/>
    </row>
    <row r="212" spans="1:4" ht="12.75">
      <c r="A212" s="707" t="s">
        <v>182</v>
      </c>
      <c r="B212" s="707"/>
      <c r="C212" s="707"/>
      <c r="D212" s="707"/>
    </row>
    <row r="213" spans="1:4" ht="12.75">
      <c r="A213" s="684" t="s">
        <v>116</v>
      </c>
      <c r="B213" s="684"/>
      <c r="C213" s="684"/>
      <c r="D213" s="684"/>
    </row>
    <row r="214" spans="1:4" ht="38.25">
      <c r="A214" s="65">
        <v>1</v>
      </c>
      <c r="B214" s="1" t="s">
        <v>183</v>
      </c>
      <c r="C214" s="2">
        <v>2014</v>
      </c>
      <c r="D214" s="383">
        <v>1440</v>
      </c>
    </row>
    <row r="215" spans="1:4" ht="12.75">
      <c r="A215" s="65">
        <v>2</v>
      </c>
      <c r="B215" s="71" t="s">
        <v>184</v>
      </c>
      <c r="C215" s="65">
        <v>2017</v>
      </c>
      <c r="D215" s="379">
        <v>2646.61</v>
      </c>
    </row>
    <row r="216" spans="1:4" ht="25.5">
      <c r="A216" s="65">
        <v>3</v>
      </c>
      <c r="B216" s="1" t="s">
        <v>483</v>
      </c>
      <c r="C216" s="2"/>
      <c r="D216" s="372">
        <v>920</v>
      </c>
    </row>
    <row r="217" spans="1:4" ht="25.5">
      <c r="A217" s="65">
        <v>4</v>
      </c>
      <c r="B217" s="1" t="s">
        <v>483</v>
      </c>
      <c r="C217" s="2"/>
      <c r="D217" s="372">
        <v>920</v>
      </c>
    </row>
    <row r="218" spans="1:4" ht="25.5">
      <c r="A218" s="65">
        <v>5</v>
      </c>
      <c r="B218" s="1" t="s">
        <v>483</v>
      </c>
      <c r="C218" s="2"/>
      <c r="D218" s="372">
        <v>920</v>
      </c>
    </row>
    <row r="219" spans="1:4" ht="25.5">
      <c r="A219" s="65">
        <v>6</v>
      </c>
      <c r="B219" s="1" t="s">
        <v>484</v>
      </c>
      <c r="C219" s="2">
        <v>2018</v>
      </c>
      <c r="D219" s="372">
        <v>1298</v>
      </c>
    </row>
    <row r="220" spans="1:4" ht="25.5">
      <c r="A220" s="65">
        <v>7</v>
      </c>
      <c r="B220" s="1" t="s">
        <v>484</v>
      </c>
      <c r="C220" s="2">
        <v>2018</v>
      </c>
      <c r="D220" s="372">
        <v>1298</v>
      </c>
    </row>
    <row r="221" spans="1:4" ht="25.5">
      <c r="A221" s="65">
        <v>8</v>
      </c>
      <c r="B221" s="1" t="s">
        <v>484</v>
      </c>
      <c r="C221" s="2">
        <v>2018</v>
      </c>
      <c r="D221" s="372">
        <v>1298</v>
      </c>
    </row>
    <row r="222" spans="1:4" ht="25.5">
      <c r="A222" s="65">
        <v>9</v>
      </c>
      <c r="B222" s="1" t="s">
        <v>484</v>
      </c>
      <c r="C222" s="2">
        <v>2018</v>
      </c>
      <c r="D222" s="372">
        <v>1298</v>
      </c>
    </row>
    <row r="223" spans="1:4" ht="12.75">
      <c r="A223" s="683" t="s">
        <v>0</v>
      </c>
      <c r="B223" s="683"/>
      <c r="C223" s="683"/>
      <c r="D223" s="373">
        <f>SUM(D214:D222)</f>
        <v>12038.61</v>
      </c>
    </row>
    <row r="224" spans="1:4" ht="12.75">
      <c r="A224" s="684" t="s">
        <v>156</v>
      </c>
      <c r="B224" s="684"/>
      <c r="C224" s="684"/>
      <c r="D224" s="684"/>
    </row>
    <row r="225" spans="1:4" ht="25.5">
      <c r="A225" s="2">
        <v>1</v>
      </c>
      <c r="B225" s="77" t="s">
        <v>185</v>
      </c>
      <c r="C225" s="2">
        <v>2014</v>
      </c>
      <c r="D225" s="372">
        <v>3250</v>
      </c>
    </row>
    <row r="226" spans="1:4" ht="38.25">
      <c r="A226" s="2">
        <v>2</v>
      </c>
      <c r="B226" s="71" t="s">
        <v>186</v>
      </c>
      <c r="C226" s="2">
        <v>2014</v>
      </c>
      <c r="D226" s="372">
        <v>2550</v>
      </c>
    </row>
    <row r="227" spans="1:4" ht="12.75">
      <c r="A227" s="2">
        <v>3</v>
      </c>
      <c r="B227" s="1" t="s">
        <v>187</v>
      </c>
      <c r="C227" s="2">
        <v>2014</v>
      </c>
      <c r="D227" s="372">
        <v>2220</v>
      </c>
    </row>
    <row r="228" spans="1:4" ht="25.5">
      <c r="A228" s="2">
        <v>4</v>
      </c>
      <c r="B228" s="1" t="s">
        <v>188</v>
      </c>
      <c r="C228" s="2">
        <v>2014</v>
      </c>
      <c r="D228" s="372">
        <v>2250</v>
      </c>
    </row>
    <row r="229" spans="1:4" ht="25.5">
      <c r="A229" s="2">
        <v>5</v>
      </c>
      <c r="B229" s="1" t="s">
        <v>189</v>
      </c>
      <c r="C229" s="2">
        <v>2014</v>
      </c>
      <c r="D229" s="372">
        <v>2160</v>
      </c>
    </row>
    <row r="230" spans="1:4" ht="12.75">
      <c r="A230" s="2">
        <v>6</v>
      </c>
      <c r="B230" s="1" t="s">
        <v>190</v>
      </c>
      <c r="C230" s="2">
        <v>2016</v>
      </c>
      <c r="D230" s="372">
        <v>3150</v>
      </c>
    </row>
    <row r="231" spans="1:4" ht="25.5">
      <c r="A231" s="2">
        <v>7</v>
      </c>
      <c r="B231" s="1" t="s">
        <v>485</v>
      </c>
      <c r="C231" s="2">
        <v>2017</v>
      </c>
      <c r="D231" s="372">
        <v>2350</v>
      </c>
    </row>
    <row r="232" spans="1:4" ht="12.75">
      <c r="A232" s="683" t="s">
        <v>0</v>
      </c>
      <c r="B232" s="683"/>
      <c r="C232" s="683"/>
      <c r="D232" s="373">
        <f>SUM(D225:D231)</f>
        <v>17930</v>
      </c>
    </row>
    <row r="234" spans="1:4" ht="12.75">
      <c r="A234" s="689" t="s">
        <v>191</v>
      </c>
      <c r="B234" s="689"/>
      <c r="C234" s="689"/>
      <c r="D234" s="689"/>
    </row>
    <row r="235" spans="1:4" ht="12.75">
      <c r="A235" s="684" t="s">
        <v>116</v>
      </c>
      <c r="B235" s="684"/>
      <c r="C235" s="684"/>
      <c r="D235" s="684"/>
    </row>
    <row r="236" spans="1:4" ht="25.5">
      <c r="A236" s="2">
        <v>1</v>
      </c>
      <c r="B236" s="100" t="s">
        <v>521</v>
      </c>
      <c r="C236" s="65">
        <v>2017</v>
      </c>
      <c r="D236" s="376">
        <v>3909</v>
      </c>
    </row>
    <row r="237" spans="1:4" ht="12.75">
      <c r="A237" s="65">
        <v>2</v>
      </c>
      <c r="B237" s="18" t="s">
        <v>522</v>
      </c>
      <c r="C237" s="2">
        <v>2017</v>
      </c>
      <c r="D237" s="377">
        <v>5166</v>
      </c>
    </row>
    <row r="238" spans="1:4" ht="12.75">
      <c r="A238" s="2">
        <v>3</v>
      </c>
      <c r="B238" s="100" t="s">
        <v>192</v>
      </c>
      <c r="C238" s="65">
        <v>2014</v>
      </c>
      <c r="D238" s="376">
        <v>37571.2</v>
      </c>
    </row>
    <row r="239" spans="1:4" ht="12.75">
      <c r="A239" s="65">
        <v>4</v>
      </c>
      <c r="B239" s="71" t="s">
        <v>193</v>
      </c>
      <c r="C239" s="65">
        <v>2015</v>
      </c>
      <c r="D239" s="379">
        <v>549.99</v>
      </c>
    </row>
    <row r="240" spans="1:4" ht="12.75">
      <c r="A240" s="2">
        <v>5</v>
      </c>
      <c r="B240" s="1" t="s">
        <v>194</v>
      </c>
      <c r="C240" s="2">
        <v>2014</v>
      </c>
      <c r="D240" s="372">
        <v>680</v>
      </c>
    </row>
    <row r="241" spans="1:4" ht="12.75">
      <c r="A241" s="65">
        <v>6</v>
      </c>
      <c r="B241" s="1" t="s">
        <v>195</v>
      </c>
      <c r="C241" s="2">
        <v>2014</v>
      </c>
      <c r="D241" s="372">
        <v>680</v>
      </c>
    </row>
    <row r="242" spans="1:4" ht="12.75">
      <c r="A242" s="683" t="s">
        <v>0</v>
      </c>
      <c r="B242" s="683"/>
      <c r="C242" s="683"/>
      <c r="D242" s="373">
        <f>SUM(D236:D241)</f>
        <v>48556.189999999995</v>
      </c>
    </row>
    <row r="243" spans="1:4" ht="12.75">
      <c r="A243" s="684" t="s">
        <v>156</v>
      </c>
      <c r="B243" s="684"/>
      <c r="C243" s="684"/>
      <c r="D243" s="684"/>
    </row>
    <row r="244" spans="1:4" ht="12.75">
      <c r="A244" s="2">
        <v>1</v>
      </c>
      <c r="B244" s="101" t="s">
        <v>523</v>
      </c>
      <c r="C244" s="236">
        <v>2017</v>
      </c>
      <c r="D244" s="377">
        <v>539</v>
      </c>
    </row>
    <row r="245" spans="1:4" ht="12.75">
      <c r="A245" s="2">
        <v>2</v>
      </c>
      <c r="B245" s="1" t="s">
        <v>524</v>
      </c>
      <c r="C245" s="236">
        <v>2017</v>
      </c>
      <c r="D245" s="377">
        <v>419</v>
      </c>
    </row>
    <row r="246" spans="1:4" ht="12.75">
      <c r="A246" s="683" t="s">
        <v>0</v>
      </c>
      <c r="B246" s="683"/>
      <c r="C246" s="683"/>
      <c r="D246" s="373">
        <f>SUM(D244:D245)</f>
        <v>958</v>
      </c>
    </row>
    <row r="248" spans="1:4" ht="12.75">
      <c r="A248" s="689" t="s">
        <v>196</v>
      </c>
      <c r="B248" s="689"/>
      <c r="C248" s="689"/>
      <c r="D248" s="689"/>
    </row>
    <row r="249" spans="1:4" ht="12.75">
      <c r="A249" s="684" t="s">
        <v>116</v>
      </c>
      <c r="B249" s="684"/>
      <c r="C249" s="684"/>
      <c r="D249" s="684"/>
    </row>
    <row r="250" spans="1:4" ht="25.5">
      <c r="A250" s="3" t="s">
        <v>50</v>
      </c>
      <c r="B250" s="3" t="s">
        <v>117</v>
      </c>
      <c r="C250" s="3" t="s">
        <v>113</v>
      </c>
      <c r="D250" s="370" t="s">
        <v>118</v>
      </c>
    </row>
    <row r="251" spans="1:4" ht="12.75">
      <c r="A251" s="2">
        <v>1</v>
      </c>
      <c r="B251" s="1" t="s">
        <v>197</v>
      </c>
      <c r="C251" s="2">
        <v>2014</v>
      </c>
      <c r="D251" s="372">
        <v>334</v>
      </c>
    </row>
    <row r="252" spans="1:4" ht="12.75">
      <c r="A252" s="2">
        <v>2</v>
      </c>
      <c r="B252" s="1" t="s">
        <v>197</v>
      </c>
      <c r="C252" s="2">
        <v>2014</v>
      </c>
      <c r="D252" s="372">
        <v>318.96</v>
      </c>
    </row>
    <row r="253" spans="1:4" ht="12.75">
      <c r="A253" s="2">
        <v>3</v>
      </c>
      <c r="B253" s="1" t="s">
        <v>197</v>
      </c>
      <c r="C253" s="2">
        <v>2014</v>
      </c>
      <c r="D253" s="372">
        <v>318.96</v>
      </c>
    </row>
    <row r="254" spans="1:4" ht="12.75">
      <c r="A254" s="2">
        <v>4</v>
      </c>
      <c r="B254" s="1" t="s">
        <v>198</v>
      </c>
      <c r="C254" s="2">
        <v>2014</v>
      </c>
      <c r="D254" s="372">
        <v>468.99</v>
      </c>
    </row>
    <row r="255" spans="1:4" ht="12.75">
      <c r="A255" s="2">
        <v>5</v>
      </c>
      <c r="B255" s="1" t="s">
        <v>199</v>
      </c>
      <c r="C255" s="2">
        <v>2015</v>
      </c>
      <c r="D255" s="372">
        <v>469</v>
      </c>
    </row>
    <row r="256" spans="1:4" ht="12.75">
      <c r="A256" s="2">
        <v>6</v>
      </c>
      <c r="B256" s="1" t="s">
        <v>199</v>
      </c>
      <c r="C256" s="2">
        <v>2016</v>
      </c>
      <c r="D256" s="372">
        <v>579</v>
      </c>
    </row>
    <row r="257" spans="1:4" ht="12.75">
      <c r="A257" s="2">
        <v>7</v>
      </c>
      <c r="B257" s="1" t="s">
        <v>554</v>
      </c>
      <c r="C257" s="2">
        <v>2017</v>
      </c>
      <c r="D257" s="372">
        <v>6234.5</v>
      </c>
    </row>
    <row r="258" spans="1:4" ht="12.75">
      <c r="A258" s="2">
        <v>8</v>
      </c>
      <c r="B258" s="1" t="s">
        <v>554</v>
      </c>
      <c r="C258" s="2">
        <v>2017</v>
      </c>
      <c r="D258" s="372">
        <v>6328.51</v>
      </c>
    </row>
    <row r="259" spans="1:4" ht="12.75">
      <c r="A259" s="2">
        <v>9</v>
      </c>
      <c r="B259" s="1" t="s">
        <v>554</v>
      </c>
      <c r="C259" s="2">
        <v>2017</v>
      </c>
      <c r="D259" s="372">
        <v>6818.51</v>
      </c>
    </row>
    <row r="260" spans="1:4" ht="12.75">
      <c r="A260" s="2">
        <v>10</v>
      </c>
      <c r="B260" s="1" t="s">
        <v>554</v>
      </c>
      <c r="C260" s="2">
        <v>2017</v>
      </c>
      <c r="D260" s="372">
        <v>3505.5</v>
      </c>
    </row>
    <row r="261" spans="1:4" ht="12.75">
      <c r="A261" s="2">
        <v>11</v>
      </c>
      <c r="B261" s="1" t="s">
        <v>554</v>
      </c>
      <c r="C261" s="2">
        <v>2017</v>
      </c>
      <c r="D261" s="372">
        <v>3505.5</v>
      </c>
    </row>
    <row r="262" spans="1:4" ht="12.75">
      <c r="A262" s="2">
        <v>12</v>
      </c>
      <c r="B262" s="1" t="s">
        <v>554</v>
      </c>
      <c r="C262" s="2">
        <v>2017</v>
      </c>
      <c r="D262" s="372">
        <v>3505.5</v>
      </c>
    </row>
    <row r="263" spans="1:4" ht="12.75">
      <c r="A263" s="2">
        <v>13</v>
      </c>
      <c r="B263" s="1" t="s">
        <v>554</v>
      </c>
      <c r="C263" s="2">
        <v>2017</v>
      </c>
      <c r="D263" s="372">
        <v>3505.5</v>
      </c>
    </row>
    <row r="264" spans="1:4" ht="12.75">
      <c r="A264" s="2">
        <v>14</v>
      </c>
      <c r="B264" s="1" t="s">
        <v>554</v>
      </c>
      <c r="C264" s="2">
        <v>2017</v>
      </c>
      <c r="D264" s="372">
        <v>3505.5</v>
      </c>
    </row>
    <row r="265" spans="1:4" ht="12.75">
      <c r="A265" s="2">
        <v>15</v>
      </c>
      <c r="B265" s="1" t="s">
        <v>554</v>
      </c>
      <c r="C265" s="2">
        <v>2017</v>
      </c>
      <c r="D265" s="372">
        <v>3505.5</v>
      </c>
    </row>
    <row r="266" spans="1:4" ht="12.75">
      <c r="A266" s="2">
        <v>16</v>
      </c>
      <c r="B266" s="1" t="s">
        <v>554</v>
      </c>
      <c r="C266" s="2">
        <v>2017</v>
      </c>
      <c r="D266" s="372">
        <v>3505.5</v>
      </c>
    </row>
    <row r="267" spans="1:4" ht="12.75">
      <c r="A267" s="2">
        <v>17</v>
      </c>
      <c r="B267" s="1" t="s">
        <v>554</v>
      </c>
      <c r="C267" s="2">
        <v>2017</v>
      </c>
      <c r="D267" s="372">
        <v>3505.5</v>
      </c>
    </row>
    <row r="268" spans="1:4" ht="12.75">
      <c r="A268" s="2">
        <v>18</v>
      </c>
      <c r="B268" s="1" t="s">
        <v>554</v>
      </c>
      <c r="C268" s="2">
        <v>2017</v>
      </c>
      <c r="D268" s="372">
        <v>3505.5</v>
      </c>
    </row>
    <row r="269" spans="1:4" ht="12.75">
      <c r="A269" s="2">
        <v>19</v>
      </c>
      <c r="B269" s="1" t="s">
        <v>554</v>
      </c>
      <c r="C269" s="2">
        <v>2017</v>
      </c>
      <c r="D269" s="372">
        <v>3505.5</v>
      </c>
    </row>
    <row r="270" spans="1:4" ht="12.75">
      <c r="A270" s="2">
        <v>20</v>
      </c>
      <c r="B270" s="1" t="s">
        <v>554</v>
      </c>
      <c r="C270" s="2">
        <v>2017</v>
      </c>
      <c r="D270" s="372">
        <v>3505.5</v>
      </c>
    </row>
    <row r="271" spans="1:4" ht="12.75">
      <c r="A271" s="2">
        <v>21</v>
      </c>
      <c r="B271" s="1" t="s">
        <v>554</v>
      </c>
      <c r="C271" s="2">
        <v>2017</v>
      </c>
      <c r="D271" s="372">
        <v>3505.5</v>
      </c>
    </row>
    <row r="272" spans="1:4" ht="12.75">
      <c r="A272" s="2">
        <v>22</v>
      </c>
      <c r="B272" s="1" t="s">
        <v>554</v>
      </c>
      <c r="C272" s="2">
        <v>2017</v>
      </c>
      <c r="D272" s="372">
        <v>3505.5</v>
      </c>
    </row>
    <row r="273" spans="1:4" ht="12.75">
      <c r="A273" s="2">
        <v>23</v>
      </c>
      <c r="B273" s="1" t="s">
        <v>554</v>
      </c>
      <c r="C273" s="2">
        <v>2017</v>
      </c>
      <c r="D273" s="372">
        <v>3505.5</v>
      </c>
    </row>
    <row r="274" spans="1:4" ht="12.75">
      <c r="A274" s="2">
        <v>24</v>
      </c>
      <c r="B274" s="1" t="s">
        <v>554</v>
      </c>
      <c r="C274" s="2">
        <v>2017</v>
      </c>
      <c r="D274" s="372">
        <v>3505.5</v>
      </c>
    </row>
    <row r="275" spans="1:4" ht="12.75">
      <c r="A275" s="2">
        <v>25</v>
      </c>
      <c r="B275" s="1" t="s">
        <v>554</v>
      </c>
      <c r="C275" s="2">
        <v>2017</v>
      </c>
      <c r="D275" s="372">
        <v>3505.5</v>
      </c>
    </row>
    <row r="276" spans="1:4" ht="12.75">
      <c r="A276" s="2">
        <v>26</v>
      </c>
      <c r="B276" s="1" t="s">
        <v>554</v>
      </c>
      <c r="C276" s="2">
        <v>2017</v>
      </c>
      <c r="D276" s="372">
        <v>3505.5</v>
      </c>
    </row>
    <row r="277" spans="1:4" ht="12.75">
      <c r="A277" s="2">
        <v>27</v>
      </c>
      <c r="B277" s="1" t="s">
        <v>554</v>
      </c>
      <c r="C277" s="2">
        <v>2017</v>
      </c>
      <c r="D277" s="372">
        <v>3505.5</v>
      </c>
    </row>
    <row r="278" spans="1:4" ht="12.75">
      <c r="A278" s="2">
        <v>28</v>
      </c>
      <c r="B278" s="1" t="s">
        <v>554</v>
      </c>
      <c r="C278" s="2">
        <v>2017</v>
      </c>
      <c r="D278" s="372">
        <v>3505.5</v>
      </c>
    </row>
    <row r="279" spans="1:4" ht="12.75">
      <c r="A279" s="2">
        <v>29</v>
      </c>
      <c r="B279" s="1" t="s">
        <v>554</v>
      </c>
      <c r="C279" s="2">
        <v>2017</v>
      </c>
      <c r="D279" s="372">
        <v>3505.5</v>
      </c>
    </row>
    <row r="280" spans="1:4" ht="12.75">
      <c r="A280" s="2">
        <v>30</v>
      </c>
      <c r="B280" s="1" t="s">
        <v>554</v>
      </c>
      <c r="C280" s="2">
        <v>2017</v>
      </c>
      <c r="D280" s="372">
        <v>3505.5</v>
      </c>
    </row>
    <row r="281" spans="1:4" ht="12.75">
      <c r="A281" s="2">
        <v>31</v>
      </c>
      <c r="B281" s="1" t="s">
        <v>554</v>
      </c>
      <c r="C281" s="2">
        <v>2017</v>
      </c>
      <c r="D281" s="372">
        <v>3505.5</v>
      </c>
    </row>
    <row r="282" spans="1:4" ht="12.75">
      <c r="A282" s="2">
        <v>32</v>
      </c>
      <c r="B282" s="1" t="s">
        <v>554</v>
      </c>
      <c r="C282" s="2">
        <v>2017</v>
      </c>
      <c r="D282" s="372">
        <v>3505.5</v>
      </c>
    </row>
    <row r="283" spans="1:4" ht="12.75">
      <c r="A283" s="2">
        <v>33</v>
      </c>
      <c r="B283" s="1" t="s">
        <v>554</v>
      </c>
      <c r="C283" s="2">
        <v>2017</v>
      </c>
      <c r="D283" s="372">
        <v>3505.5</v>
      </c>
    </row>
    <row r="284" spans="1:4" ht="12.75">
      <c r="A284" s="2">
        <v>34</v>
      </c>
      <c r="B284" s="1" t="s">
        <v>554</v>
      </c>
      <c r="C284" s="2">
        <v>2017</v>
      </c>
      <c r="D284" s="372">
        <v>3505.5</v>
      </c>
    </row>
    <row r="285" spans="1:4" ht="12.75">
      <c r="A285" s="2">
        <v>35</v>
      </c>
      <c r="B285" s="1" t="s">
        <v>554</v>
      </c>
      <c r="C285" s="2">
        <v>2017</v>
      </c>
      <c r="D285" s="372">
        <v>3505.5</v>
      </c>
    </row>
    <row r="286" spans="1:4" ht="12.75">
      <c r="A286" s="2">
        <v>36</v>
      </c>
      <c r="B286" s="1" t="s">
        <v>554</v>
      </c>
      <c r="C286" s="2">
        <v>2017</v>
      </c>
      <c r="D286" s="372">
        <v>3505.5</v>
      </c>
    </row>
    <row r="287" spans="1:4" ht="12.75">
      <c r="A287" s="2">
        <v>37</v>
      </c>
      <c r="B287" s="1" t="s">
        <v>554</v>
      </c>
      <c r="C287" s="2">
        <v>2017</v>
      </c>
      <c r="D287" s="372">
        <v>3505.5</v>
      </c>
    </row>
    <row r="288" spans="1:4" ht="12.75">
      <c r="A288" s="2">
        <v>38</v>
      </c>
      <c r="B288" s="1" t="s">
        <v>554</v>
      </c>
      <c r="C288" s="2">
        <v>2017</v>
      </c>
      <c r="D288" s="372">
        <v>3505.5</v>
      </c>
    </row>
    <row r="289" spans="1:4" ht="12.75">
      <c r="A289" s="2">
        <v>39</v>
      </c>
      <c r="B289" s="1" t="s">
        <v>554</v>
      </c>
      <c r="C289" s="2">
        <v>2017</v>
      </c>
      <c r="D289" s="372">
        <v>3505.5</v>
      </c>
    </row>
    <row r="290" spans="1:4" ht="12.75">
      <c r="A290" s="2">
        <v>40</v>
      </c>
      <c r="B290" s="1" t="s">
        <v>554</v>
      </c>
      <c r="C290" s="2">
        <v>2017</v>
      </c>
      <c r="D290" s="372">
        <v>3505.5</v>
      </c>
    </row>
    <row r="291" spans="1:4" ht="12.75">
      <c r="A291" s="2">
        <v>41</v>
      </c>
      <c r="B291" s="1" t="s">
        <v>554</v>
      </c>
      <c r="C291" s="2">
        <v>2017</v>
      </c>
      <c r="D291" s="372">
        <v>3505.5</v>
      </c>
    </row>
    <row r="292" spans="1:4" ht="12.75">
      <c r="A292" s="2">
        <v>42</v>
      </c>
      <c r="B292" s="1" t="s">
        <v>554</v>
      </c>
      <c r="C292" s="2">
        <v>2017</v>
      </c>
      <c r="D292" s="372">
        <v>3697.01</v>
      </c>
    </row>
    <row r="293" spans="1:4" ht="12.75">
      <c r="A293" s="2">
        <v>43</v>
      </c>
      <c r="B293" s="1" t="s">
        <v>554</v>
      </c>
      <c r="C293" s="2">
        <v>2017</v>
      </c>
      <c r="D293" s="372">
        <v>3697.01</v>
      </c>
    </row>
    <row r="294" spans="1:4" ht="12.75">
      <c r="A294" s="2">
        <v>44</v>
      </c>
      <c r="B294" s="1" t="s">
        <v>554</v>
      </c>
      <c r="C294" s="2">
        <v>2017</v>
      </c>
      <c r="D294" s="372">
        <v>3697.01</v>
      </c>
    </row>
    <row r="295" spans="1:4" ht="12.75">
      <c r="A295" s="2">
        <v>45</v>
      </c>
      <c r="B295" s="1" t="s">
        <v>554</v>
      </c>
      <c r="C295" s="2">
        <v>2017</v>
      </c>
      <c r="D295" s="372">
        <v>3697.01</v>
      </c>
    </row>
    <row r="296" spans="1:4" ht="12.75">
      <c r="A296" s="2">
        <v>46</v>
      </c>
      <c r="B296" s="1" t="s">
        <v>554</v>
      </c>
      <c r="C296" s="2">
        <v>2017</v>
      </c>
      <c r="D296" s="372">
        <v>3697.01</v>
      </c>
    </row>
    <row r="297" spans="1:4" ht="12.75">
      <c r="A297" s="2">
        <v>47</v>
      </c>
      <c r="B297" s="1" t="s">
        <v>554</v>
      </c>
      <c r="C297" s="2">
        <v>2017</v>
      </c>
      <c r="D297" s="372">
        <v>3697.01</v>
      </c>
    </row>
    <row r="298" spans="1:4" ht="12.75">
      <c r="A298" s="2">
        <v>48</v>
      </c>
      <c r="B298" s="1" t="s">
        <v>554</v>
      </c>
      <c r="C298" s="2">
        <v>2017</v>
      </c>
      <c r="D298" s="372">
        <v>3697.01</v>
      </c>
    </row>
    <row r="299" spans="1:4" ht="12.75">
      <c r="A299" s="2">
        <v>49</v>
      </c>
      <c r="B299" s="1" t="s">
        <v>554</v>
      </c>
      <c r="C299" s="2">
        <v>2017</v>
      </c>
      <c r="D299" s="372">
        <v>3697.01</v>
      </c>
    </row>
    <row r="300" spans="1:4" ht="12.75">
      <c r="A300" s="2">
        <v>50</v>
      </c>
      <c r="B300" s="1" t="s">
        <v>554</v>
      </c>
      <c r="C300" s="2">
        <v>2017</v>
      </c>
      <c r="D300" s="372">
        <v>3697.01</v>
      </c>
    </row>
    <row r="301" spans="1:4" ht="12.75">
      <c r="A301" s="2">
        <v>51</v>
      </c>
      <c r="B301" s="1" t="s">
        <v>554</v>
      </c>
      <c r="C301" s="2">
        <v>2017</v>
      </c>
      <c r="D301" s="372">
        <v>3697.01</v>
      </c>
    </row>
    <row r="302" spans="1:4" ht="12.75">
      <c r="A302" s="2">
        <v>52</v>
      </c>
      <c r="B302" s="1" t="s">
        <v>554</v>
      </c>
      <c r="C302" s="2">
        <v>2017</v>
      </c>
      <c r="D302" s="372">
        <v>3697.01</v>
      </c>
    </row>
    <row r="303" spans="1:4" ht="12.75">
      <c r="A303" s="2">
        <v>53</v>
      </c>
      <c r="B303" s="1" t="s">
        <v>554</v>
      </c>
      <c r="C303" s="2">
        <v>2017</v>
      </c>
      <c r="D303" s="372">
        <v>3697.01</v>
      </c>
    </row>
    <row r="304" spans="1:4" ht="12.75">
      <c r="A304" s="2">
        <v>54</v>
      </c>
      <c r="B304" s="1" t="s">
        <v>554</v>
      </c>
      <c r="C304" s="2">
        <v>2017</v>
      </c>
      <c r="D304" s="372">
        <v>3697.01</v>
      </c>
    </row>
    <row r="305" spans="1:4" ht="12.75">
      <c r="A305" s="2">
        <v>55</v>
      </c>
      <c r="B305" s="1" t="s">
        <v>554</v>
      </c>
      <c r="C305" s="2">
        <v>2017</v>
      </c>
      <c r="D305" s="372">
        <v>3697.01</v>
      </c>
    </row>
    <row r="306" spans="1:4" ht="12.75">
      <c r="A306" s="2">
        <v>56</v>
      </c>
      <c r="B306" s="1" t="s">
        <v>554</v>
      </c>
      <c r="C306" s="2">
        <v>2017</v>
      </c>
      <c r="D306" s="372">
        <v>3697.02</v>
      </c>
    </row>
    <row r="307" spans="1:4" ht="12.75">
      <c r="A307" s="2">
        <v>57</v>
      </c>
      <c r="B307" s="1" t="s">
        <v>554</v>
      </c>
      <c r="C307" s="2">
        <v>2017</v>
      </c>
      <c r="D307" s="372">
        <v>3697.02</v>
      </c>
    </row>
    <row r="308" spans="1:4" ht="12.75">
      <c r="A308" s="683" t="s">
        <v>0</v>
      </c>
      <c r="B308" s="683"/>
      <c r="C308" s="683"/>
      <c r="D308" s="373">
        <f>SUM(D251:D307)</f>
        <v>193198.6100000001</v>
      </c>
    </row>
    <row r="309" spans="1:4" ht="12.75">
      <c r="A309" s="684" t="s">
        <v>156</v>
      </c>
      <c r="B309" s="684"/>
      <c r="C309" s="684"/>
      <c r="D309" s="684"/>
    </row>
    <row r="310" spans="1:4" ht="12.75">
      <c r="A310" s="2">
        <v>1</v>
      </c>
      <c r="B310" s="1" t="s">
        <v>200</v>
      </c>
      <c r="C310" s="2">
        <v>2014</v>
      </c>
      <c r="D310" s="372">
        <v>22127.3</v>
      </c>
    </row>
    <row r="311" spans="1:4" ht="12.75">
      <c r="A311" s="2">
        <v>2</v>
      </c>
      <c r="B311" s="1" t="s">
        <v>201</v>
      </c>
      <c r="C311" s="2">
        <v>2015</v>
      </c>
      <c r="D311" s="372">
        <v>299.99</v>
      </c>
    </row>
    <row r="312" spans="1:4" ht="12.75">
      <c r="A312" s="2">
        <v>3</v>
      </c>
      <c r="B312" s="1" t="s">
        <v>201</v>
      </c>
      <c r="C312" s="2">
        <v>2015</v>
      </c>
      <c r="D312" s="372">
        <v>299.99</v>
      </c>
    </row>
    <row r="313" spans="1:4" ht="12.75">
      <c r="A313" s="2">
        <v>4</v>
      </c>
      <c r="B313" s="1" t="s">
        <v>201</v>
      </c>
      <c r="C313" s="2">
        <v>2015</v>
      </c>
      <c r="D313" s="372">
        <v>299.99</v>
      </c>
    </row>
    <row r="314" spans="1:4" ht="25.5">
      <c r="A314" s="2">
        <v>5</v>
      </c>
      <c r="B314" s="1" t="s">
        <v>202</v>
      </c>
      <c r="C314" s="2">
        <v>2015</v>
      </c>
      <c r="D314" s="372">
        <v>2490</v>
      </c>
    </row>
    <row r="315" spans="1:4" ht="12.75">
      <c r="A315" s="2">
        <v>6</v>
      </c>
      <c r="B315" s="1" t="s">
        <v>203</v>
      </c>
      <c r="C315" s="2">
        <v>2015</v>
      </c>
      <c r="D315" s="372">
        <v>1590</v>
      </c>
    </row>
    <row r="316" spans="1:4" ht="12.75">
      <c r="A316" s="2">
        <v>7</v>
      </c>
      <c r="B316" s="1" t="s">
        <v>204</v>
      </c>
      <c r="C316" s="2">
        <v>2016</v>
      </c>
      <c r="D316" s="372">
        <v>169.99</v>
      </c>
    </row>
    <row r="317" spans="1:4" ht="25.5">
      <c r="A317" s="2">
        <v>8</v>
      </c>
      <c r="B317" s="1" t="s">
        <v>205</v>
      </c>
      <c r="C317" s="2">
        <v>2016</v>
      </c>
      <c r="D317" s="372">
        <v>2269</v>
      </c>
    </row>
    <row r="318" spans="1:4" ht="25.5">
      <c r="A318" s="2">
        <v>9</v>
      </c>
      <c r="B318" s="1" t="s">
        <v>206</v>
      </c>
      <c r="C318" s="2">
        <v>2016</v>
      </c>
      <c r="D318" s="372">
        <v>1620</v>
      </c>
    </row>
    <row r="319" spans="1:4" ht="12.75">
      <c r="A319" s="2">
        <v>10</v>
      </c>
      <c r="B319" s="1" t="s">
        <v>207</v>
      </c>
      <c r="C319" s="2">
        <v>2016</v>
      </c>
      <c r="D319" s="372">
        <v>2499</v>
      </c>
    </row>
    <row r="320" spans="1:4" ht="12.75">
      <c r="A320" s="2">
        <v>11</v>
      </c>
      <c r="B320" s="1" t="s">
        <v>208</v>
      </c>
      <c r="C320" s="2">
        <v>2016</v>
      </c>
      <c r="D320" s="372">
        <v>599</v>
      </c>
    </row>
    <row r="321" spans="1:4" ht="12.75">
      <c r="A321" s="2">
        <v>12</v>
      </c>
      <c r="B321" s="1" t="s">
        <v>207</v>
      </c>
      <c r="C321" s="2">
        <v>2016</v>
      </c>
      <c r="D321" s="372">
        <v>2499</v>
      </c>
    </row>
    <row r="322" spans="1:4" ht="12.75">
      <c r="A322" s="2">
        <v>13</v>
      </c>
      <c r="B322" s="1" t="s">
        <v>555</v>
      </c>
      <c r="C322" s="2">
        <v>2017</v>
      </c>
      <c r="D322" s="372">
        <v>4034.54</v>
      </c>
    </row>
    <row r="323" spans="1:4" ht="12.75">
      <c r="A323" s="2">
        <v>14</v>
      </c>
      <c r="B323" s="1" t="s">
        <v>555</v>
      </c>
      <c r="C323" s="2">
        <v>2017</v>
      </c>
      <c r="D323" s="372">
        <v>4034.54</v>
      </c>
    </row>
    <row r="324" spans="1:4" ht="12.75">
      <c r="A324" s="2">
        <v>15</v>
      </c>
      <c r="B324" s="1" t="s">
        <v>556</v>
      </c>
      <c r="C324" s="2">
        <v>2017</v>
      </c>
      <c r="D324" s="372">
        <v>12644.4</v>
      </c>
    </row>
    <row r="325" spans="1:4" ht="12.75">
      <c r="A325" s="2">
        <v>16</v>
      </c>
      <c r="B325" s="1" t="s">
        <v>556</v>
      </c>
      <c r="C325" s="2">
        <v>2017</v>
      </c>
      <c r="D325" s="372">
        <v>12644.4</v>
      </c>
    </row>
    <row r="326" spans="1:4" ht="12.75">
      <c r="A326" s="683" t="s">
        <v>0</v>
      </c>
      <c r="B326" s="683"/>
      <c r="C326" s="683"/>
      <c r="D326" s="373">
        <f>SUM(D310:D325)</f>
        <v>70121.14000000001</v>
      </c>
    </row>
    <row r="327" ht="12.75">
      <c r="C327" s="449"/>
    </row>
    <row r="328" spans="1:4" ht="12.75">
      <c r="A328" s="689" t="s">
        <v>209</v>
      </c>
      <c r="B328" s="689"/>
      <c r="C328" s="689"/>
      <c r="D328" s="689"/>
    </row>
    <row r="329" spans="1:4" ht="12.75">
      <c r="A329" s="684" t="s">
        <v>116</v>
      </c>
      <c r="B329" s="684"/>
      <c r="C329" s="684"/>
      <c r="D329" s="684"/>
    </row>
    <row r="330" spans="1:4" ht="12.75">
      <c r="A330" s="2">
        <v>1</v>
      </c>
      <c r="B330" s="71" t="s">
        <v>580</v>
      </c>
      <c r="C330" s="65">
        <v>2014</v>
      </c>
      <c r="D330" s="379">
        <v>544.2</v>
      </c>
    </row>
    <row r="331" spans="1:4" ht="12.75">
      <c r="A331" s="65">
        <v>2</v>
      </c>
      <c r="B331" s="60" t="s">
        <v>581</v>
      </c>
      <c r="C331" s="548">
        <v>2014</v>
      </c>
      <c r="D331" s="372">
        <v>329.3</v>
      </c>
    </row>
    <row r="332" spans="1:4" ht="25.5">
      <c r="A332" s="2">
        <v>3</v>
      </c>
      <c r="B332" s="1" t="s">
        <v>582</v>
      </c>
      <c r="C332" s="2">
        <v>2015</v>
      </c>
      <c r="D332" s="372">
        <v>15743.7</v>
      </c>
    </row>
    <row r="333" spans="1:4" ht="12.75">
      <c r="A333" s="2">
        <v>4</v>
      </c>
      <c r="B333" s="1" t="s">
        <v>583</v>
      </c>
      <c r="C333" s="2">
        <v>2014</v>
      </c>
      <c r="D333" s="372">
        <v>365.04</v>
      </c>
    </row>
    <row r="334" spans="1:4" ht="12.75">
      <c r="A334" s="65">
        <v>5</v>
      </c>
      <c r="B334" s="1" t="s">
        <v>584</v>
      </c>
      <c r="C334" s="2">
        <v>2016</v>
      </c>
      <c r="D334" s="372">
        <v>1650</v>
      </c>
    </row>
    <row r="335" spans="1:4" ht="12.75">
      <c r="A335" s="2">
        <v>6</v>
      </c>
      <c r="B335" s="1" t="s">
        <v>585</v>
      </c>
      <c r="C335" s="2">
        <v>2015</v>
      </c>
      <c r="D335" s="372">
        <v>564.88</v>
      </c>
    </row>
    <row r="336" spans="1:4" ht="12.75">
      <c r="A336" s="2">
        <v>7</v>
      </c>
      <c r="B336" s="1" t="s">
        <v>586</v>
      </c>
      <c r="C336" s="2">
        <v>2016</v>
      </c>
      <c r="D336" s="372">
        <v>1490</v>
      </c>
    </row>
    <row r="337" spans="1:4" ht="12.75">
      <c r="A337" s="65">
        <v>8</v>
      </c>
      <c r="B337" s="1" t="s">
        <v>587</v>
      </c>
      <c r="C337" s="2">
        <v>2016</v>
      </c>
      <c r="D337" s="372">
        <v>305</v>
      </c>
    </row>
    <row r="338" spans="1:4" ht="38.25">
      <c r="A338" s="2">
        <v>9</v>
      </c>
      <c r="B338" s="1" t="s">
        <v>588</v>
      </c>
      <c r="C338" s="2">
        <v>2017</v>
      </c>
      <c r="D338" s="372">
        <v>14194.2</v>
      </c>
    </row>
    <row r="339" spans="1:4" ht="25.5">
      <c r="A339" s="2">
        <v>10</v>
      </c>
      <c r="B339" s="1" t="s">
        <v>589</v>
      </c>
      <c r="C339" s="2">
        <v>2017</v>
      </c>
      <c r="D339" s="372">
        <v>11544.54</v>
      </c>
    </row>
    <row r="340" spans="1:4" ht="25.5">
      <c r="A340" s="65">
        <v>11</v>
      </c>
      <c r="B340" s="1" t="s">
        <v>590</v>
      </c>
      <c r="C340" s="2">
        <v>2017</v>
      </c>
      <c r="D340" s="372">
        <v>48398.04</v>
      </c>
    </row>
    <row r="341" spans="1:4" ht="12.75">
      <c r="A341" s="2">
        <v>12</v>
      </c>
      <c r="B341" s="1" t="s">
        <v>591</v>
      </c>
      <c r="C341" s="2">
        <v>2017</v>
      </c>
      <c r="D341" s="372">
        <v>5877.51</v>
      </c>
    </row>
    <row r="342" spans="1:4" ht="25.5">
      <c r="A342" s="2">
        <v>13</v>
      </c>
      <c r="B342" s="1" t="s">
        <v>592</v>
      </c>
      <c r="C342" s="2">
        <v>2017</v>
      </c>
      <c r="D342" s="372">
        <v>7207.8</v>
      </c>
    </row>
    <row r="343" spans="1:4" ht="25.5">
      <c r="A343" s="65">
        <v>14</v>
      </c>
      <c r="B343" s="1" t="s">
        <v>589</v>
      </c>
      <c r="C343" s="2">
        <v>2017</v>
      </c>
      <c r="D343" s="372">
        <v>42876.57</v>
      </c>
    </row>
    <row r="344" spans="1:4" ht="25.5">
      <c r="A344" s="2">
        <v>15</v>
      </c>
      <c r="B344" s="1" t="s">
        <v>593</v>
      </c>
      <c r="C344" s="2">
        <v>2017</v>
      </c>
      <c r="D344" s="372">
        <v>31549.5</v>
      </c>
    </row>
    <row r="345" spans="1:4" ht="51">
      <c r="A345" s="2">
        <v>16</v>
      </c>
      <c r="B345" s="1" t="s">
        <v>594</v>
      </c>
      <c r="C345" s="2">
        <v>2017</v>
      </c>
      <c r="D345" s="372">
        <v>3758.9</v>
      </c>
    </row>
    <row r="346" spans="1:4" ht="12.75">
      <c r="A346" s="2">
        <v>26</v>
      </c>
      <c r="B346" s="1" t="s">
        <v>595</v>
      </c>
      <c r="C346" s="2">
        <v>2017</v>
      </c>
      <c r="D346" s="372">
        <v>6539.06</v>
      </c>
    </row>
    <row r="347" spans="1:4" ht="15" customHeight="1">
      <c r="A347" s="686" t="s">
        <v>0</v>
      </c>
      <c r="B347" s="687"/>
      <c r="C347" s="688"/>
      <c r="D347" s="373">
        <f>SUM(D330:D346)</f>
        <v>192938.24</v>
      </c>
    </row>
    <row r="348" spans="1:4" ht="12.75">
      <c r="A348" s="684" t="s">
        <v>156</v>
      </c>
      <c r="B348" s="684"/>
      <c r="C348" s="684"/>
      <c r="D348" s="684"/>
    </row>
    <row r="349" spans="1:4" ht="12.75">
      <c r="A349" s="2">
        <v>1</v>
      </c>
      <c r="B349" s="1" t="s">
        <v>596</v>
      </c>
      <c r="C349" s="2">
        <v>2017</v>
      </c>
      <c r="D349" s="372">
        <v>3954.45</v>
      </c>
    </row>
    <row r="350" spans="1:4" ht="12.75">
      <c r="A350" s="2">
        <v>2</v>
      </c>
      <c r="B350" s="1" t="s">
        <v>597</v>
      </c>
      <c r="C350" s="2">
        <v>2017</v>
      </c>
      <c r="D350" s="372">
        <v>4089.75</v>
      </c>
    </row>
    <row r="351" spans="1:4" ht="12.75">
      <c r="A351" s="683" t="s">
        <v>0</v>
      </c>
      <c r="B351" s="683"/>
      <c r="C351" s="683"/>
      <c r="D351" s="373">
        <f>SUM(D349:D350)</f>
        <v>8044.2</v>
      </c>
    </row>
    <row r="352" spans="1:4" ht="12.75">
      <c r="A352" s="706"/>
      <c r="B352" s="706"/>
      <c r="C352" s="706"/>
      <c r="D352" s="706"/>
    </row>
    <row r="353" spans="1:4" ht="12.75">
      <c r="A353" s="689" t="s">
        <v>211</v>
      </c>
      <c r="B353" s="689"/>
      <c r="C353" s="689"/>
      <c r="D353" s="689"/>
    </row>
    <row r="354" spans="1:4" ht="12.75">
      <c r="A354" s="684" t="s">
        <v>116</v>
      </c>
      <c r="B354" s="684"/>
      <c r="C354" s="684"/>
      <c r="D354" s="684"/>
    </row>
    <row r="355" spans="1:6" ht="12.75">
      <c r="A355" s="65">
        <v>1</v>
      </c>
      <c r="B355" s="1" t="s">
        <v>646</v>
      </c>
      <c r="C355" s="2">
        <v>2014</v>
      </c>
      <c r="D355" s="372">
        <v>401.5</v>
      </c>
      <c r="F355" s="581"/>
    </row>
    <row r="356" spans="1:4" ht="12.75">
      <c r="A356" s="65">
        <v>2</v>
      </c>
      <c r="B356" s="1" t="s">
        <v>647</v>
      </c>
      <c r="C356" s="2">
        <v>2014</v>
      </c>
      <c r="D356" s="372">
        <v>3499</v>
      </c>
    </row>
    <row r="357" spans="1:4" ht="12.75">
      <c r="A357" s="2">
        <v>3</v>
      </c>
      <c r="B357" s="1" t="s">
        <v>648</v>
      </c>
      <c r="C357" s="2">
        <v>2014</v>
      </c>
      <c r="D357" s="372">
        <v>2900</v>
      </c>
    </row>
    <row r="358" spans="1:4" ht="12.75">
      <c r="A358" s="65">
        <v>4</v>
      </c>
      <c r="B358" s="1" t="s">
        <v>649</v>
      </c>
      <c r="C358" s="2">
        <v>2014</v>
      </c>
      <c r="D358" s="372">
        <v>320</v>
      </c>
    </row>
    <row r="359" spans="1:4" ht="12.75">
      <c r="A359" s="65">
        <v>5</v>
      </c>
      <c r="B359" s="1" t="s">
        <v>650</v>
      </c>
      <c r="C359" s="2">
        <v>2014</v>
      </c>
      <c r="D359" s="372">
        <v>2132.65</v>
      </c>
    </row>
    <row r="360" spans="1:4" ht="12.75">
      <c r="A360" s="2">
        <v>6</v>
      </c>
      <c r="B360" s="1" t="s">
        <v>651</v>
      </c>
      <c r="C360" s="2">
        <v>2014</v>
      </c>
      <c r="D360" s="372">
        <v>1950.01</v>
      </c>
    </row>
    <row r="361" spans="1:4" ht="25.5">
      <c r="A361" s="65">
        <v>7</v>
      </c>
      <c r="B361" s="1" t="s">
        <v>652</v>
      </c>
      <c r="C361" s="2">
        <v>2015</v>
      </c>
      <c r="D361" s="384">
        <v>4800</v>
      </c>
    </row>
    <row r="362" spans="1:4" ht="12.75">
      <c r="A362" s="65">
        <v>8</v>
      </c>
      <c r="B362" s="1" t="s">
        <v>653</v>
      </c>
      <c r="C362" s="2">
        <v>2015</v>
      </c>
      <c r="D362" s="384">
        <v>908.77</v>
      </c>
    </row>
    <row r="363" spans="1:4" ht="12.75">
      <c r="A363" s="2">
        <v>9</v>
      </c>
      <c r="B363" s="1" t="s">
        <v>654</v>
      </c>
      <c r="C363" s="2">
        <v>2015</v>
      </c>
      <c r="D363" s="384">
        <v>350</v>
      </c>
    </row>
    <row r="364" spans="1:4" ht="12.75">
      <c r="A364" s="65">
        <v>10</v>
      </c>
      <c r="B364" s="1" t="s">
        <v>655</v>
      </c>
      <c r="C364" s="2">
        <v>2015</v>
      </c>
      <c r="D364" s="384">
        <v>1314</v>
      </c>
    </row>
    <row r="365" spans="1:4" ht="25.5">
      <c r="A365" s="65">
        <v>11</v>
      </c>
      <c r="B365" s="1" t="s">
        <v>656</v>
      </c>
      <c r="C365" s="2">
        <v>2015</v>
      </c>
      <c r="D365" s="384">
        <v>3456.3</v>
      </c>
    </row>
    <row r="366" spans="1:4" ht="12.75">
      <c r="A366" s="2">
        <v>12</v>
      </c>
      <c r="B366" s="1" t="s">
        <v>657</v>
      </c>
      <c r="C366" s="2">
        <v>2016</v>
      </c>
      <c r="D366" s="384">
        <v>350</v>
      </c>
    </row>
    <row r="367" spans="1:4" ht="25.5">
      <c r="A367" s="65">
        <v>13</v>
      </c>
      <c r="B367" s="1" t="s">
        <v>658</v>
      </c>
      <c r="C367" s="2">
        <v>2016</v>
      </c>
      <c r="D367" s="384">
        <v>966.01</v>
      </c>
    </row>
    <row r="368" spans="1:4" ht="12.75">
      <c r="A368" s="65">
        <v>14</v>
      </c>
      <c r="B368" s="1" t="s">
        <v>659</v>
      </c>
      <c r="C368" s="2">
        <v>2016</v>
      </c>
      <c r="D368" s="384">
        <v>5499.99</v>
      </c>
    </row>
    <row r="369" spans="1:4" ht="25.5">
      <c r="A369" s="2">
        <v>15</v>
      </c>
      <c r="B369" s="1" t="s">
        <v>660</v>
      </c>
      <c r="C369" s="2">
        <v>2016</v>
      </c>
      <c r="D369" s="384">
        <v>16850.64</v>
      </c>
    </row>
    <row r="370" spans="1:4" ht="12.75">
      <c r="A370" s="65">
        <v>16</v>
      </c>
      <c r="B370" s="1" t="s">
        <v>661</v>
      </c>
      <c r="C370" s="2">
        <v>2016</v>
      </c>
      <c r="D370" s="384">
        <v>470</v>
      </c>
    </row>
    <row r="371" spans="1:4" ht="12.75">
      <c r="A371" s="65">
        <v>17</v>
      </c>
      <c r="B371" s="1" t="s">
        <v>662</v>
      </c>
      <c r="C371" s="2">
        <v>2016</v>
      </c>
      <c r="D371" s="384">
        <v>1225</v>
      </c>
    </row>
    <row r="372" spans="1:4" ht="12.75">
      <c r="A372" s="2">
        <v>18</v>
      </c>
      <c r="B372" s="1" t="s">
        <v>662</v>
      </c>
      <c r="C372" s="2">
        <v>2016</v>
      </c>
      <c r="D372" s="384">
        <v>1225</v>
      </c>
    </row>
    <row r="373" spans="1:4" ht="12.75">
      <c r="A373" s="65">
        <v>19</v>
      </c>
      <c r="B373" s="1" t="s">
        <v>663</v>
      </c>
      <c r="C373" s="2">
        <v>2017</v>
      </c>
      <c r="D373" s="384">
        <v>1010</v>
      </c>
    </row>
    <row r="374" spans="1:4" ht="12.75">
      <c r="A374" s="65">
        <v>20</v>
      </c>
      <c r="B374" s="1" t="s">
        <v>664</v>
      </c>
      <c r="C374" s="2">
        <v>2017</v>
      </c>
      <c r="D374" s="384">
        <v>10850</v>
      </c>
    </row>
    <row r="375" spans="1:4" ht="12.75">
      <c r="A375" s="2">
        <v>21</v>
      </c>
      <c r="B375" s="1" t="s">
        <v>665</v>
      </c>
      <c r="C375" s="2">
        <v>2017</v>
      </c>
      <c r="D375" s="384">
        <v>1850.01</v>
      </c>
    </row>
    <row r="376" spans="1:4" ht="12.75">
      <c r="A376" s="65">
        <v>22</v>
      </c>
      <c r="B376" s="1" t="s">
        <v>665</v>
      </c>
      <c r="C376" s="2">
        <v>2017</v>
      </c>
      <c r="D376" s="384">
        <v>1850</v>
      </c>
    </row>
    <row r="377" spans="1:4" ht="12.75">
      <c r="A377" s="65">
        <v>23</v>
      </c>
      <c r="B377" s="1" t="s">
        <v>666</v>
      </c>
      <c r="C377" s="2">
        <v>2017</v>
      </c>
      <c r="D377" s="384">
        <v>4530.45</v>
      </c>
    </row>
    <row r="378" spans="1:4" ht="25.5">
      <c r="A378" s="2">
        <v>24</v>
      </c>
      <c r="B378" s="1" t="s">
        <v>667</v>
      </c>
      <c r="C378" s="2">
        <v>2018</v>
      </c>
      <c r="D378" s="384">
        <v>56641.5</v>
      </c>
    </row>
    <row r="379" spans="1:4" ht="25.5">
      <c r="A379" s="65">
        <v>25</v>
      </c>
      <c r="B379" s="1" t="s">
        <v>668</v>
      </c>
      <c r="C379" s="2">
        <v>2018</v>
      </c>
      <c r="D379" s="384">
        <v>52656.3</v>
      </c>
    </row>
    <row r="380" spans="1:4" ht="12.75">
      <c r="A380" s="65">
        <v>26</v>
      </c>
      <c r="B380" s="1" t="s">
        <v>669</v>
      </c>
      <c r="C380" s="2">
        <v>2018</v>
      </c>
      <c r="D380" s="384">
        <v>790</v>
      </c>
    </row>
    <row r="381" spans="1:4" ht="12.75">
      <c r="A381" s="2">
        <v>27</v>
      </c>
      <c r="B381" s="1" t="s">
        <v>670</v>
      </c>
      <c r="C381" s="2">
        <v>2018</v>
      </c>
      <c r="D381" s="384">
        <v>810.57</v>
      </c>
    </row>
    <row r="382" spans="1:4" ht="12.75">
      <c r="A382" s="683" t="s">
        <v>0</v>
      </c>
      <c r="B382" s="683"/>
      <c r="C382" s="683"/>
      <c r="D382" s="385">
        <f>SUM(D355:D381)</f>
        <v>179607.7</v>
      </c>
    </row>
    <row r="383" spans="1:4" ht="12.75">
      <c r="A383" s="78"/>
      <c r="B383" s="684" t="s">
        <v>156</v>
      </c>
      <c r="C383" s="684"/>
      <c r="D383" s="684"/>
    </row>
    <row r="384" spans="1:4" ht="12.75">
      <c r="A384" s="2">
        <v>1</v>
      </c>
      <c r="B384" s="1" t="s">
        <v>671</v>
      </c>
      <c r="C384" s="2">
        <v>2015</v>
      </c>
      <c r="D384" s="372">
        <v>2360</v>
      </c>
    </row>
    <row r="385" spans="1:4" ht="12.75">
      <c r="A385" s="2">
        <v>2</v>
      </c>
      <c r="B385" s="1" t="s">
        <v>672</v>
      </c>
      <c r="C385" s="2">
        <v>2016</v>
      </c>
      <c r="D385" s="372">
        <v>1225</v>
      </c>
    </row>
    <row r="386" spans="1:4" ht="12.75">
      <c r="A386" s="2">
        <v>3</v>
      </c>
      <c r="B386" s="1" t="s">
        <v>673</v>
      </c>
      <c r="C386" s="2">
        <v>2016</v>
      </c>
      <c r="D386" s="372">
        <v>3481</v>
      </c>
    </row>
    <row r="387" spans="1:4" ht="12.75">
      <c r="A387" s="2">
        <v>4</v>
      </c>
      <c r="B387" s="1" t="s">
        <v>674</v>
      </c>
      <c r="C387" s="2">
        <v>2018</v>
      </c>
      <c r="D387" s="372">
        <v>992.59</v>
      </c>
    </row>
    <row r="388" spans="1:4" ht="12.75">
      <c r="A388" s="2">
        <v>5</v>
      </c>
      <c r="B388" s="1" t="s">
        <v>675</v>
      </c>
      <c r="C388" s="2">
        <v>2018</v>
      </c>
      <c r="D388" s="372">
        <v>399</v>
      </c>
    </row>
    <row r="389" spans="1:4" ht="12.75">
      <c r="A389" s="683" t="s">
        <v>0</v>
      </c>
      <c r="B389" s="683"/>
      <c r="C389" s="683"/>
      <c r="D389" s="385">
        <f>SUM(D384:D388)</f>
        <v>8457.59</v>
      </c>
    </row>
    <row r="390" spans="1:4" ht="12.75">
      <c r="A390" s="706"/>
      <c r="B390" s="706"/>
      <c r="C390" s="706"/>
      <c r="D390" s="706"/>
    </row>
    <row r="391" spans="1:4" ht="12.75">
      <c r="A391" s="689" t="s">
        <v>212</v>
      </c>
      <c r="B391" s="689"/>
      <c r="C391" s="689"/>
      <c r="D391" s="689"/>
    </row>
    <row r="392" spans="1:4" ht="12.75">
      <c r="A392" s="684" t="s">
        <v>116</v>
      </c>
      <c r="B392" s="684"/>
      <c r="C392" s="684"/>
      <c r="D392" s="684"/>
    </row>
    <row r="393" spans="1:4" ht="12.75">
      <c r="A393" s="2">
        <v>1</v>
      </c>
      <c r="B393" s="79" t="s">
        <v>763</v>
      </c>
      <c r="C393" s="199">
        <v>2014</v>
      </c>
      <c r="D393" s="386">
        <v>3450</v>
      </c>
    </row>
    <row r="394" spans="1:4" ht="12.75">
      <c r="A394" s="2">
        <v>2</v>
      </c>
      <c r="B394" s="1" t="s">
        <v>764</v>
      </c>
      <c r="C394" s="2">
        <v>2014</v>
      </c>
      <c r="D394" s="372">
        <v>2100</v>
      </c>
    </row>
    <row r="395" spans="1:4" ht="25.5">
      <c r="A395" s="2">
        <v>3</v>
      </c>
      <c r="B395" s="1" t="s">
        <v>765</v>
      </c>
      <c r="C395" s="2">
        <v>2016</v>
      </c>
      <c r="D395" s="372">
        <v>2337</v>
      </c>
    </row>
    <row r="396" spans="1:4" ht="12.75">
      <c r="A396" s="2">
        <v>4</v>
      </c>
      <c r="B396" s="1" t="s">
        <v>766</v>
      </c>
      <c r="C396" s="2">
        <v>2015</v>
      </c>
      <c r="D396" s="372">
        <v>2743.99</v>
      </c>
    </row>
    <row r="397" spans="1:4" ht="12.75">
      <c r="A397" s="2">
        <v>5</v>
      </c>
      <c r="B397" s="1" t="s">
        <v>767</v>
      </c>
      <c r="C397" s="2">
        <v>2015</v>
      </c>
      <c r="D397" s="372">
        <v>1573</v>
      </c>
    </row>
    <row r="398" spans="1:4" ht="12.75">
      <c r="A398" s="2">
        <v>6</v>
      </c>
      <c r="B398" s="1" t="s">
        <v>768</v>
      </c>
      <c r="C398" s="2">
        <v>2015</v>
      </c>
      <c r="D398" s="372">
        <v>1286</v>
      </c>
    </row>
    <row r="399" spans="1:4" ht="12.75">
      <c r="A399" s="2">
        <v>7</v>
      </c>
      <c r="B399" s="1" t="s">
        <v>769</v>
      </c>
      <c r="C399" s="2">
        <v>2015</v>
      </c>
      <c r="D399" s="372">
        <v>1140</v>
      </c>
    </row>
    <row r="400" spans="1:4" ht="12.75">
      <c r="A400" s="2">
        <v>8</v>
      </c>
      <c r="B400" s="1" t="s">
        <v>769</v>
      </c>
      <c r="C400" s="2">
        <v>2015</v>
      </c>
      <c r="D400" s="372">
        <v>1140</v>
      </c>
    </row>
    <row r="401" spans="1:4" ht="15" customHeight="1">
      <c r="A401" s="2">
        <v>9</v>
      </c>
      <c r="B401" s="1" t="s">
        <v>770</v>
      </c>
      <c r="C401" s="2">
        <v>2017</v>
      </c>
      <c r="D401" s="372">
        <v>3459.99</v>
      </c>
    </row>
    <row r="402" spans="1:4" ht="12.75">
      <c r="A402" s="686" t="s">
        <v>0</v>
      </c>
      <c r="B402" s="687"/>
      <c r="C402" s="688"/>
      <c r="D402" s="373">
        <f>SUM(D393:D401)</f>
        <v>19229.98</v>
      </c>
    </row>
    <row r="403" spans="1:4" ht="12.75">
      <c r="A403" s="684" t="s">
        <v>156</v>
      </c>
      <c r="B403" s="684"/>
      <c r="C403" s="684"/>
      <c r="D403" s="684"/>
    </row>
    <row r="404" spans="1:4" ht="25.5">
      <c r="A404" s="2">
        <v>1</v>
      </c>
      <c r="B404" s="79" t="s">
        <v>771</v>
      </c>
      <c r="C404" s="199">
        <v>2014</v>
      </c>
      <c r="D404" s="386">
        <v>3340</v>
      </c>
    </row>
    <row r="405" spans="1:4" ht="12.75">
      <c r="A405" s="2">
        <v>2</v>
      </c>
      <c r="B405" s="1" t="s">
        <v>772</v>
      </c>
      <c r="C405" s="2">
        <v>2015</v>
      </c>
      <c r="D405" s="372">
        <v>3140</v>
      </c>
    </row>
    <row r="406" spans="1:4" ht="25.5">
      <c r="A406" s="2">
        <v>3</v>
      </c>
      <c r="B406" s="1" t="s">
        <v>771</v>
      </c>
      <c r="C406" s="2">
        <v>2015</v>
      </c>
      <c r="D406" s="372">
        <v>3498.99</v>
      </c>
    </row>
    <row r="407" spans="1:4" ht="25.5">
      <c r="A407" s="2">
        <v>4</v>
      </c>
      <c r="B407" s="1" t="s">
        <v>771</v>
      </c>
      <c r="C407" s="2">
        <v>2015</v>
      </c>
      <c r="D407" s="372">
        <v>3499.99</v>
      </c>
    </row>
    <row r="408" spans="1:4" ht="12.75">
      <c r="A408" s="2">
        <v>5</v>
      </c>
      <c r="B408" s="1" t="s">
        <v>773</v>
      </c>
      <c r="C408" s="2">
        <v>2015</v>
      </c>
      <c r="D408" s="372">
        <v>818</v>
      </c>
    </row>
    <row r="409" spans="1:4" ht="12.75">
      <c r="A409" s="2">
        <v>6</v>
      </c>
      <c r="B409" s="1" t="s">
        <v>774</v>
      </c>
      <c r="C409" s="2">
        <v>2015</v>
      </c>
      <c r="D409" s="372">
        <v>3501</v>
      </c>
    </row>
    <row r="410" spans="1:4" ht="12.75">
      <c r="A410" s="2">
        <v>7</v>
      </c>
      <c r="B410" s="1" t="s">
        <v>775</v>
      </c>
      <c r="C410" s="2">
        <v>2017</v>
      </c>
      <c r="D410" s="372">
        <v>2785</v>
      </c>
    </row>
    <row r="411" spans="1:4" ht="12.75">
      <c r="A411" s="683" t="s">
        <v>0</v>
      </c>
      <c r="B411" s="683"/>
      <c r="C411" s="683"/>
      <c r="D411" s="373">
        <f>SUM(D404:D410)</f>
        <v>20582.98</v>
      </c>
    </row>
    <row r="412" spans="1:4" ht="12.75">
      <c r="A412" s="706"/>
      <c r="B412" s="706"/>
      <c r="C412" s="706"/>
      <c r="D412" s="706"/>
    </row>
    <row r="413" spans="1:4" ht="12.75">
      <c r="A413" s="689" t="s">
        <v>213</v>
      </c>
      <c r="B413" s="689"/>
      <c r="C413" s="689"/>
      <c r="D413" s="689"/>
    </row>
    <row r="414" spans="1:4" ht="12.75">
      <c r="A414" s="684" t="s">
        <v>116</v>
      </c>
      <c r="B414" s="684"/>
      <c r="C414" s="684"/>
      <c r="D414" s="684"/>
    </row>
    <row r="415" spans="1:4" ht="25.5">
      <c r="A415" s="2">
        <v>1</v>
      </c>
      <c r="B415" s="18" t="s">
        <v>905</v>
      </c>
      <c r="C415" s="2">
        <v>2014</v>
      </c>
      <c r="D415" s="377">
        <v>39821.25</v>
      </c>
    </row>
    <row r="416" spans="1:4" ht="25.5">
      <c r="A416" s="2">
        <v>2</v>
      </c>
      <c r="B416" s="18" t="s">
        <v>906</v>
      </c>
      <c r="C416" s="2">
        <v>2014</v>
      </c>
      <c r="D416" s="377">
        <v>10627.2</v>
      </c>
    </row>
    <row r="417" spans="1:4" ht="12.75">
      <c r="A417" s="2">
        <v>3</v>
      </c>
      <c r="B417" s="18" t="s">
        <v>907</v>
      </c>
      <c r="C417" s="2">
        <v>2014</v>
      </c>
      <c r="D417" s="377">
        <v>89790</v>
      </c>
    </row>
    <row r="418" spans="1:4" ht="25.5">
      <c r="A418" s="2">
        <v>4</v>
      </c>
      <c r="B418" s="18" t="s">
        <v>908</v>
      </c>
      <c r="C418" s="2">
        <v>2014</v>
      </c>
      <c r="D418" s="377">
        <v>10824</v>
      </c>
    </row>
    <row r="419" spans="1:4" ht="25.5">
      <c r="A419" s="2">
        <v>5</v>
      </c>
      <c r="B419" s="1" t="s">
        <v>909</v>
      </c>
      <c r="C419" s="2">
        <v>2014</v>
      </c>
      <c r="D419" s="372">
        <v>10435.32</v>
      </c>
    </row>
    <row r="420" spans="1:4" ht="25.5">
      <c r="A420" s="2">
        <v>6</v>
      </c>
      <c r="B420" s="71" t="s">
        <v>910</v>
      </c>
      <c r="C420" s="65">
        <v>2014</v>
      </c>
      <c r="D420" s="379">
        <v>3453.84</v>
      </c>
    </row>
    <row r="421" spans="1:4" ht="25.5">
      <c r="A421" s="2">
        <v>7</v>
      </c>
      <c r="B421" s="1" t="s">
        <v>911</v>
      </c>
      <c r="C421" s="2">
        <v>2014</v>
      </c>
      <c r="D421" s="372">
        <v>7780</v>
      </c>
    </row>
    <row r="422" spans="1:4" ht="25.5">
      <c r="A422" s="2">
        <v>8</v>
      </c>
      <c r="B422" s="1" t="s">
        <v>912</v>
      </c>
      <c r="C422" s="2">
        <v>2014</v>
      </c>
      <c r="D422" s="372">
        <v>3493.2</v>
      </c>
    </row>
    <row r="423" spans="1:4" ht="12.75">
      <c r="A423" s="2">
        <v>9</v>
      </c>
      <c r="B423" s="1" t="s">
        <v>913</v>
      </c>
      <c r="C423" s="2">
        <v>2015</v>
      </c>
      <c r="D423" s="372">
        <v>82584.66</v>
      </c>
    </row>
    <row r="424" spans="1:4" ht="25.5">
      <c r="A424" s="2">
        <v>10</v>
      </c>
      <c r="B424" s="1" t="s">
        <v>914</v>
      </c>
      <c r="C424" s="2">
        <v>2015</v>
      </c>
      <c r="D424" s="372">
        <v>37005.78</v>
      </c>
    </row>
    <row r="425" spans="1:4" ht="25.5">
      <c r="A425" s="2">
        <v>11</v>
      </c>
      <c r="B425" s="1" t="s">
        <v>915</v>
      </c>
      <c r="C425" s="2">
        <v>2015</v>
      </c>
      <c r="D425" s="372">
        <v>6211.5</v>
      </c>
    </row>
    <row r="426" spans="1:4" ht="25.5">
      <c r="A426" s="2">
        <v>12</v>
      </c>
      <c r="B426" s="1" t="s">
        <v>916</v>
      </c>
      <c r="C426" s="2">
        <v>2015</v>
      </c>
      <c r="D426" s="372">
        <v>35793</v>
      </c>
    </row>
    <row r="427" spans="1:4" ht="25.5">
      <c r="A427" s="2">
        <v>13</v>
      </c>
      <c r="B427" s="1" t="s">
        <v>917</v>
      </c>
      <c r="C427" s="2">
        <v>2015</v>
      </c>
      <c r="D427" s="372">
        <v>10843.68</v>
      </c>
    </row>
    <row r="428" spans="1:4" ht="12.75">
      <c r="A428" s="2">
        <v>14</v>
      </c>
      <c r="B428" s="1" t="s">
        <v>918</v>
      </c>
      <c r="C428" s="2">
        <v>2015</v>
      </c>
      <c r="D428" s="372">
        <v>2282.88</v>
      </c>
    </row>
    <row r="429" spans="1:4" ht="25.5">
      <c r="A429" s="2">
        <v>15</v>
      </c>
      <c r="B429" s="1" t="s">
        <v>919</v>
      </c>
      <c r="C429" s="2">
        <v>2015</v>
      </c>
      <c r="D429" s="372">
        <v>6088.5</v>
      </c>
    </row>
    <row r="430" spans="1:4" ht="12.75">
      <c r="A430" s="2">
        <v>16</v>
      </c>
      <c r="B430" s="1" t="s">
        <v>920</v>
      </c>
      <c r="C430" s="2">
        <v>2015</v>
      </c>
      <c r="D430" s="372">
        <v>5400</v>
      </c>
    </row>
    <row r="431" spans="1:4" ht="25.5">
      <c r="A431" s="2">
        <v>17</v>
      </c>
      <c r="B431" s="1" t="s">
        <v>921</v>
      </c>
      <c r="C431" s="2">
        <v>2016</v>
      </c>
      <c r="D431" s="372">
        <v>31365</v>
      </c>
    </row>
    <row r="432" spans="1:4" ht="25.5">
      <c r="A432" s="2">
        <v>18</v>
      </c>
      <c r="B432" s="1" t="s">
        <v>922</v>
      </c>
      <c r="C432" s="2">
        <v>2016</v>
      </c>
      <c r="D432" s="372">
        <v>78818.4</v>
      </c>
    </row>
    <row r="433" spans="1:4" ht="25.5">
      <c r="A433" s="2">
        <v>19</v>
      </c>
      <c r="B433" s="1" t="s">
        <v>923</v>
      </c>
      <c r="C433" s="2">
        <v>2016</v>
      </c>
      <c r="D433" s="372">
        <v>38740.08</v>
      </c>
    </row>
    <row r="434" spans="1:4" ht="25.5">
      <c r="A434" s="2">
        <v>20</v>
      </c>
      <c r="B434" s="1" t="s">
        <v>924</v>
      </c>
      <c r="C434" s="2">
        <v>2016</v>
      </c>
      <c r="D434" s="372">
        <v>11379.96</v>
      </c>
    </row>
    <row r="435" spans="1:4" ht="25.5">
      <c r="A435" s="2">
        <v>21</v>
      </c>
      <c r="B435" s="1" t="s">
        <v>925</v>
      </c>
      <c r="C435" s="2">
        <v>2016</v>
      </c>
      <c r="D435" s="372">
        <v>45992.16</v>
      </c>
    </row>
    <row r="436" spans="1:4" ht="25.5">
      <c r="A436" s="2">
        <v>22</v>
      </c>
      <c r="B436" s="1" t="s">
        <v>926</v>
      </c>
      <c r="C436" s="2">
        <v>2016</v>
      </c>
      <c r="D436" s="372">
        <v>11389.8</v>
      </c>
    </row>
    <row r="437" spans="1:4" ht="25.5">
      <c r="A437" s="2">
        <v>23</v>
      </c>
      <c r="B437" s="1" t="s">
        <v>927</v>
      </c>
      <c r="C437" s="2">
        <v>2016</v>
      </c>
      <c r="D437" s="372">
        <v>3200</v>
      </c>
    </row>
    <row r="438" spans="1:4" ht="25.5">
      <c r="A438" s="2">
        <v>24</v>
      </c>
      <c r="B438" s="1" t="s">
        <v>928</v>
      </c>
      <c r="C438" s="2">
        <v>2017</v>
      </c>
      <c r="D438" s="372">
        <v>1590</v>
      </c>
    </row>
    <row r="439" spans="1:4" ht="25.5">
      <c r="A439" s="2">
        <v>25</v>
      </c>
      <c r="B439" s="1" t="s">
        <v>929</v>
      </c>
      <c r="C439" s="2">
        <v>2017</v>
      </c>
      <c r="D439" s="372">
        <v>400</v>
      </c>
    </row>
    <row r="440" spans="1:4" ht="12.75">
      <c r="A440" s="2">
        <v>26</v>
      </c>
      <c r="B440" s="1" t="s">
        <v>930</v>
      </c>
      <c r="C440" s="2">
        <v>2017</v>
      </c>
      <c r="D440" s="372">
        <v>2460</v>
      </c>
    </row>
    <row r="441" spans="1:4" ht="25.5">
      <c r="A441" s="2">
        <v>27</v>
      </c>
      <c r="B441" s="1" t="s">
        <v>931</v>
      </c>
      <c r="C441" s="2">
        <v>2017</v>
      </c>
      <c r="D441" s="372">
        <v>799.5</v>
      </c>
    </row>
    <row r="442" spans="1:4" ht="12.75">
      <c r="A442" s="2">
        <v>28</v>
      </c>
      <c r="B442" s="1" t="s">
        <v>932</v>
      </c>
      <c r="C442" s="2">
        <v>2017</v>
      </c>
      <c r="D442" s="372">
        <v>31980</v>
      </c>
    </row>
    <row r="443" spans="1:4" ht="25.5">
      <c r="A443" s="2">
        <v>29</v>
      </c>
      <c r="B443" s="1" t="s">
        <v>933</v>
      </c>
      <c r="C443" s="2">
        <v>2017</v>
      </c>
      <c r="D443" s="372">
        <v>29510</v>
      </c>
    </row>
    <row r="444" spans="1:4" ht="12.75">
      <c r="A444" s="2">
        <v>30</v>
      </c>
      <c r="B444" s="1" t="s">
        <v>934</v>
      </c>
      <c r="C444" s="2">
        <v>2017</v>
      </c>
      <c r="D444" s="372">
        <v>43419</v>
      </c>
    </row>
    <row r="445" spans="1:4" ht="12.75">
      <c r="A445" s="683" t="s">
        <v>0</v>
      </c>
      <c r="B445" s="683"/>
      <c r="C445" s="683"/>
      <c r="D445" s="373">
        <f>SUM(D415:D444)</f>
        <v>693478.7100000001</v>
      </c>
    </row>
    <row r="446" spans="1:4" ht="12.75">
      <c r="A446" s="684" t="s">
        <v>156</v>
      </c>
      <c r="B446" s="684"/>
      <c r="C446" s="684"/>
      <c r="D446" s="684"/>
    </row>
    <row r="447" spans="1:4" ht="12.75">
      <c r="A447" s="2">
        <v>1</v>
      </c>
      <c r="B447" s="1" t="s">
        <v>935</v>
      </c>
      <c r="C447" s="2">
        <v>2015</v>
      </c>
      <c r="D447" s="372">
        <v>4627.26</v>
      </c>
    </row>
    <row r="448" spans="1:4" ht="25.5">
      <c r="A448" s="2">
        <v>2</v>
      </c>
      <c r="B448" s="1" t="s">
        <v>936</v>
      </c>
      <c r="C448" s="2">
        <v>2016</v>
      </c>
      <c r="D448" s="372">
        <v>9225</v>
      </c>
    </row>
    <row r="449" spans="1:4" ht="12.75">
      <c r="A449" s="683" t="s">
        <v>0</v>
      </c>
      <c r="B449" s="683"/>
      <c r="C449" s="683"/>
      <c r="D449" s="373">
        <f>SUM(D447:D448)</f>
        <v>13852.26</v>
      </c>
    </row>
    <row r="450" spans="1:4" ht="12.75">
      <c r="A450" s="705"/>
      <c r="B450" s="705"/>
      <c r="C450" s="705"/>
      <c r="D450" s="705"/>
    </row>
    <row r="451" spans="1:4" ht="12.75">
      <c r="A451" s="689" t="s">
        <v>214</v>
      </c>
      <c r="B451" s="689"/>
      <c r="C451" s="689"/>
      <c r="D451" s="689"/>
    </row>
    <row r="452" spans="1:4" ht="12.75">
      <c r="A452" s="684" t="s">
        <v>116</v>
      </c>
      <c r="B452" s="684"/>
      <c r="C452" s="684"/>
      <c r="D452" s="684"/>
    </row>
    <row r="453" spans="1:4" ht="12.75">
      <c r="A453" s="2">
        <v>1</v>
      </c>
      <c r="B453" s="80" t="s">
        <v>989</v>
      </c>
      <c r="C453" s="356">
        <v>2014</v>
      </c>
      <c r="D453" s="387">
        <v>3840</v>
      </c>
    </row>
    <row r="454" spans="1:4" ht="12.75">
      <c r="A454" s="2">
        <v>2</v>
      </c>
      <c r="B454" s="80" t="s">
        <v>990</v>
      </c>
      <c r="C454" s="356">
        <v>2014</v>
      </c>
      <c r="D454" s="387">
        <v>560</v>
      </c>
    </row>
    <row r="455" spans="1:4" ht="25.5">
      <c r="A455" s="2">
        <v>3</v>
      </c>
      <c r="B455" s="80" t="s">
        <v>991</v>
      </c>
      <c r="C455" s="356">
        <v>2014</v>
      </c>
      <c r="D455" s="387">
        <v>949</v>
      </c>
    </row>
    <row r="456" spans="1:4" ht="12.75">
      <c r="A456" s="2">
        <v>4</v>
      </c>
      <c r="B456" s="80" t="s">
        <v>992</v>
      </c>
      <c r="C456" s="356">
        <v>2016</v>
      </c>
      <c r="D456" s="387">
        <v>1540</v>
      </c>
    </row>
    <row r="457" spans="1:4" ht="12.75">
      <c r="A457" s="2">
        <v>5</v>
      </c>
      <c r="B457" s="80" t="s">
        <v>993</v>
      </c>
      <c r="C457" s="356">
        <v>2016</v>
      </c>
      <c r="D457" s="387">
        <v>325</v>
      </c>
    </row>
    <row r="458" spans="1:4" ht="25.5">
      <c r="A458" s="2">
        <v>6</v>
      </c>
      <c r="B458" s="80" t="s">
        <v>994</v>
      </c>
      <c r="C458" s="356">
        <v>2016</v>
      </c>
      <c r="D458" s="387">
        <v>4000</v>
      </c>
    </row>
    <row r="459" spans="1:4" ht="25.5">
      <c r="A459" s="2">
        <v>7</v>
      </c>
      <c r="B459" s="80" t="s">
        <v>995</v>
      </c>
      <c r="C459" s="356">
        <v>2017</v>
      </c>
      <c r="D459" s="387">
        <v>4674</v>
      </c>
    </row>
    <row r="460" spans="1:4" ht="12.75">
      <c r="A460" s="2">
        <v>8</v>
      </c>
      <c r="B460" s="1" t="s">
        <v>996</v>
      </c>
      <c r="C460" s="2">
        <v>2017</v>
      </c>
      <c r="D460" s="387">
        <v>3090</v>
      </c>
    </row>
    <row r="461" spans="1:4" ht="12.75">
      <c r="A461" s="2">
        <v>9</v>
      </c>
      <c r="B461" s="1" t="s">
        <v>997</v>
      </c>
      <c r="C461" s="2">
        <v>2018</v>
      </c>
      <c r="D461" s="387">
        <v>769</v>
      </c>
    </row>
    <row r="462" spans="1:4" ht="12.75">
      <c r="A462" s="683" t="s">
        <v>0</v>
      </c>
      <c r="B462" s="683"/>
      <c r="C462" s="683"/>
      <c r="D462" s="385">
        <f>SUM(D453:D461)</f>
        <v>19747</v>
      </c>
    </row>
    <row r="463" spans="1:4" ht="12.75">
      <c r="A463" s="684" t="s">
        <v>156</v>
      </c>
      <c r="B463" s="684"/>
      <c r="C463" s="684"/>
      <c r="D463" s="684"/>
    </row>
    <row r="464" spans="1:4" ht="25.5">
      <c r="A464" s="2">
        <v>1</v>
      </c>
      <c r="B464" s="80" t="s">
        <v>998</v>
      </c>
      <c r="C464" s="356">
        <v>2014</v>
      </c>
      <c r="D464" s="388">
        <v>273.99</v>
      </c>
    </row>
    <row r="465" spans="1:4" ht="12.75">
      <c r="A465" s="2">
        <v>2</v>
      </c>
      <c r="B465" s="80" t="s">
        <v>999</v>
      </c>
      <c r="C465" s="356">
        <v>2014</v>
      </c>
      <c r="D465" s="388">
        <v>1795</v>
      </c>
    </row>
    <row r="466" spans="1:4" ht="25.5">
      <c r="A466" s="2">
        <v>3</v>
      </c>
      <c r="B466" s="80" t="s">
        <v>1000</v>
      </c>
      <c r="C466" s="356">
        <v>2016</v>
      </c>
      <c r="D466" s="388">
        <v>558</v>
      </c>
    </row>
    <row r="467" spans="1:4" ht="25.5">
      <c r="A467" s="2">
        <v>4</v>
      </c>
      <c r="B467" s="80" t="s">
        <v>1001</v>
      </c>
      <c r="C467" s="356">
        <v>2016</v>
      </c>
      <c r="D467" s="388">
        <v>677.88</v>
      </c>
    </row>
    <row r="468" spans="1:4" ht="12.75">
      <c r="A468" s="683" t="s">
        <v>0</v>
      </c>
      <c r="B468" s="683"/>
      <c r="C468" s="683"/>
      <c r="D468" s="385">
        <f>SUM(D464:D467)</f>
        <v>3304.87</v>
      </c>
    </row>
    <row r="469" spans="1:4" ht="12.75">
      <c r="A469" s="72"/>
      <c r="B469" s="72"/>
      <c r="C469" s="72"/>
      <c r="D469" s="381"/>
    </row>
    <row r="470" spans="1:4" ht="12.75">
      <c r="A470" s="689" t="s">
        <v>215</v>
      </c>
      <c r="B470" s="689"/>
      <c r="C470" s="689"/>
      <c r="D470" s="689"/>
    </row>
    <row r="471" spans="1:5" ht="12.75">
      <c r="A471" s="684" t="s">
        <v>116</v>
      </c>
      <c r="B471" s="684"/>
      <c r="C471" s="684"/>
      <c r="D471" s="684"/>
      <c r="E471" s="4"/>
    </row>
    <row r="472" spans="1:5" ht="12.75">
      <c r="A472" s="65">
        <v>1</v>
      </c>
      <c r="B472" s="1" t="s">
        <v>1102</v>
      </c>
      <c r="C472" s="2">
        <v>2015</v>
      </c>
      <c r="D472" s="372">
        <v>1870</v>
      </c>
      <c r="E472" s="4"/>
    </row>
    <row r="473" spans="1:5" ht="12.75">
      <c r="A473" s="65">
        <v>2</v>
      </c>
      <c r="B473" s="1" t="s">
        <v>1102</v>
      </c>
      <c r="C473" s="2">
        <v>2015</v>
      </c>
      <c r="D473" s="372">
        <v>1832</v>
      </c>
      <c r="E473" s="4"/>
    </row>
    <row r="474" spans="1:5" ht="12.75">
      <c r="A474" s="65">
        <v>3</v>
      </c>
      <c r="B474" s="1" t="s">
        <v>1103</v>
      </c>
      <c r="C474" s="2">
        <v>2016</v>
      </c>
      <c r="D474" s="372">
        <v>7335</v>
      </c>
      <c r="E474" s="4"/>
    </row>
    <row r="475" spans="1:5" ht="12.75">
      <c r="A475" s="65">
        <v>4</v>
      </c>
      <c r="B475" s="1" t="s">
        <v>1104</v>
      </c>
      <c r="C475" s="2">
        <v>2016</v>
      </c>
      <c r="D475" s="372">
        <v>2875.74</v>
      </c>
      <c r="E475" s="4"/>
    </row>
    <row r="476" spans="1:5" ht="25.5">
      <c r="A476" s="65">
        <v>5</v>
      </c>
      <c r="B476" s="1" t="s">
        <v>1105</v>
      </c>
      <c r="C476" s="2">
        <v>2016</v>
      </c>
      <c r="D476" s="372">
        <v>3892.95</v>
      </c>
      <c r="E476" s="4"/>
    </row>
    <row r="477" spans="1:5" ht="12.75">
      <c r="A477" s="65">
        <v>6</v>
      </c>
      <c r="B477" s="1" t="s">
        <v>1106</v>
      </c>
      <c r="C477" s="2">
        <v>2017</v>
      </c>
      <c r="D477" s="372">
        <v>19500</v>
      </c>
      <c r="E477" s="4"/>
    </row>
    <row r="478" spans="1:5" ht="12.75">
      <c r="A478" s="65">
        <v>7</v>
      </c>
      <c r="B478" s="1" t="s">
        <v>1107</v>
      </c>
      <c r="C478" s="2">
        <v>2018</v>
      </c>
      <c r="D478" s="372">
        <v>4784.7</v>
      </c>
      <c r="E478" s="4"/>
    </row>
    <row r="479" spans="1:5" ht="12.75">
      <c r="A479" s="65">
        <v>8</v>
      </c>
      <c r="B479" s="1" t="s">
        <v>1107</v>
      </c>
      <c r="C479" s="2">
        <v>2018</v>
      </c>
      <c r="D479" s="372">
        <v>4784.7</v>
      </c>
      <c r="E479" s="4"/>
    </row>
    <row r="480" spans="1:5" ht="12.75">
      <c r="A480" s="65">
        <v>9</v>
      </c>
      <c r="B480" s="1" t="s">
        <v>1107</v>
      </c>
      <c r="C480" s="2">
        <v>2018</v>
      </c>
      <c r="D480" s="372">
        <v>4784.7</v>
      </c>
      <c r="E480" s="4"/>
    </row>
    <row r="481" spans="1:5" ht="12.75">
      <c r="A481" s="65">
        <v>10</v>
      </c>
      <c r="B481" s="1" t="s">
        <v>1107</v>
      </c>
      <c r="C481" s="2">
        <v>2018</v>
      </c>
      <c r="D481" s="372">
        <v>4784.7</v>
      </c>
      <c r="E481" s="4"/>
    </row>
    <row r="482" spans="1:5" ht="12.75">
      <c r="A482" s="65">
        <v>11</v>
      </c>
      <c r="B482" s="1" t="s">
        <v>1107</v>
      </c>
      <c r="C482" s="2">
        <v>2018</v>
      </c>
      <c r="D482" s="372">
        <v>4784.7</v>
      </c>
      <c r="E482" s="4"/>
    </row>
    <row r="483" spans="1:5" ht="12.75">
      <c r="A483" s="65">
        <v>12</v>
      </c>
      <c r="B483" s="1" t="s">
        <v>1107</v>
      </c>
      <c r="C483" s="2">
        <v>2018</v>
      </c>
      <c r="D483" s="372">
        <v>4784.7</v>
      </c>
      <c r="E483" s="4"/>
    </row>
    <row r="484" spans="1:5" ht="12.75">
      <c r="A484" s="683" t="s">
        <v>0</v>
      </c>
      <c r="B484" s="683"/>
      <c r="C484" s="683"/>
      <c r="D484" s="389">
        <f>SUM(D472:D483)</f>
        <v>66013.88999999998</v>
      </c>
      <c r="E484" s="233"/>
    </row>
    <row r="485" spans="1:5" ht="12.75">
      <c r="A485" s="684" t="s">
        <v>156</v>
      </c>
      <c r="B485" s="684"/>
      <c r="C485" s="684"/>
      <c r="D485" s="684"/>
      <c r="E485" s="82"/>
    </row>
    <row r="486" spans="1:5" ht="12.75">
      <c r="A486" s="2">
        <v>1</v>
      </c>
      <c r="B486" s="1" t="s">
        <v>1108</v>
      </c>
      <c r="C486" s="2">
        <v>2015</v>
      </c>
      <c r="D486" s="372">
        <v>1899</v>
      </c>
      <c r="E486" s="82"/>
    </row>
    <row r="487" spans="1:6" ht="15" customHeight="1">
      <c r="A487" s="2">
        <v>2</v>
      </c>
      <c r="B487" s="1" t="s">
        <v>1108</v>
      </c>
      <c r="C487" s="2">
        <v>2016</v>
      </c>
      <c r="D487" s="372">
        <v>1467</v>
      </c>
      <c r="E487" s="82"/>
      <c r="F487" s="581"/>
    </row>
    <row r="488" spans="1:5" ht="12.75">
      <c r="A488" s="2">
        <v>3</v>
      </c>
      <c r="B488" s="1" t="s">
        <v>1108</v>
      </c>
      <c r="C488" s="2">
        <v>2016</v>
      </c>
      <c r="D488" s="372">
        <v>1467</v>
      </c>
      <c r="E488" s="82"/>
    </row>
    <row r="489" spans="1:5" ht="12.75">
      <c r="A489" s="2">
        <v>4</v>
      </c>
      <c r="B489" s="1" t="s">
        <v>1108</v>
      </c>
      <c r="C489" s="2">
        <v>2016</v>
      </c>
      <c r="D489" s="372">
        <v>1467</v>
      </c>
      <c r="E489" s="82"/>
    </row>
    <row r="490" spans="1:5" ht="15" customHeight="1">
      <c r="A490" s="2">
        <v>5</v>
      </c>
      <c r="B490" s="1" t="s">
        <v>1108</v>
      </c>
      <c r="C490" s="2">
        <v>2016</v>
      </c>
      <c r="D490" s="372">
        <v>1467</v>
      </c>
      <c r="E490" s="82"/>
    </row>
    <row r="491" spans="1:5" ht="12.75">
      <c r="A491" s="2">
        <v>6</v>
      </c>
      <c r="B491" s="1" t="s">
        <v>1108</v>
      </c>
      <c r="C491" s="2">
        <v>2016</v>
      </c>
      <c r="D491" s="372">
        <v>1467</v>
      </c>
      <c r="E491" s="4"/>
    </row>
    <row r="492" spans="1:5" ht="12.75">
      <c r="A492" s="2">
        <v>7</v>
      </c>
      <c r="B492" s="1" t="s">
        <v>1108</v>
      </c>
      <c r="C492" s="2">
        <v>2016</v>
      </c>
      <c r="D492" s="372">
        <v>1467</v>
      </c>
      <c r="E492" s="4"/>
    </row>
    <row r="493" spans="1:5" ht="12.75">
      <c r="A493" s="2">
        <v>8</v>
      </c>
      <c r="B493" s="1" t="s">
        <v>1108</v>
      </c>
      <c r="C493" s="2">
        <v>2016</v>
      </c>
      <c r="D493" s="372">
        <v>1467</v>
      </c>
      <c r="E493" s="4"/>
    </row>
    <row r="494" spans="1:5" ht="12.75">
      <c r="A494" s="2">
        <v>9</v>
      </c>
      <c r="B494" s="1" t="s">
        <v>1108</v>
      </c>
      <c r="C494" s="2">
        <v>2016</v>
      </c>
      <c r="D494" s="372">
        <v>1467</v>
      </c>
      <c r="E494" s="4"/>
    </row>
    <row r="495" spans="1:5" ht="12.75">
      <c r="A495" s="2">
        <v>10</v>
      </c>
      <c r="B495" s="1" t="s">
        <v>1109</v>
      </c>
      <c r="C495" s="2">
        <v>2016</v>
      </c>
      <c r="D495" s="372">
        <v>2870.82</v>
      </c>
      <c r="E495" s="4"/>
    </row>
    <row r="496" spans="1:5" ht="12.75">
      <c r="A496" s="2">
        <v>11</v>
      </c>
      <c r="B496" s="1" t="s">
        <v>1110</v>
      </c>
      <c r="C496" s="2">
        <v>2016</v>
      </c>
      <c r="D496" s="372">
        <v>2296.43</v>
      </c>
      <c r="E496" s="4"/>
    </row>
    <row r="497" spans="1:5" ht="12.75">
      <c r="A497" s="2">
        <v>12</v>
      </c>
      <c r="B497" s="1" t="s">
        <v>1107</v>
      </c>
      <c r="C497" s="2">
        <v>2017</v>
      </c>
      <c r="D497" s="372">
        <v>999</v>
      </c>
      <c r="E497" s="4"/>
    </row>
    <row r="498" spans="1:5" ht="12.75">
      <c r="A498" s="2">
        <v>13</v>
      </c>
      <c r="B498" s="1" t="s">
        <v>1107</v>
      </c>
      <c r="C498" s="2">
        <v>2017</v>
      </c>
      <c r="D498" s="372">
        <v>1750</v>
      </c>
      <c r="E498" s="4"/>
    </row>
    <row r="499" spans="1:5" ht="12.75">
      <c r="A499" s="686" t="s">
        <v>0</v>
      </c>
      <c r="B499" s="687"/>
      <c r="C499" s="688"/>
      <c r="D499" s="373">
        <f>SUM(D486:D498)</f>
        <v>21551.25</v>
      </c>
      <c r="E499" s="4"/>
    </row>
    <row r="500" spans="1:5" ht="12.75">
      <c r="A500" s="696"/>
      <c r="B500" s="696"/>
      <c r="C500" s="696"/>
      <c r="D500" s="696"/>
      <c r="E500" s="4"/>
    </row>
    <row r="501" spans="1:5" ht="12.75">
      <c r="A501" s="697" t="s">
        <v>216</v>
      </c>
      <c r="B501" s="698"/>
      <c r="C501" s="698"/>
      <c r="D501" s="699"/>
      <c r="E501" s="4"/>
    </row>
    <row r="502" spans="1:5" ht="12.75">
      <c r="A502" s="700" t="s">
        <v>116</v>
      </c>
      <c r="B502" s="701"/>
      <c r="C502" s="701"/>
      <c r="D502" s="702"/>
      <c r="E502" s="4"/>
    </row>
    <row r="503" spans="1:5" ht="12.75">
      <c r="A503" s="65">
        <v>1</v>
      </c>
      <c r="B503" s="361" t="s">
        <v>1172</v>
      </c>
      <c r="C503" s="2">
        <v>2014</v>
      </c>
      <c r="D503" s="372">
        <v>2890</v>
      </c>
      <c r="E503" s="4"/>
    </row>
    <row r="504" spans="1:5" ht="12.75">
      <c r="A504" s="2">
        <v>2</v>
      </c>
      <c r="B504" s="362" t="s">
        <v>1173</v>
      </c>
      <c r="C504" s="2"/>
      <c r="D504" s="372">
        <v>1600</v>
      </c>
      <c r="E504" s="4"/>
    </row>
    <row r="505" spans="1:5" ht="12.75">
      <c r="A505" s="2">
        <v>3</v>
      </c>
      <c r="B505" s="362" t="s">
        <v>1174</v>
      </c>
      <c r="C505" s="2">
        <v>2015</v>
      </c>
      <c r="D505" s="578">
        <v>1152.82</v>
      </c>
      <c r="E505" s="4"/>
    </row>
    <row r="506" spans="1:5" ht="12.75">
      <c r="A506" s="2">
        <v>4</v>
      </c>
      <c r="B506" s="362" t="s">
        <v>1174</v>
      </c>
      <c r="C506" s="2">
        <v>2015</v>
      </c>
      <c r="D506" s="578">
        <v>1152.82</v>
      </c>
      <c r="E506" s="4"/>
    </row>
    <row r="507" spans="1:5" ht="12.75">
      <c r="A507" s="65">
        <v>5</v>
      </c>
      <c r="B507" s="362" t="s">
        <v>1174</v>
      </c>
      <c r="C507" s="2">
        <v>2015</v>
      </c>
      <c r="D507" s="578">
        <v>1152.82</v>
      </c>
      <c r="E507" s="4"/>
    </row>
    <row r="508" spans="1:5" ht="12.75">
      <c r="A508" s="2">
        <v>6</v>
      </c>
      <c r="B508" s="362" t="s">
        <v>1174</v>
      </c>
      <c r="C508" s="2">
        <v>2015</v>
      </c>
      <c r="D508" s="578">
        <v>1152.82</v>
      </c>
      <c r="E508" s="4"/>
    </row>
    <row r="509" spans="1:5" ht="12.75">
      <c r="A509" s="2">
        <v>7</v>
      </c>
      <c r="B509" s="362" t="s">
        <v>1174</v>
      </c>
      <c r="C509" s="2">
        <v>2015</v>
      </c>
      <c r="D509" s="578">
        <v>1152.82</v>
      </c>
      <c r="E509" s="4"/>
    </row>
    <row r="510" spans="1:5" ht="12.75">
      <c r="A510" s="2">
        <v>8</v>
      </c>
      <c r="B510" s="362" t="s">
        <v>1174</v>
      </c>
      <c r="C510" s="2">
        <v>2015</v>
      </c>
      <c r="D510" s="578">
        <v>1152.83</v>
      </c>
      <c r="E510" s="4"/>
    </row>
    <row r="511" spans="1:5" ht="12.75">
      <c r="A511" s="65">
        <v>9</v>
      </c>
      <c r="B511" s="362" t="s">
        <v>1175</v>
      </c>
      <c r="C511" s="2">
        <v>2015</v>
      </c>
      <c r="D511" s="578">
        <v>519</v>
      </c>
      <c r="E511" s="4"/>
    </row>
    <row r="512" spans="1:5" ht="12.75">
      <c r="A512" s="2">
        <v>10</v>
      </c>
      <c r="B512" s="361" t="s">
        <v>1176</v>
      </c>
      <c r="C512" s="2">
        <v>2016</v>
      </c>
      <c r="D512" s="372">
        <v>5720</v>
      </c>
      <c r="E512" s="4"/>
    </row>
    <row r="513" spans="1:5" ht="12.75">
      <c r="A513" s="2">
        <v>11</v>
      </c>
      <c r="B513" s="60" t="s">
        <v>1177</v>
      </c>
      <c r="C513" s="21">
        <v>2016</v>
      </c>
      <c r="D513" s="371">
        <v>152.99</v>
      </c>
      <c r="E513" s="4"/>
    </row>
    <row r="514" spans="1:5" ht="12.75">
      <c r="A514" s="2">
        <v>12</v>
      </c>
      <c r="B514" s="60" t="s">
        <v>1178</v>
      </c>
      <c r="C514" s="21">
        <v>2016</v>
      </c>
      <c r="D514" s="371">
        <v>900</v>
      </c>
      <c r="E514" s="4"/>
    </row>
    <row r="515" spans="1:4" ht="12.75">
      <c r="A515" s="65">
        <v>13</v>
      </c>
      <c r="B515" s="60" t="s">
        <v>1179</v>
      </c>
      <c r="C515" s="21">
        <v>2017</v>
      </c>
      <c r="D515" s="371">
        <v>11193</v>
      </c>
    </row>
    <row r="516" spans="1:4" ht="12.75">
      <c r="A516" s="2">
        <v>14</v>
      </c>
      <c r="B516" s="60" t="s">
        <v>1180</v>
      </c>
      <c r="C516" s="21">
        <v>2017</v>
      </c>
      <c r="D516" s="371">
        <v>1937.25</v>
      </c>
    </row>
    <row r="517" spans="1:4" ht="12.75">
      <c r="A517" s="2">
        <v>15</v>
      </c>
      <c r="B517" s="60" t="s">
        <v>1178</v>
      </c>
      <c r="C517" s="21">
        <v>2017</v>
      </c>
      <c r="D517" s="371">
        <v>930</v>
      </c>
    </row>
    <row r="518" spans="1:4" ht="12.75">
      <c r="A518" s="2">
        <v>16</v>
      </c>
      <c r="B518" s="703" t="s">
        <v>1181</v>
      </c>
      <c r="C518" s="704"/>
      <c r="D518" s="371">
        <v>1150</v>
      </c>
    </row>
    <row r="519" spans="1:4" ht="12.75">
      <c r="A519" s="2">
        <v>17</v>
      </c>
      <c r="B519" s="60" t="s">
        <v>1182</v>
      </c>
      <c r="C519" s="21">
        <v>2017</v>
      </c>
      <c r="D519" s="371">
        <v>2158.65</v>
      </c>
    </row>
    <row r="520" spans="1:4" ht="12.75">
      <c r="A520" s="2">
        <v>18</v>
      </c>
      <c r="B520" s="60" t="s">
        <v>1183</v>
      </c>
      <c r="C520" s="21">
        <v>2017</v>
      </c>
      <c r="D520" s="371">
        <v>381.47</v>
      </c>
    </row>
    <row r="521" spans="1:4" ht="12.75">
      <c r="A521" s="2">
        <v>19</v>
      </c>
      <c r="B521" s="60" t="s">
        <v>1184</v>
      </c>
      <c r="C521" s="21">
        <v>2017</v>
      </c>
      <c r="D521" s="371">
        <v>539.97</v>
      </c>
    </row>
    <row r="522" spans="1:4" ht="12.75">
      <c r="A522" s="2">
        <v>20</v>
      </c>
      <c r="B522" s="60" t="s">
        <v>1184</v>
      </c>
      <c r="C522" s="21">
        <v>2017</v>
      </c>
      <c r="D522" s="371">
        <v>539.97</v>
      </c>
    </row>
    <row r="523" spans="1:4" ht="12.75">
      <c r="A523" s="2">
        <v>21</v>
      </c>
      <c r="B523" s="60" t="s">
        <v>1185</v>
      </c>
      <c r="C523" s="21">
        <v>2018</v>
      </c>
      <c r="D523" s="371">
        <v>1600</v>
      </c>
    </row>
    <row r="524" spans="1:4" ht="12.75">
      <c r="A524" s="683" t="s">
        <v>0</v>
      </c>
      <c r="B524" s="683"/>
      <c r="C524" s="683"/>
      <c r="D524" s="373">
        <f>SUM(D503:D523)</f>
        <v>39129.23</v>
      </c>
    </row>
    <row r="525" spans="1:4" ht="12.75">
      <c r="A525" s="684" t="s">
        <v>156</v>
      </c>
      <c r="B525" s="684"/>
      <c r="C525" s="684"/>
      <c r="D525" s="684"/>
    </row>
    <row r="526" spans="1:4" ht="25.5">
      <c r="A526" s="3" t="s">
        <v>50</v>
      </c>
      <c r="B526" s="3" t="s">
        <v>176</v>
      </c>
      <c r="C526" s="3" t="s">
        <v>113</v>
      </c>
      <c r="D526" s="370" t="s">
        <v>118</v>
      </c>
    </row>
    <row r="527" spans="1:4" ht="12.75">
      <c r="A527" s="2">
        <v>1</v>
      </c>
      <c r="B527" s="361" t="s">
        <v>1186</v>
      </c>
      <c r="C527" s="2"/>
      <c r="D527" s="372">
        <v>1100</v>
      </c>
    </row>
    <row r="528" spans="1:4" ht="12.75">
      <c r="A528" s="2">
        <v>2</v>
      </c>
      <c r="B528" s="361" t="s">
        <v>1186</v>
      </c>
      <c r="C528" s="2"/>
      <c r="D528" s="372">
        <v>1100</v>
      </c>
    </row>
    <row r="529" spans="1:4" ht="12.75">
      <c r="A529" s="2">
        <v>3</v>
      </c>
      <c r="B529" s="362" t="s">
        <v>1187</v>
      </c>
      <c r="C529" s="2"/>
      <c r="D529" s="578">
        <v>1250</v>
      </c>
    </row>
    <row r="530" spans="1:4" ht="12.75">
      <c r="A530" s="2">
        <v>4</v>
      </c>
      <c r="B530" s="362" t="s">
        <v>1187</v>
      </c>
      <c r="C530" s="2"/>
      <c r="D530" s="578">
        <v>1250</v>
      </c>
    </row>
    <row r="531" spans="1:4" ht="12.75">
      <c r="A531" s="2">
        <v>5</v>
      </c>
      <c r="B531" s="362" t="s">
        <v>1187</v>
      </c>
      <c r="C531" s="2"/>
      <c r="D531" s="578">
        <v>1250</v>
      </c>
    </row>
    <row r="532" spans="1:4" ht="12.75">
      <c r="A532" s="2">
        <v>6</v>
      </c>
      <c r="B532" s="362" t="s">
        <v>1187</v>
      </c>
      <c r="C532" s="2"/>
      <c r="D532" s="578">
        <v>1250</v>
      </c>
    </row>
    <row r="533" spans="1:4" ht="12.75">
      <c r="A533" s="2">
        <v>7</v>
      </c>
      <c r="B533" s="362" t="s">
        <v>1187</v>
      </c>
      <c r="C533" s="2"/>
      <c r="D533" s="578">
        <v>1250</v>
      </c>
    </row>
    <row r="534" spans="1:4" ht="12.75">
      <c r="A534" s="2">
        <v>8</v>
      </c>
      <c r="B534" s="362" t="s">
        <v>1188</v>
      </c>
      <c r="C534" s="2"/>
      <c r="D534" s="578">
        <f aca="true" t="shared" si="0" ref="D534:D539">1270+18</f>
        <v>1288</v>
      </c>
    </row>
    <row r="535" spans="1:4" ht="12.75">
      <c r="A535" s="2">
        <v>9</v>
      </c>
      <c r="B535" s="362" t="s">
        <v>1188</v>
      </c>
      <c r="C535" s="2"/>
      <c r="D535" s="578">
        <f t="shared" si="0"/>
        <v>1288</v>
      </c>
    </row>
    <row r="536" spans="1:4" ht="12.75">
      <c r="A536" s="2">
        <v>10</v>
      </c>
      <c r="B536" s="362" t="s">
        <v>1188</v>
      </c>
      <c r="C536" s="2"/>
      <c r="D536" s="578">
        <f t="shared" si="0"/>
        <v>1288</v>
      </c>
    </row>
    <row r="537" spans="1:4" ht="12.75">
      <c r="A537" s="2">
        <v>11</v>
      </c>
      <c r="B537" s="362" t="s">
        <v>1188</v>
      </c>
      <c r="C537" s="2"/>
      <c r="D537" s="578">
        <f t="shared" si="0"/>
        <v>1288</v>
      </c>
    </row>
    <row r="538" spans="1:4" ht="12.75">
      <c r="A538" s="2">
        <v>12</v>
      </c>
      <c r="B538" s="362" t="s">
        <v>1188</v>
      </c>
      <c r="C538" s="2"/>
      <c r="D538" s="578">
        <f t="shared" si="0"/>
        <v>1288</v>
      </c>
    </row>
    <row r="539" spans="1:4" ht="12.75">
      <c r="A539" s="2">
        <v>13</v>
      </c>
      <c r="B539" s="362" t="s">
        <v>1188</v>
      </c>
      <c r="C539" s="2"/>
      <c r="D539" s="578">
        <f t="shared" si="0"/>
        <v>1288</v>
      </c>
    </row>
    <row r="540" spans="1:4" ht="25.5">
      <c r="A540" s="2">
        <v>14</v>
      </c>
      <c r="B540" s="1" t="s">
        <v>1189</v>
      </c>
      <c r="C540" s="2"/>
      <c r="D540" s="372">
        <v>1300</v>
      </c>
    </row>
    <row r="541" spans="1:4" ht="25.5">
      <c r="A541" s="2">
        <v>15</v>
      </c>
      <c r="B541" s="1" t="s">
        <v>1189</v>
      </c>
      <c r="C541" s="2"/>
      <c r="D541" s="372">
        <v>1300</v>
      </c>
    </row>
    <row r="542" spans="1:4" ht="25.5">
      <c r="A542" s="2">
        <v>16</v>
      </c>
      <c r="B542" s="1" t="s">
        <v>1189</v>
      </c>
      <c r="C542" s="2"/>
      <c r="D542" s="372">
        <v>1300</v>
      </c>
    </row>
    <row r="543" spans="1:4" ht="25.5">
      <c r="A543" s="2">
        <v>17</v>
      </c>
      <c r="B543" s="1" t="s">
        <v>1189</v>
      </c>
      <c r="C543" s="2"/>
      <c r="D543" s="372">
        <v>1300</v>
      </c>
    </row>
    <row r="544" spans="1:4" ht="25.5">
      <c r="A544" s="2">
        <v>18</v>
      </c>
      <c r="B544" s="1" t="s">
        <v>1189</v>
      </c>
      <c r="C544" s="2"/>
      <c r="D544" s="372">
        <v>1300</v>
      </c>
    </row>
    <row r="545" spans="1:4" ht="12.75">
      <c r="A545" s="683" t="s">
        <v>0</v>
      </c>
      <c r="B545" s="683"/>
      <c r="C545" s="683"/>
      <c r="D545" s="373">
        <f>SUM(D527:D544)</f>
        <v>22678</v>
      </c>
    </row>
    <row r="546" spans="1:4" ht="12.75">
      <c r="A546" s="694"/>
      <c r="B546" s="694"/>
      <c r="C546" s="694"/>
      <c r="D546" s="694"/>
    </row>
    <row r="547" spans="1:4" ht="12.75">
      <c r="A547" s="695" t="s">
        <v>217</v>
      </c>
      <c r="B547" s="695"/>
      <c r="C547" s="695"/>
      <c r="D547" s="695"/>
    </row>
    <row r="548" spans="1:4" ht="12.75">
      <c r="A548" s="684" t="s">
        <v>116</v>
      </c>
      <c r="B548" s="684"/>
      <c r="C548" s="684"/>
      <c r="D548" s="684"/>
    </row>
    <row r="549" spans="1:4" ht="25.5">
      <c r="A549" s="65">
        <v>1</v>
      </c>
      <c r="B549" s="71" t="s">
        <v>1269</v>
      </c>
      <c r="C549" s="65">
        <v>2015</v>
      </c>
      <c r="D549" s="376">
        <v>1300</v>
      </c>
    </row>
    <row r="550" spans="1:4" ht="25.5">
      <c r="A550" s="65">
        <v>2</v>
      </c>
      <c r="B550" s="71" t="s">
        <v>1270</v>
      </c>
      <c r="C550" s="65">
        <v>2016</v>
      </c>
      <c r="D550" s="376">
        <v>549</v>
      </c>
    </row>
    <row r="551" spans="1:4" ht="12.75">
      <c r="A551" s="2">
        <v>3</v>
      </c>
      <c r="B551" s="1" t="s">
        <v>1271</v>
      </c>
      <c r="C551" s="2">
        <v>2016</v>
      </c>
      <c r="D551" s="377">
        <v>3490</v>
      </c>
    </row>
    <row r="552" spans="1:4" ht="12.75">
      <c r="A552" s="65">
        <v>4</v>
      </c>
      <c r="B552" s="1" t="s">
        <v>1272</v>
      </c>
      <c r="C552" s="2">
        <v>2017</v>
      </c>
      <c r="D552" s="377">
        <v>1200</v>
      </c>
    </row>
    <row r="553" spans="1:4" ht="12.75">
      <c r="A553" s="65">
        <v>5</v>
      </c>
      <c r="B553" s="1" t="s">
        <v>1273</v>
      </c>
      <c r="C553" s="2">
        <v>2017</v>
      </c>
      <c r="D553" s="372">
        <v>1490</v>
      </c>
    </row>
    <row r="554" spans="1:4" ht="12.75">
      <c r="A554" s="683" t="s">
        <v>0</v>
      </c>
      <c r="B554" s="683"/>
      <c r="C554" s="683"/>
      <c r="D554" s="373">
        <f>SUM(D549:D553)</f>
        <v>8029</v>
      </c>
    </row>
    <row r="555" spans="1:4" ht="12.75">
      <c r="A555" s="684" t="s">
        <v>156</v>
      </c>
      <c r="B555" s="684"/>
      <c r="C555" s="684"/>
      <c r="D555" s="684"/>
    </row>
    <row r="556" spans="1:4" ht="12.75">
      <c r="A556" s="2">
        <v>1</v>
      </c>
      <c r="B556" s="1" t="s">
        <v>1274</v>
      </c>
      <c r="C556" s="2">
        <v>2015</v>
      </c>
      <c r="D556" s="377">
        <v>339</v>
      </c>
    </row>
    <row r="557" spans="1:4" ht="12.75">
      <c r="A557" s="2">
        <v>2</v>
      </c>
      <c r="B557" s="1" t="s">
        <v>1275</v>
      </c>
      <c r="C557" s="2">
        <v>2015</v>
      </c>
      <c r="D557" s="377">
        <v>560</v>
      </c>
    </row>
    <row r="558" spans="1:4" ht="12.75">
      <c r="A558" s="2">
        <v>3</v>
      </c>
      <c r="B558" s="1" t="s">
        <v>1275</v>
      </c>
      <c r="C558" s="2">
        <v>2015</v>
      </c>
      <c r="D558" s="377">
        <v>560</v>
      </c>
    </row>
    <row r="559" spans="1:4" ht="25.5">
      <c r="A559" s="2">
        <v>4</v>
      </c>
      <c r="B559" s="1" t="s">
        <v>1276</v>
      </c>
      <c r="C559" s="2">
        <v>2015</v>
      </c>
      <c r="D559" s="377">
        <v>2128.18</v>
      </c>
    </row>
    <row r="560" spans="1:4" ht="12.75">
      <c r="A560" s="2">
        <v>5</v>
      </c>
      <c r="B560" s="1" t="s">
        <v>1274</v>
      </c>
      <c r="C560" s="2">
        <v>2015</v>
      </c>
      <c r="D560" s="377">
        <v>339</v>
      </c>
    </row>
    <row r="561" spans="1:4" ht="25.5">
      <c r="A561" s="2">
        <v>6</v>
      </c>
      <c r="B561" s="1" t="s">
        <v>1277</v>
      </c>
      <c r="C561" s="2">
        <v>2015</v>
      </c>
      <c r="D561" s="377">
        <v>2649</v>
      </c>
    </row>
    <row r="562" spans="1:4" ht="12.75">
      <c r="A562" s="2">
        <v>7</v>
      </c>
      <c r="B562" s="1" t="s">
        <v>1278</v>
      </c>
      <c r="C562" s="2">
        <v>2015</v>
      </c>
      <c r="D562" s="377">
        <v>1999</v>
      </c>
    </row>
    <row r="563" spans="1:4" ht="12.75">
      <c r="A563" s="2">
        <v>8</v>
      </c>
      <c r="B563" s="1" t="s">
        <v>1279</v>
      </c>
      <c r="C563" s="2">
        <v>2015</v>
      </c>
      <c r="D563" s="377">
        <v>568</v>
      </c>
    </row>
    <row r="564" spans="1:4" ht="12.75">
      <c r="A564" s="2">
        <v>9</v>
      </c>
      <c r="B564" s="1" t="s">
        <v>1280</v>
      </c>
      <c r="C564" s="2">
        <v>2017</v>
      </c>
      <c r="D564" s="377">
        <v>1539</v>
      </c>
    </row>
    <row r="565" spans="1:4" ht="25.5">
      <c r="A565" s="2">
        <v>10</v>
      </c>
      <c r="B565" s="1" t="s">
        <v>1281</v>
      </c>
      <c r="C565" s="2">
        <v>2018</v>
      </c>
      <c r="D565" s="372">
        <v>1198.91</v>
      </c>
    </row>
    <row r="566" spans="1:4" ht="12.75">
      <c r="A566" s="683" t="s">
        <v>0</v>
      </c>
      <c r="B566" s="683"/>
      <c r="C566" s="683"/>
      <c r="D566" s="373">
        <f>SUM(D556:D565)</f>
        <v>11880.09</v>
      </c>
    </row>
    <row r="567" spans="1:4" ht="12.75">
      <c r="A567" s="35"/>
      <c r="B567" s="35"/>
      <c r="C567" s="35"/>
      <c r="D567" s="390"/>
    </row>
    <row r="568" spans="1:4" ht="12.75">
      <c r="A568" s="689" t="s">
        <v>218</v>
      </c>
      <c r="B568" s="689"/>
      <c r="C568" s="689"/>
      <c r="D568" s="689"/>
    </row>
    <row r="569" spans="1:4" ht="12.75">
      <c r="A569" s="684" t="s">
        <v>116</v>
      </c>
      <c r="B569" s="684"/>
      <c r="C569" s="684"/>
      <c r="D569" s="684"/>
    </row>
    <row r="570" spans="1:4" ht="12.75">
      <c r="A570" s="2">
        <v>1</v>
      </c>
      <c r="B570" s="1" t="s">
        <v>1293</v>
      </c>
      <c r="C570" s="2">
        <v>2014</v>
      </c>
      <c r="D570" s="377">
        <v>2120</v>
      </c>
    </row>
    <row r="571" spans="1:4" ht="25.5">
      <c r="A571" s="2">
        <v>2</v>
      </c>
      <c r="B571" s="1" t="s">
        <v>1294</v>
      </c>
      <c r="C571" s="2">
        <v>2014</v>
      </c>
      <c r="D571" s="377">
        <v>15992</v>
      </c>
    </row>
    <row r="572" spans="1:4" ht="12.75">
      <c r="A572" s="2">
        <v>3</v>
      </c>
      <c r="B572" s="1" t="s">
        <v>1295</v>
      </c>
      <c r="C572" s="2">
        <v>2014</v>
      </c>
      <c r="D572" s="377">
        <v>1861.79</v>
      </c>
    </row>
    <row r="573" spans="1:4" ht="12.75">
      <c r="A573" s="2">
        <v>4</v>
      </c>
      <c r="B573" s="1" t="s">
        <v>1296</v>
      </c>
      <c r="C573" s="2">
        <v>2014</v>
      </c>
      <c r="D573" s="377">
        <v>1433.89</v>
      </c>
    </row>
    <row r="574" spans="1:4" ht="12.75">
      <c r="A574" s="2">
        <v>5</v>
      </c>
      <c r="B574" s="1" t="s">
        <v>1297</v>
      </c>
      <c r="C574" s="2">
        <v>2015</v>
      </c>
      <c r="D574" s="372">
        <v>329</v>
      </c>
    </row>
    <row r="575" spans="1:4" ht="12.75">
      <c r="A575" s="2">
        <v>6</v>
      </c>
      <c r="B575" s="1" t="s">
        <v>1298</v>
      </c>
      <c r="C575" s="2">
        <v>2016</v>
      </c>
      <c r="D575" s="377">
        <v>2599</v>
      </c>
    </row>
    <row r="576" spans="1:4" ht="12.75">
      <c r="A576" s="2">
        <v>7</v>
      </c>
      <c r="B576" s="1" t="s">
        <v>1299</v>
      </c>
      <c r="C576" s="2">
        <v>2016</v>
      </c>
      <c r="D576" s="372">
        <v>990</v>
      </c>
    </row>
    <row r="577" spans="1:4" ht="12.75">
      <c r="A577" s="2">
        <v>8</v>
      </c>
      <c r="B577" s="1" t="s">
        <v>1300</v>
      </c>
      <c r="C577" s="2">
        <v>2016</v>
      </c>
      <c r="D577" s="377">
        <v>1370</v>
      </c>
    </row>
    <row r="578" spans="1:4" ht="12.75">
      <c r="A578" s="2">
        <v>9</v>
      </c>
      <c r="B578" s="1" t="s">
        <v>1301</v>
      </c>
      <c r="C578" s="2">
        <v>2017</v>
      </c>
      <c r="D578" s="377">
        <v>1649</v>
      </c>
    </row>
    <row r="579" spans="1:4" ht="12.75">
      <c r="A579" s="2">
        <v>10</v>
      </c>
      <c r="B579" s="1" t="s">
        <v>1302</v>
      </c>
      <c r="C579" s="2">
        <v>2018</v>
      </c>
      <c r="D579" s="377">
        <v>2583</v>
      </c>
    </row>
    <row r="580" spans="1:4" ht="12.75">
      <c r="A580" s="2">
        <v>11</v>
      </c>
      <c r="B580" s="1" t="s">
        <v>1303</v>
      </c>
      <c r="C580" s="2">
        <v>2018</v>
      </c>
      <c r="D580" s="372">
        <v>450.45</v>
      </c>
    </row>
    <row r="581" spans="1:4" ht="12.75">
      <c r="A581" s="690" t="s">
        <v>0</v>
      </c>
      <c r="B581" s="690"/>
      <c r="C581" s="690"/>
      <c r="D581" s="373">
        <f>SUM(D570:D580)</f>
        <v>31378.13</v>
      </c>
    </row>
    <row r="582" spans="1:4" ht="12.75">
      <c r="A582" s="691" t="s">
        <v>156</v>
      </c>
      <c r="B582" s="691"/>
      <c r="C582" s="691"/>
      <c r="D582" s="691"/>
    </row>
    <row r="583" spans="1:4" ht="12.75">
      <c r="A583" s="2">
        <v>1</v>
      </c>
      <c r="B583" s="1" t="s">
        <v>1304</v>
      </c>
      <c r="C583" s="2">
        <v>2014</v>
      </c>
      <c r="D583" s="377">
        <v>1983.74</v>
      </c>
    </row>
    <row r="584" spans="1:4" ht="12.75">
      <c r="A584" s="2">
        <v>2</v>
      </c>
      <c r="B584" s="1" t="s">
        <v>1305</v>
      </c>
      <c r="C584" s="2">
        <v>2016</v>
      </c>
      <c r="D584" s="377">
        <v>1445</v>
      </c>
    </row>
    <row r="585" spans="1:4" ht="12.75">
      <c r="A585" s="2">
        <v>3</v>
      </c>
      <c r="B585" s="1" t="s">
        <v>1306</v>
      </c>
      <c r="C585" s="2">
        <v>2016</v>
      </c>
      <c r="D585" s="372">
        <v>520</v>
      </c>
    </row>
    <row r="586" spans="1:4" ht="12.75">
      <c r="A586" s="2">
        <v>4</v>
      </c>
      <c r="B586" s="1" t="s">
        <v>1307</v>
      </c>
      <c r="C586" s="2">
        <v>2016</v>
      </c>
      <c r="D586" s="372">
        <v>388</v>
      </c>
    </row>
    <row r="587" spans="1:4" ht="12.75">
      <c r="A587" s="2">
        <v>5</v>
      </c>
      <c r="B587" s="1" t="s">
        <v>1308</v>
      </c>
      <c r="C587" s="2">
        <v>2016</v>
      </c>
      <c r="D587" s="377">
        <v>1098</v>
      </c>
    </row>
    <row r="588" spans="1:4" ht="12.75">
      <c r="A588" s="2">
        <v>6</v>
      </c>
      <c r="B588" s="1" t="s">
        <v>1309</v>
      </c>
      <c r="C588" s="2">
        <v>2017</v>
      </c>
      <c r="D588" s="377">
        <v>2673.99</v>
      </c>
    </row>
    <row r="589" spans="1:4" ht="12.75">
      <c r="A589" s="690" t="s">
        <v>0</v>
      </c>
      <c r="B589" s="690"/>
      <c r="C589" s="690"/>
      <c r="D589" s="373">
        <f>SUM(D583:D588)</f>
        <v>8108.73</v>
      </c>
    </row>
    <row r="590" spans="1:4" ht="12.75">
      <c r="A590" s="72"/>
      <c r="B590" s="72"/>
      <c r="C590" s="72"/>
      <c r="D590" s="381"/>
    </row>
    <row r="591" spans="1:4" ht="12.75">
      <c r="A591" s="689" t="s">
        <v>219</v>
      </c>
      <c r="B591" s="689"/>
      <c r="C591" s="689"/>
      <c r="D591" s="689"/>
    </row>
    <row r="592" spans="1:4" ht="12.75">
      <c r="A592" s="684" t="s">
        <v>156</v>
      </c>
      <c r="B592" s="684"/>
      <c r="C592" s="684"/>
      <c r="D592" s="684"/>
    </row>
    <row r="593" spans="1:4" ht="25.5">
      <c r="A593" s="2">
        <v>1</v>
      </c>
      <c r="B593" s="1" t="s">
        <v>1402</v>
      </c>
      <c r="C593" s="2">
        <v>2015</v>
      </c>
      <c r="D593" s="372">
        <v>2999</v>
      </c>
    </row>
    <row r="594" spans="1:4" ht="12.75">
      <c r="A594" s="2">
        <v>2</v>
      </c>
      <c r="B594" s="1" t="s">
        <v>1403</v>
      </c>
      <c r="C594" s="2">
        <v>2016</v>
      </c>
      <c r="D594" s="372">
        <v>669</v>
      </c>
    </row>
    <row r="595" spans="1:4" ht="12.75">
      <c r="A595" s="2">
        <v>3</v>
      </c>
      <c r="B595" s="1" t="s">
        <v>1404</v>
      </c>
      <c r="C595" s="2">
        <v>2015</v>
      </c>
      <c r="D595" s="372">
        <f>398+398</f>
        <v>796</v>
      </c>
    </row>
    <row r="596" spans="1:4" ht="12.75">
      <c r="A596" s="2">
        <v>4</v>
      </c>
      <c r="B596" s="1" t="s">
        <v>1405</v>
      </c>
      <c r="C596" s="2">
        <v>2016</v>
      </c>
      <c r="D596" s="372">
        <v>729</v>
      </c>
    </row>
    <row r="597" spans="1:4" ht="12.75">
      <c r="A597" s="2">
        <v>5</v>
      </c>
      <c r="B597" s="1" t="s">
        <v>1406</v>
      </c>
      <c r="C597" s="2">
        <v>2016</v>
      </c>
      <c r="D597" s="372">
        <v>1299</v>
      </c>
    </row>
    <row r="598" spans="1:4" ht="12.75">
      <c r="A598" s="2">
        <v>6</v>
      </c>
      <c r="B598" s="1" t="s">
        <v>1407</v>
      </c>
      <c r="C598" s="2">
        <v>2017</v>
      </c>
      <c r="D598" s="372">
        <v>2200</v>
      </c>
    </row>
    <row r="599" spans="1:4" ht="12.75">
      <c r="A599" s="2">
        <v>7</v>
      </c>
      <c r="B599" s="1" t="s">
        <v>1408</v>
      </c>
      <c r="C599" s="2">
        <v>2014</v>
      </c>
      <c r="D599" s="372">
        <v>10614.9</v>
      </c>
    </row>
    <row r="600" spans="1:4" ht="12.75">
      <c r="A600" s="690" t="s">
        <v>0</v>
      </c>
      <c r="B600" s="690"/>
      <c r="C600" s="690"/>
      <c r="D600" s="373">
        <f>SUM(D593:D599)</f>
        <v>19306.9</v>
      </c>
    </row>
    <row r="601" spans="1:4" ht="12.75">
      <c r="A601" s="82"/>
      <c r="B601" s="82"/>
      <c r="C601" s="82"/>
      <c r="D601" s="391"/>
    </row>
    <row r="602" spans="1:4" ht="12.75">
      <c r="A602" s="689" t="s">
        <v>220</v>
      </c>
      <c r="B602" s="689"/>
      <c r="C602" s="689"/>
      <c r="D602" s="689"/>
    </row>
    <row r="603" spans="1:4" ht="12.75">
      <c r="A603" s="684" t="s">
        <v>116</v>
      </c>
      <c r="B603" s="684"/>
      <c r="C603" s="684"/>
      <c r="D603" s="684"/>
    </row>
    <row r="604" spans="1:4" ht="12.75">
      <c r="A604" s="2">
        <v>1</v>
      </c>
      <c r="B604" s="1" t="s">
        <v>1492</v>
      </c>
      <c r="C604" s="2">
        <v>2014</v>
      </c>
      <c r="D604" s="372">
        <v>1345</v>
      </c>
    </row>
    <row r="605" spans="1:4" ht="25.5">
      <c r="A605" s="2">
        <v>2</v>
      </c>
      <c r="B605" s="1" t="s">
        <v>1493</v>
      </c>
      <c r="C605" s="2">
        <v>2014</v>
      </c>
      <c r="D605" s="372">
        <v>665</v>
      </c>
    </row>
    <row r="606" spans="1:4" ht="25.5">
      <c r="A606" s="2">
        <v>3</v>
      </c>
      <c r="B606" s="1" t="s">
        <v>1493</v>
      </c>
      <c r="C606" s="2">
        <v>2014</v>
      </c>
      <c r="D606" s="372">
        <v>665</v>
      </c>
    </row>
    <row r="607" spans="1:4" ht="25.5">
      <c r="A607" s="2">
        <v>4</v>
      </c>
      <c r="B607" s="1" t="s">
        <v>1493</v>
      </c>
      <c r="C607" s="2">
        <v>2014</v>
      </c>
      <c r="D607" s="372">
        <v>665</v>
      </c>
    </row>
    <row r="608" spans="1:4" ht="25.5">
      <c r="A608" s="2">
        <v>5</v>
      </c>
      <c r="B608" s="1" t="s">
        <v>1493</v>
      </c>
      <c r="C608" s="2">
        <v>2014</v>
      </c>
      <c r="D608" s="372">
        <v>665</v>
      </c>
    </row>
    <row r="609" spans="1:4" ht="25.5">
      <c r="A609" s="2">
        <v>6</v>
      </c>
      <c r="B609" s="1" t="s">
        <v>1493</v>
      </c>
      <c r="C609" s="2">
        <v>2014</v>
      </c>
      <c r="D609" s="372">
        <v>665</v>
      </c>
    </row>
    <row r="610" spans="1:4" ht="25.5">
      <c r="A610" s="2">
        <v>7</v>
      </c>
      <c r="B610" s="1" t="s">
        <v>1493</v>
      </c>
      <c r="C610" s="2">
        <v>2014</v>
      </c>
      <c r="D610" s="372">
        <v>665</v>
      </c>
    </row>
    <row r="611" spans="1:4" ht="25.5">
      <c r="A611" s="2">
        <v>8</v>
      </c>
      <c r="B611" s="1" t="s">
        <v>1493</v>
      </c>
      <c r="C611" s="2">
        <v>2014</v>
      </c>
      <c r="D611" s="372">
        <v>665</v>
      </c>
    </row>
    <row r="612" spans="1:4" ht="25.5">
      <c r="A612" s="2">
        <v>9</v>
      </c>
      <c r="B612" s="1" t="s">
        <v>1493</v>
      </c>
      <c r="C612" s="2">
        <v>2014</v>
      </c>
      <c r="D612" s="372">
        <v>665</v>
      </c>
    </row>
    <row r="613" spans="1:4" ht="25.5">
      <c r="A613" s="2">
        <v>10</v>
      </c>
      <c r="B613" s="1" t="s">
        <v>1493</v>
      </c>
      <c r="C613" s="2">
        <v>2014</v>
      </c>
      <c r="D613" s="372">
        <v>665</v>
      </c>
    </row>
    <row r="614" spans="1:4" ht="25.5">
      <c r="A614" s="2">
        <v>11</v>
      </c>
      <c r="B614" s="1" t="s">
        <v>1493</v>
      </c>
      <c r="C614" s="2">
        <v>2014</v>
      </c>
      <c r="D614" s="372">
        <v>665</v>
      </c>
    </row>
    <row r="615" spans="1:4" ht="25.5">
      <c r="A615" s="2">
        <v>12</v>
      </c>
      <c r="B615" s="1" t="s">
        <v>1493</v>
      </c>
      <c r="C615" s="2">
        <v>2014</v>
      </c>
      <c r="D615" s="372">
        <v>665</v>
      </c>
    </row>
    <row r="616" spans="1:4" ht="25.5">
      <c r="A616" s="2">
        <v>13</v>
      </c>
      <c r="B616" s="1" t="s">
        <v>1493</v>
      </c>
      <c r="C616" s="2">
        <v>2014</v>
      </c>
      <c r="D616" s="372">
        <v>665</v>
      </c>
    </row>
    <row r="617" spans="1:4" ht="25.5">
      <c r="A617" s="2">
        <v>14</v>
      </c>
      <c r="B617" s="1" t="s">
        <v>1493</v>
      </c>
      <c r="C617" s="2">
        <v>2014</v>
      </c>
      <c r="D617" s="372">
        <v>665</v>
      </c>
    </row>
    <row r="618" spans="1:4" ht="25.5">
      <c r="A618" s="2">
        <v>15</v>
      </c>
      <c r="B618" s="1" t="s">
        <v>1494</v>
      </c>
      <c r="C618" s="2">
        <v>2015</v>
      </c>
      <c r="D618" s="372">
        <v>1447</v>
      </c>
    </row>
    <row r="619" spans="1:4" ht="12.75">
      <c r="A619" s="2">
        <v>16</v>
      </c>
      <c r="B619" s="1" t="s">
        <v>1495</v>
      </c>
      <c r="C619" s="2">
        <v>2015</v>
      </c>
      <c r="D619" s="372">
        <v>13000</v>
      </c>
    </row>
    <row r="620" spans="1:4" ht="25.5">
      <c r="A620" s="2">
        <v>17</v>
      </c>
      <c r="B620" s="1" t="s">
        <v>1496</v>
      </c>
      <c r="C620" s="2">
        <v>2016</v>
      </c>
      <c r="D620" s="372">
        <v>955</v>
      </c>
    </row>
    <row r="621" spans="1:4" ht="25.5">
      <c r="A621" s="2">
        <v>18</v>
      </c>
      <c r="B621" s="1" t="s">
        <v>1496</v>
      </c>
      <c r="C621" s="2">
        <v>2016</v>
      </c>
      <c r="D621" s="372">
        <v>955</v>
      </c>
    </row>
    <row r="622" spans="1:4" ht="25.5">
      <c r="A622" s="2">
        <v>19</v>
      </c>
      <c r="B622" s="1" t="s">
        <v>1496</v>
      </c>
      <c r="C622" s="2">
        <v>2016</v>
      </c>
      <c r="D622" s="372">
        <v>955</v>
      </c>
    </row>
    <row r="623" spans="1:4" ht="25.5">
      <c r="A623" s="2">
        <v>20</v>
      </c>
      <c r="B623" s="1" t="s">
        <v>1496</v>
      </c>
      <c r="C623" s="2">
        <v>2016</v>
      </c>
      <c r="D623" s="372">
        <v>955</v>
      </c>
    </row>
    <row r="624" spans="1:4" ht="25.5">
      <c r="A624" s="2">
        <v>21</v>
      </c>
      <c r="B624" s="1" t="s">
        <v>1496</v>
      </c>
      <c r="C624" s="2">
        <v>2016</v>
      </c>
      <c r="D624" s="372">
        <v>955</v>
      </c>
    </row>
    <row r="625" spans="1:4" ht="25.5">
      <c r="A625" s="2">
        <v>22</v>
      </c>
      <c r="B625" s="1" t="s">
        <v>1496</v>
      </c>
      <c r="C625" s="2">
        <v>2016</v>
      </c>
      <c r="D625" s="372">
        <v>955</v>
      </c>
    </row>
    <row r="626" spans="1:4" ht="25.5">
      <c r="A626" s="2">
        <v>23</v>
      </c>
      <c r="B626" s="1" t="s">
        <v>1496</v>
      </c>
      <c r="C626" s="2">
        <v>2016</v>
      </c>
      <c r="D626" s="372">
        <v>955</v>
      </c>
    </row>
    <row r="627" spans="1:4" ht="25.5">
      <c r="A627" s="2">
        <v>24</v>
      </c>
      <c r="B627" s="1" t="s">
        <v>1496</v>
      </c>
      <c r="C627" s="2">
        <v>2016</v>
      </c>
      <c r="D627" s="372">
        <v>955</v>
      </c>
    </row>
    <row r="628" spans="1:4" ht="25.5">
      <c r="A628" s="2">
        <v>25</v>
      </c>
      <c r="B628" s="1" t="s">
        <v>1496</v>
      </c>
      <c r="C628" s="2">
        <v>2016</v>
      </c>
      <c r="D628" s="372">
        <v>955</v>
      </c>
    </row>
    <row r="629" spans="1:4" ht="25.5">
      <c r="A629" s="2">
        <v>26</v>
      </c>
      <c r="B629" s="1" t="s">
        <v>1496</v>
      </c>
      <c r="C629" s="2">
        <v>2016</v>
      </c>
      <c r="D629" s="372">
        <v>955</v>
      </c>
    </row>
    <row r="630" spans="1:4" ht="25.5">
      <c r="A630" s="2">
        <v>27</v>
      </c>
      <c r="B630" s="1" t="s">
        <v>1497</v>
      </c>
      <c r="C630" s="2">
        <v>2016</v>
      </c>
      <c r="D630" s="372">
        <v>1260</v>
      </c>
    </row>
    <row r="631" spans="1:4" ht="12.75">
      <c r="A631" s="2">
        <v>28</v>
      </c>
      <c r="B631" s="1" t="s">
        <v>1498</v>
      </c>
      <c r="C631" s="2">
        <v>2016</v>
      </c>
      <c r="D631" s="372">
        <v>955</v>
      </c>
    </row>
    <row r="632" spans="1:4" ht="12.75">
      <c r="A632" s="2">
        <v>29</v>
      </c>
      <c r="B632" s="1" t="s">
        <v>1498</v>
      </c>
      <c r="C632" s="2">
        <v>2016</v>
      </c>
      <c r="D632" s="372">
        <v>955</v>
      </c>
    </row>
    <row r="633" spans="1:4" ht="12.75">
      <c r="A633" s="2">
        <v>30</v>
      </c>
      <c r="B633" s="1" t="s">
        <v>1498</v>
      </c>
      <c r="C633" s="2">
        <v>2016</v>
      </c>
      <c r="D633" s="372">
        <v>955</v>
      </c>
    </row>
    <row r="634" spans="1:4" ht="12.75">
      <c r="A634" s="2">
        <v>31</v>
      </c>
      <c r="B634" s="1" t="s">
        <v>1498</v>
      </c>
      <c r="C634" s="2">
        <v>2016</v>
      </c>
      <c r="D634" s="372">
        <v>955</v>
      </c>
    </row>
    <row r="635" spans="1:4" ht="12.75">
      <c r="A635" s="2">
        <v>32</v>
      </c>
      <c r="B635" s="1" t="s">
        <v>1498</v>
      </c>
      <c r="C635" s="2">
        <v>2016</v>
      </c>
      <c r="D635" s="372">
        <v>955</v>
      </c>
    </row>
    <row r="636" spans="1:4" ht="12.75">
      <c r="A636" s="2">
        <v>33</v>
      </c>
      <c r="B636" s="1" t="s">
        <v>1499</v>
      </c>
      <c r="C636" s="2">
        <v>2016</v>
      </c>
      <c r="D636" s="372">
        <v>180</v>
      </c>
    </row>
    <row r="637" spans="1:4" ht="12.75">
      <c r="A637" s="2">
        <v>34</v>
      </c>
      <c r="B637" s="1" t="s">
        <v>1499</v>
      </c>
      <c r="C637" s="2">
        <v>2016</v>
      </c>
      <c r="D637" s="372">
        <v>180</v>
      </c>
    </row>
    <row r="638" spans="1:4" ht="12.75">
      <c r="A638" s="2">
        <v>35</v>
      </c>
      <c r="B638" s="1" t="s">
        <v>1499</v>
      </c>
      <c r="C638" s="2">
        <v>2016</v>
      </c>
      <c r="D638" s="372">
        <v>180</v>
      </c>
    </row>
    <row r="639" spans="1:4" ht="12.75">
      <c r="A639" s="2">
        <v>36</v>
      </c>
      <c r="B639" s="1" t="s">
        <v>1499</v>
      </c>
      <c r="C639" s="2">
        <v>2016</v>
      </c>
      <c r="D639" s="372">
        <v>180</v>
      </c>
    </row>
    <row r="640" spans="1:4" ht="12.75">
      <c r="A640" s="2">
        <v>37</v>
      </c>
      <c r="B640" s="1" t="s">
        <v>1499</v>
      </c>
      <c r="C640" s="2">
        <v>2016</v>
      </c>
      <c r="D640" s="372">
        <v>180</v>
      </c>
    </row>
    <row r="641" spans="1:4" ht="12.75">
      <c r="A641" s="2">
        <v>38</v>
      </c>
      <c r="B641" s="1" t="s">
        <v>1499</v>
      </c>
      <c r="C641" s="2">
        <v>2016</v>
      </c>
      <c r="D641" s="372">
        <v>180</v>
      </c>
    </row>
    <row r="642" spans="1:4" ht="12.75">
      <c r="A642" s="2">
        <v>39</v>
      </c>
      <c r="B642" s="1" t="s">
        <v>1499</v>
      </c>
      <c r="C642" s="2">
        <v>2016</v>
      </c>
      <c r="D642" s="372">
        <v>180</v>
      </c>
    </row>
    <row r="643" spans="1:4" ht="12.75">
      <c r="A643" s="2">
        <v>40</v>
      </c>
      <c r="B643" s="1" t="s">
        <v>1499</v>
      </c>
      <c r="C643" s="2">
        <v>2016</v>
      </c>
      <c r="D643" s="372">
        <v>180</v>
      </c>
    </row>
    <row r="644" spans="1:4" ht="12.75">
      <c r="A644" s="2">
        <v>41</v>
      </c>
      <c r="B644" s="1" t="s">
        <v>1499</v>
      </c>
      <c r="C644" s="2">
        <v>2016</v>
      </c>
      <c r="D644" s="372">
        <v>180</v>
      </c>
    </row>
    <row r="645" spans="1:4" ht="12.75">
      <c r="A645" s="2">
        <v>42</v>
      </c>
      <c r="B645" s="1" t="s">
        <v>1500</v>
      </c>
      <c r="C645" s="2">
        <v>2017</v>
      </c>
      <c r="D645" s="372">
        <v>2155</v>
      </c>
    </row>
    <row r="646" spans="1:4" ht="12.75">
      <c r="A646" s="2">
        <v>43</v>
      </c>
      <c r="B646" s="1" t="s">
        <v>1500</v>
      </c>
      <c r="C646" s="2">
        <v>2017</v>
      </c>
      <c r="D646" s="372">
        <v>2155</v>
      </c>
    </row>
    <row r="647" spans="1:4" ht="12.75">
      <c r="A647" s="2">
        <v>44</v>
      </c>
      <c r="B647" s="363" t="s">
        <v>1500</v>
      </c>
      <c r="C647" s="21">
        <v>2016</v>
      </c>
      <c r="D647" s="392">
        <v>2090</v>
      </c>
    </row>
    <row r="648" spans="1:4" ht="12.75">
      <c r="A648" s="2">
        <v>45</v>
      </c>
      <c r="B648" s="363" t="s">
        <v>1500</v>
      </c>
      <c r="C648" s="21">
        <v>2016</v>
      </c>
      <c r="D648" s="392">
        <v>2090</v>
      </c>
    </row>
    <row r="649" spans="1:4" ht="12.75">
      <c r="A649" s="2">
        <v>46</v>
      </c>
      <c r="B649" s="363" t="s">
        <v>1500</v>
      </c>
      <c r="C649" s="21">
        <v>2016</v>
      </c>
      <c r="D649" s="392">
        <v>2090</v>
      </c>
    </row>
    <row r="650" spans="1:4" ht="38.25">
      <c r="A650" s="2">
        <v>47</v>
      </c>
      <c r="B650" s="364" t="s">
        <v>1501</v>
      </c>
      <c r="C650" s="21">
        <v>2017</v>
      </c>
      <c r="D650" s="393">
        <v>3597.75</v>
      </c>
    </row>
    <row r="651" spans="1:4" ht="25.5">
      <c r="A651" s="2">
        <v>48</v>
      </c>
      <c r="B651" s="364" t="s">
        <v>1502</v>
      </c>
      <c r="C651" s="21">
        <v>2017</v>
      </c>
      <c r="D651" s="393">
        <v>3597.75</v>
      </c>
    </row>
    <row r="652" spans="1:4" ht="25.5">
      <c r="A652" s="2">
        <v>49</v>
      </c>
      <c r="B652" s="364" t="s">
        <v>1502</v>
      </c>
      <c r="C652" s="21">
        <v>2017</v>
      </c>
      <c r="D652" s="393">
        <v>3597.75</v>
      </c>
    </row>
    <row r="653" spans="1:4" ht="25.5">
      <c r="A653" s="2">
        <v>50</v>
      </c>
      <c r="B653" s="364" t="s">
        <v>1502</v>
      </c>
      <c r="C653" s="21">
        <v>2017</v>
      </c>
      <c r="D653" s="393">
        <v>3597.75</v>
      </c>
    </row>
    <row r="654" spans="1:4" ht="25.5">
      <c r="A654" s="2">
        <v>51</v>
      </c>
      <c r="B654" s="364" t="s">
        <v>1502</v>
      </c>
      <c r="C654" s="21">
        <v>2017</v>
      </c>
      <c r="D654" s="393">
        <v>3597.75</v>
      </c>
    </row>
    <row r="655" spans="1:4" ht="25.5">
      <c r="A655" s="2">
        <v>52</v>
      </c>
      <c r="B655" s="364" t="s">
        <v>1502</v>
      </c>
      <c r="C655" s="21">
        <v>2017</v>
      </c>
      <c r="D655" s="393">
        <v>3597.75</v>
      </c>
    </row>
    <row r="656" spans="1:4" ht="25.5">
      <c r="A656" s="2">
        <v>53</v>
      </c>
      <c r="B656" s="364" t="s">
        <v>1502</v>
      </c>
      <c r="C656" s="21">
        <v>2017</v>
      </c>
      <c r="D656" s="393">
        <v>3597.75</v>
      </c>
    </row>
    <row r="657" spans="1:4" ht="25.5">
      <c r="A657" s="2">
        <v>54</v>
      </c>
      <c r="B657" s="364" t="s">
        <v>1502</v>
      </c>
      <c r="C657" s="21">
        <v>2017</v>
      </c>
      <c r="D657" s="393">
        <v>3597.75</v>
      </c>
    </row>
    <row r="658" spans="1:4" ht="25.5">
      <c r="A658" s="2">
        <v>55</v>
      </c>
      <c r="B658" s="364" t="s">
        <v>1502</v>
      </c>
      <c r="C658" s="21">
        <v>2017</v>
      </c>
      <c r="D658" s="393">
        <v>3597.75</v>
      </c>
    </row>
    <row r="659" spans="1:4" ht="25.5">
      <c r="A659" s="2">
        <v>56</v>
      </c>
      <c r="B659" s="364" t="s">
        <v>1502</v>
      </c>
      <c r="C659" s="21">
        <v>2017</v>
      </c>
      <c r="D659" s="393">
        <v>3597.75</v>
      </c>
    </row>
    <row r="660" spans="1:4" ht="25.5">
      <c r="A660" s="2">
        <v>57</v>
      </c>
      <c r="B660" s="364" t="s">
        <v>1502</v>
      </c>
      <c r="C660" s="21">
        <v>2017</v>
      </c>
      <c r="D660" s="393">
        <v>3597.75</v>
      </c>
    </row>
    <row r="661" spans="1:4" ht="25.5">
      <c r="A661" s="2">
        <v>58</v>
      </c>
      <c r="B661" s="364" t="s">
        <v>1502</v>
      </c>
      <c r="C661" s="21">
        <v>2017</v>
      </c>
      <c r="D661" s="393">
        <v>3597.75</v>
      </c>
    </row>
    <row r="662" spans="1:4" ht="25.5">
      <c r="A662" s="2">
        <v>59</v>
      </c>
      <c r="B662" s="364" t="s">
        <v>1502</v>
      </c>
      <c r="C662" s="21">
        <v>2017</v>
      </c>
      <c r="D662" s="393">
        <v>3597.75</v>
      </c>
    </row>
    <row r="663" spans="1:4" ht="25.5">
      <c r="A663" s="2">
        <v>60</v>
      </c>
      <c r="B663" s="364" t="s">
        <v>1502</v>
      </c>
      <c r="C663" s="21">
        <v>2017</v>
      </c>
      <c r="D663" s="393">
        <v>3597.75</v>
      </c>
    </row>
    <row r="664" spans="1:4" ht="25.5">
      <c r="A664" s="2">
        <v>61</v>
      </c>
      <c r="B664" s="364" t="s">
        <v>1502</v>
      </c>
      <c r="C664" s="21">
        <v>2017</v>
      </c>
      <c r="D664" s="393">
        <v>3597.75</v>
      </c>
    </row>
    <row r="665" spans="1:4" ht="38.25">
      <c r="A665" s="2">
        <v>62</v>
      </c>
      <c r="B665" s="364" t="s">
        <v>1501</v>
      </c>
      <c r="C665" s="21">
        <v>2017</v>
      </c>
      <c r="D665" s="393">
        <v>3597.75</v>
      </c>
    </row>
    <row r="666" spans="1:4" ht="25.5">
      <c r="A666" s="2">
        <v>63</v>
      </c>
      <c r="B666" s="364" t="s">
        <v>1502</v>
      </c>
      <c r="C666" s="21">
        <v>2017</v>
      </c>
      <c r="D666" s="393">
        <v>3597.75</v>
      </c>
    </row>
    <row r="667" spans="1:4" ht="25.5">
      <c r="A667" s="2">
        <v>64</v>
      </c>
      <c r="B667" s="364" t="s">
        <v>1502</v>
      </c>
      <c r="C667" s="21">
        <v>2017</v>
      </c>
      <c r="D667" s="393">
        <v>3597.75</v>
      </c>
    </row>
    <row r="668" spans="1:4" ht="25.5">
      <c r="A668" s="2">
        <v>65</v>
      </c>
      <c r="B668" s="364" t="s">
        <v>1502</v>
      </c>
      <c r="C668" s="21">
        <v>2017</v>
      </c>
      <c r="D668" s="393">
        <v>3597.75</v>
      </c>
    </row>
    <row r="669" spans="1:4" ht="25.5">
      <c r="A669" s="2">
        <v>66</v>
      </c>
      <c r="B669" s="364" t="s">
        <v>1502</v>
      </c>
      <c r="C669" s="21">
        <v>2017</v>
      </c>
      <c r="D669" s="393">
        <v>3597.75</v>
      </c>
    </row>
    <row r="670" spans="1:4" ht="25.5">
      <c r="A670" s="2">
        <v>67</v>
      </c>
      <c r="B670" s="364" t="s">
        <v>1502</v>
      </c>
      <c r="C670" s="21">
        <v>2017</v>
      </c>
      <c r="D670" s="393">
        <v>3597.75</v>
      </c>
    </row>
    <row r="671" spans="1:4" ht="25.5">
      <c r="A671" s="2">
        <v>68</v>
      </c>
      <c r="B671" s="364" t="s">
        <v>1502</v>
      </c>
      <c r="C671" s="21">
        <v>2017</v>
      </c>
      <c r="D671" s="393">
        <v>3597.75</v>
      </c>
    </row>
    <row r="672" spans="1:4" ht="25.5">
      <c r="A672" s="2">
        <v>69</v>
      </c>
      <c r="B672" s="364" t="s">
        <v>1502</v>
      </c>
      <c r="C672" s="21">
        <v>2017</v>
      </c>
      <c r="D672" s="393">
        <v>3597.75</v>
      </c>
    </row>
    <row r="673" spans="1:4" ht="25.5">
      <c r="A673" s="2">
        <v>70</v>
      </c>
      <c r="B673" s="364" t="s">
        <v>1502</v>
      </c>
      <c r="C673" s="21">
        <v>2017</v>
      </c>
      <c r="D673" s="393">
        <v>3597.75</v>
      </c>
    </row>
    <row r="674" spans="1:4" ht="25.5">
      <c r="A674" s="2">
        <v>71</v>
      </c>
      <c r="B674" s="364" t="s">
        <v>1502</v>
      </c>
      <c r="C674" s="21">
        <v>2017</v>
      </c>
      <c r="D674" s="393">
        <v>3597.75</v>
      </c>
    </row>
    <row r="675" spans="1:4" ht="25.5">
      <c r="A675" s="2">
        <v>72</v>
      </c>
      <c r="B675" s="364" t="s">
        <v>1502</v>
      </c>
      <c r="C675" s="21">
        <v>2017</v>
      </c>
      <c r="D675" s="393">
        <v>3597.75</v>
      </c>
    </row>
    <row r="676" spans="1:4" ht="25.5">
      <c r="A676" s="2">
        <v>73</v>
      </c>
      <c r="B676" s="364" t="s">
        <v>1502</v>
      </c>
      <c r="C676" s="21">
        <v>2017</v>
      </c>
      <c r="D676" s="393">
        <v>3597.75</v>
      </c>
    </row>
    <row r="677" spans="1:4" ht="25.5">
      <c r="A677" s="2">
        <v>74</v>
      </c>
      <c r="B677" s="364" t="s">
        <v>1502</v>
      </c>
      <c r="C677" s="21">
        <v>2017</v>
      </c>
      <c r="D677" s="393">
        <v>3597.75</v>
      </c>
    </row>
    <row r="678" spans="1:4" ht="25.5">
      <c r="A678" s="2">
        <v>75</v>
      </c>
      <c r="B678" s="364" t="s">
        <v>1502</v>
      </c>
      <c r="C678" s="21">
        <v>2017</v>
      </c>
      <c r="D678" s="393">
        <v>3597.75</v>
      </c>
    </row>
    <row r="679" spans="1:4" ht="25.5">
      <c r="A679" s="2">
        <v>76</v>
      </c>
      <c r="B679" s="364" t="s">
        <v>1502</v>
      </c>
      <c r="C679" s="21">
        <v>2017</v>
      </c>
      <c r="D679" s="393">
        <v>3597.75</v>
      </c>
    </row>
    <row r="680" spans="1:4" ht="38.25">
      <c r="A680" s="2">
        <v>77</v>
      </c>
      <c r="B680" s="364" t="s">
        <v>1503</v>
      </c>
      <c r="C680" s="21">
        <v>2017</v>
      </c>
      <c r="D680" s="393">
        <v>12836.28</v>
      </c>
    </row>
    <row r="681" spans="1:4" ht="76.5">
      <c r="A681" s="2">
        <v>78</v>
      </c>
      <c r="B681" s="365" t="s">
        <v>1504</v>
      </c>
      <c r="C681" s="21">
        <v>2017</v>
      </c>
      <c r="D681" s="393">
        <v>4474.74</v>
      </c>
    </row>
    <row r="682" spans="1:4" ht="12.75">
      <c r="A682" s="2">
        <v>79</v>
      </c>
      <c r="B682" s="365" t="s">
        <v>1500</v>
      </c>
      <c r="C682" s="21">
        <v>2017</v>
      </c>
      <c r="D682" s="393">
        <v>2155</v>
      </c>
    </row>
    <row r="683" spans="1:4" ht="12.75">
      <c r="A683" s="2">
        <v>80</v>
      </c>
      <c r="B683" s="365" t="s">
        <v>1500</v>
      </c>
      <c r="C683" s="21">
        <v>2017</v>
      </c>
      <c r="D683" s="393">
        <v>2155</v>
      </c>
    </row>
    <row r="684" spans="1:4" ht="12.75">
      <c r="A684" s="2">
        <v>81</v>
      </c>
      <c r="B684" s="365" t="s">
        <v>1505</v>
      </c>
      <c r="C684" s="21">
        <v>2017</v>
      </c>
      <c r="D684" s="393">
        <v>675</v>
      </c>
    </row>
    <row r="685" spans="1:4" ht="12.75">
      <c r="A685" s="2">
        <v>82</v>
      </c>
      <c r="B685" s="365" t="s">
        <v>1506</v>
      </c>
      <c r="C685" s="21">
        <v>2017</v>
      </c>
      <c r="D685" s="393">
        <v>675</v>
      </c>
    </row>
    <row r="686" spans="1:4" ht="12.75">
      <c r="A686" s="693" t="s">
        <v>20</v>
      </c>
      <c r="B686" s="693"/>
      <c r="C686" s="693"/>
      <c r="D686" s="373">
        <f>SUM(D604:D685)</f>
        <v>183125.52</v>
      </c>
    </row>
    <row r="687" spans="1:4" ht="12.75">
      <c r="A687" s="684" t="s">
        <v>156</v>
      </c>
      <c r="B687" s="684"/>
      <c r="C687" s="684"/>
      <c r="D687" s="684"/>
    </row>
    <row r="688" spans="1:4" ht="12.75">
      <c r="A688" s="2">
        <v>1</v>
      </c>
      <c r="B688" s="363" t="s">
        <v>1507</v>
      </c>
      <c r="C688" s="21">
        <v>2014</v>
      </c>
      <c r="D688" s="392">
        <v>1971.6</v>
      </c>
    </row>
    <row r="689" spans="1:4" ht="12.75">
      <c r="A689" s="2">
        <v>2</v>
      </c>
      <c r="B689" s="363" t="s">
        <v>1507</v>
      </c>
      <c r="C689" s="21">
        <v>2014</v>
      </c>
      <c r="D689" s="392">
        <v>1971.61</v>
      </c>
    </row>
    <row r="690" spans="1:4" ht="12.75">
      <c r="A690" s="2">
        <v>3</v>
      </c>
      <c r="B690" s="363" t="s">
        <v>1508</v>
      </c>
      <c r="C690" s="21">
        <v>2014</v>
      </c>
      <c r="D690" s="392">
        <v>2724.45</v>
      </c>
    </row>
    <row r="691" spans="1:4" ht="12.75">
      <c r="A691" s="2">
        <v>4</v>
      </c>
      <c r="B691" s="363" t="s">
        <v>1508</v>
      </c>
      <c r="C691" s="21">
        <v>2014</v>
      </c>
      <c r="D691" s="392">
        <v>2724.45</v>
      </c>
    </row>
    <row r="692" spans="1:4" ht="25.5">
      <c r="A692" s="2">
        <v>5</v>
      </c>
      <c r="B692" s="1" t="s">
        <v>1509</v>
      </c>
      <c r="C692" s="2">
        <v>2014</v>
      </c>
      <c r="D692" s="372">
        <v>2724.45</v>
      </c>
    </row>
    <row r="693" spans="1:4" ht="25.5">
      <c r="A693" s="2">
        <v>6</v>
      </c>
      <c r="B693" s="1" t="s">
        <v>1509</v>
      </c>
      <c r="C693" s="2">
        <v>2014</v>
      </c>
      <c r="D693" s="372">
        <v>2724.45</v>
      </c>
    </row>
    <row r="694" spans="1:4" ht="12.75">
      <c r="A694" s="2">
        <v>7</v>
      </c>
      <c r="B694" s="1" t="s">
        <v>1510</v>
      </c>
      <c r="C694" s="2">
        <v>2014</v>
      </c>
      <c r="D694" s="372">
        <v>1174.99</v>
      </c>
    </row>
    <row r="695" spans="1:4" ht="12.75">
      <c r="A695" s="2">
        <v>8</v>
      </c>
      <c r="B695" s="1" t="s">
        <v>1511</v>
      </c>
      <c r="C695" s="2">
        <v>2014</v>
      </c>
      <c r="D695" s="372">
        <v>2582</v>
      </c>
    </row>
    <row r="696" spans="1:4" ht="12.75">
      <c r="A696" s="2">
        <v>9</v>
      </c>
      <c r="B696" s="1" t="s">
        <v>1511</v>
      </c>
      <c r="C696" s="2">
        <v>2014</v>
      </c>
      <c r="D696" s="372">
        <v>2582</v>
      </c>
    </row>
    <row r="697" spans="1:4" ht="12.75">
      <c r="A697" s="2">
        <v>10</v>
      </c>
      <c r="B697" s="1" t="s">
        <v>1511</v>
      </c>
      <c r="C697" s="2">
        <v>2014</v>
      </c>
      <c r="D697" s="372">
        <v>2582</v>
      </c>
    </row>
    <row r="698" spans="1:4" ht="25.5">
      <c r="A698" s="2">
        <v>11</v>
      </c>
      <c r="B698" s="1" t="s">
        <v>1512</v>
      </c>
      <c r="C698" s="2">
        <v>2014</v>
      </c>
      <c r="D698" s="372">
        <v>1490</v>
      </c>
    </row>
    <row r="699" spans="1:4" ht="12.75">
      <c r="A699" s="2">
        <v>12</v>
      </c>
      <c r="B699" s="1" t="s">
        <v>1513</v>
      </c>
      <c r="C699" s="2">
        <v>2014</v>
      </c>
      <c r="D699" s="372">
        <v>1937</v>
      </c>
    </row>
    <row r="700" spans="1:4" ht="25.5">
      <c r="A700" s="2">
        <v>13</v>
      </c>
      <c r="B700" s="1" t="s">
        <v>1514</v>
      </c>
      <c r="C700" s="2">
        <v>2014</v>
      </c>
      <c r="D700" s="372">
        <v>3229</v>
      </c>
    </row>
    <row r="701" spans="1:4" ht="12.75">
      <c r="A701" s="2">
        <v>14</v>
      </c>
      <c r="B701" s="363" t="s">
        <v>1515</v>
      </c>
      <c r="C701" s="21">
        <v>2015</v>
      </c>
      <c r="D701" s="392">
        <v>2460</v>
      </c>
    </row>
    <row r="702" spans="1:4" ht="12.75">
      <c r="A702" s="2">
        <v>15</v>
      </c>
      <c r="B702" s="363" t="s">
        <v>1516</v>
      </c>
      <c r="C702" s="21">
        <v>2015</v>
      </c>
      <c r="D702" s="392">
        <v>1783.5</v>
      </c>
    </row>
    <row r="703" spans="1:4" ht="12.75">
      <c r="A703" s="2">
        <v>16</v>
      </c>
      <c r="B703" s="1" t="s">
        <v>1517</v>
      </c>
      <c r="C703" s="2">
        <v>2015</v>
      </c>
      <c r="D703" s="372">
        <v>1490</v>
      </c>
    </row>
    <row r="704" spans="1:4" ht="12.75">
      <c r="A704" s="2">
        <v>17</v>
      </c>
      <c r="B704" s="1" t="s">
        <v>1518</v>
      </c>
      <c r="C704" s="2">
        <v>2015</v>
      </c>
      <c r="D704" s="372">
        <v>688.46</v>
      </c>
    </row>
    <row r="705" spans="1:4" ht="25.5">
      <c r="A705" s="2">
        <v>18</v>
      </c>
      <c r="B705" s="1" t="s">
        <v>1519</v>
      </c>
      <c r="C705" s="2">
        <v>2015</v>
      </c>
      <c r="D705" s="372">
        <v>2099</v>
      </c>
    </row>
    <row r="706" spans="1:4" ht="12.75">
      <c r="A706" s="2">
        <v>19</v>
      </c>
      <c r="B706" s="1" t="s">
        <v>1520</v>
      </c>
      <c r="C706" s="2">
        <v>2015</v>
      </c>
      <c r="D706" s="372">
        <v>781.05</v>
      </c>
    </row>
    <row r="707" spans="1:4" ht="12.75">
      <c r="A707" s="2">
        <v>20</v>
      </c>
      <c r="B707" s="1" t="s">
        <v>1521</v>
      </c>
      <c r="C707" s="2">
        <v>2015</v>
      </c>
      <c r="D707" s="372">
        <v>2399</v>
      </c>
    </row>
    <row r="708" spans="1:4" ht="12.75">
      <c r="A708" s="2">
        <v>21</v>
      </c>
      <c r="B708" s="363" t="s">
        <v>1522</v>
      </c>
      <c r="C708" s="2">
        <v>2015</v>
      </c>
      <c r="D708" s="372">
        <v>2100</v>
      </c>
    </row>
    <row r="709" spans="1:4" ht="12.75">
      <c r="A709" s="2">
        <v>22</v>
      </c>
      <c r="B709" s="363" t="s">
        <v>1522</v>
      </c>
      <c r="C709" s="2">
        <v>2015</v>
      </c>
      <c r="D709" s="372">
        <v>2100</v>
      </c>
    </row>
    <row r="710" spans="1:4" ht="12.75">
      <c r="A710" s="2">
        <v>23</v>
      </c>
      <c r="B710" s="1" t="s">
        <v>1523</v>
      </c>
      <c r="C710" s="2">
        <v>2016</v>
      </c>
      <c r="D710" s="372">
        <v>761.37</v>
      </c>
    </row>
    <row r="711" spans="1:4" ht="25.5">
      <c r="A711" s="2">
        <v>24</v>
      </c>
      <c r="B711" s="1" t="s">
        <v>1524</v>
      </c>
      <c r="C711" s="2">
        <v>2016</v>
      </c>
      <c r="D711" s="372">
        <v>2850</v>
      </c>
    </row>
    <row r="712" spans="1:4" ht="25.5">
      <c r="A712" s="2">
        <v>25</v>
      </c>
      <c r="B712" s="1" t="s">
        <v>1524</v>
      </c>
      <c r="C712" s="2">
        <v>2016</v>
      </c>
      <c r="D712" s="372">
        <v>2850</v>
      </c>
    </row>
    <row r="713" spans="1:4" ht="25.5">
      <c r="A713" s="2">
        <v>26</v>
      </c>
      <c r="B713" s="1" t="s">
        <v>1524</v>
      </c>
      <c r="C713" s="2">
        <v>2016</v>
      </c>
      <c r="D713" s="372">
        <v>2850</v>
      </c>
    </row>
    <row r="714" spans="1:4" ht="25.5">
      <c r="A714" s="2">
        <v>27</v>
      </c>
      <c r="B714" s="1" t="s">
        <v>1524</v>
      </c>
      <c r="C714" s="2">
        <v>2016</v>
      </c>
      <c r="D714" s="372">
        <v>2850</v>
      </c>
    </row>
    <row r="715" spans="1:4" ht="12.75">
      <c r="A715" s="2">
        <v>28</v>
      </c>
      <c r="B715" s="363" t="s">
        <v>1525</v>
      </c>
      <c r="C715" s="21">
        <v>2016</v>
      </c>
      <c r="D715" s="392">
        <v>2750</v>
      </c>
    </row>
    <row r="716" spans="1:4" ht="12.75">
      <c r="A716" s="2">
        <v>29</v>
      </c>
      <c r="B716" s="1" t="s">
        <v>1526</v>
      </c>
      <c r="C716" s="2">
        <v>2016</v>
      </c>
      <c r="D716" s="372">
        <v>2800</v>
      </c>
    </row>
    <row r="717" spans="1:4" ht="12.75">
      <c r="A717" s="2">
        <v>30</v>
      </c>
      <c r="B717" s="1" t="s">
        <v>1527</v>
      </c>
      <c r="C717" s="2">
        <v>2016</v>
      </c>
      <c r="D717" s="372">
        <v>297</v>
      </c>
    </row>
    <row r="718" spans="1:4" ht="25.5">
      <c r="A718" s="2">
        <v>31</v>
      </c>
      <c r="B718" s="364" t="s">
        <v>1528</v>
      </c>
      <c r="C718" s="2">
        <v>2017</v>
      </c>
      <c r="D718" s="393">
        <v>7622.31</v>
      </c>
    </row>
    <row r="719" spans="1:4" ht="89.25">
      <c r="A719" s="2">
        <v>32</v>
      </c>
      <c r="B719" s="364" t="s">
        <v>1529</v>
      </c>
      <c r="C719" s="2">
        <v>2017</v>
      </c>
      <c r="D719" s="393">
        <v>5391.09</v>
      </c>
    </row>
    <row r="720" spans="1:4" ht="25.5">
      <c r="A720" s="2">
        <v>33</v>
      </c>
      <c r="B720" s="364" t="s">
        <v>1530</v>
      </c>
      <c r="C720" s="2">
        <v>2017</v>
      </c>
      <c r="D720" s="393">
        <v>5391.09</v>
      </c>
    </row>
    <row r="721" spans="1:4" ht="12.75">
      <c r="A721" s="2">
        <v>34</v>
      </c>
      <c r="B721" s="364" t="s">
        <v>1531</v>
      </c>
      <c r="C721" s="2">
        <v>2018</v>
      </c>
      <c r="D721" s="393">
        <v>3200</v>
      </c>
    </row>
    <row r="722" spans="1:4" ht="12.75">
      <c r="A722" s="2">
        <v>35</v>
      </c>
      <c r="B722" s="364" t="s">
        <v>1531</v>
      </c>
      <c r="C722" s="2">
        <v>2018</v>
      </c>
      <c r="D722" s="393">
        <v>3200</v>
      </c>
    </row>
    <row r="723" spans="1:4" ht="12.75">
      <c r="A723" s="2">
        <v>36</v>
      </c>
      <c r="B723" s="364" t="s">
        <v>1531</v>
      </c>
      <c r="C723" s="2">
        <v>2018</v>
      </c>
      <c r="D723" s="393">
        <v>3200</v>
      </c>
    </row>
    <row r="724" spans="1:4" ht="12.75">
      <c r="A724" s="2">
        <v>37</v>
      </c>
      <c r="B724" s="366" t="s">
        <v>1532</v>
      </c>
      <c r="C724" s="2">
        <v>2018</v>
      </c>
      <c r="D724" s="394">
        <v>3800</v>
      </c>
    </row>
    <row r="725" spans="1:4" ht="12.75">
      <c r="A725" s="2">
        <v>38</v>
      </c>
      <c r="B725" s="366" t="s">
        <v>1532</v>
      </c>
      <c r="C725" s="2">
        <v>2018</v>
      </c>
      <c r="D725" s="394">
        <v>3800</v>
      </c>
    </row>
    <row r="726" spans="1:4" ht="12.75">
      <c r="A726" s="2">
        <v>39</v>
      </c>
      <c r="B726" s="366" t="s">
        <v>1532</v>
      </c>
      <c r="C726" s="2">
        <v>2018</v>
      </c>
      <c r="D726" s="394">
        <v>3800</v>
      </c>
    </row>
    <row r="727" spans="1:4" ht="25.5">
      <c r="A727" s="2">
        <v>40</v>
      </c>
      <c r="B727" s="366" t="s">
        <v>1533</v>
      </c>
      <c r="C727" s="2">
        <v>2018</v>
      </c>
      <c r="D727" s="394">
        <v>500</v>
      </c>
    </row>
    <row r="728" spans="1:4" ht="25.5">
      <c r="A728" s="2">
        <v>41</v>
      </c>
      <c r="B728" s="366" t="s">
        <v>1533</v>
      </c>
      <c r="C728" s="2">
        <v>2018</v>
      </c>
      <c r="D728" s="394">
        <v>500</v>
      </c>
    </row>
    <row r="729" spans="1:4" ht="25.5">
      <c r="A729" s="2">
        <v>42</v>
      </c>
      <c r="B729" s="366" t="s">
        <v>1533</v>
      </c>
      <c r="C729" s="2">
        <v>2018</v>
      </c>
      <c r="D729" s="394">
        <v>500</v>
      </c>
    </row>
    <row r="730" spans="1:4" ht="25.5">
      <c r="A730" s="2">
        <v>43</v>
      </c>
      <c r="B730" s="366" t="s">
        <v>1533</v>
      </c>
      <c r="C730" s="2">
        <v>2018</v>
      </c>
      <c r="D730" s="394">
        <v>500</v>
      </c>
    </row>
    <row r="731" spans="1:4" ht="25.5">
      <c r="A731" s="2">
        <v>44</v>
      </c>
      <c r="B731" s="366" t="s">
        <v>1533</v>
      </c>
      <c r="C731" s="2">
        <v>2018</v>
      </c>
      <c r="D731" s="394">
        <v>500</v>
      </c>
    </row>
    <row r="732" spans="1:4" ht="25.5">
      <c r="A732" s="2">
        <v>45</v>
      </c>
      <c r="B732" s="366" t="s">
        <v>1533</v>
      </c>
      <c r="C732" s="2">
        <v>2018</v>
      </c>
      <c r="D732" s="394">
        <v>500</v>
      </c>
    </row>
    <row r="733" spans="1:4" ht="25.5">
      <c r="A733" s="2">
        <v>46</v>
      </c>
      <c r="B733" s="366" t="s">
        <v>1533</v>
      </c>
      <c r="C733" s="2">
        <v>2018</v>
      </c>
      <c r="D733" s="394">
        <v>500</v>
      </c>
    </row>
    <row r="734" spans="1:4" ht="25.5">
      <c r="A734" s="2">
        <v>47</v>
      </c>
      <c r="B734" s="366" t="s">
        <v>1533</v>
      </c>
      <c r="C734" s="2">
        <v>2018</v>
      </c>
      <c r="D734" s="394">
        <v>500</v>
      </c>
    </row>
    <row r="735" spans="1:4" ht="25.5">
      <c r="A735" s="2">
        <v>48</v>
      </c>
      <c r="B735" s="366" t="s">
        <v>1533</v>
      </c>
      <c r="C735" s="2">
        <v>2018</v>
      </c>
      <c r="D735" s="394">
        <v>500</v>
      </c>
    </row>
    <row r="736" spans="1:4" ht="25.5">
      <c r="A736" s="2">
        <v>49</v>
      </c>
      <c r="B736" s="366" t="s">
        <v>1533</v>
      </c>
      <c r="C736" s="2">
        <v>2018</v>
      </c>
      <c r="D736" s="394">
        <v>500</v>
      </c>
    </row>
    <row r="737" spans="1:4" ht="25.5">
      <c r="A737" s="2">
        <v>50</v>
      </c>
      <c r="B737" s="366" t="s">
        <v>1533</v>
      </c>
      <c r="C737" s="2">
        <v>2018</v>
      </c>
      <c r="D737" s="394">
        <v>500</v>
      </c>
    </row>
    <row r="738" spans="1:4" ht="25.5">
      <c r="A738" s="2">
        <v>51</v>
      </c>
      <c r="B738" s="366" t="s">
        <v>1533</v>
      </c>
      <c r="C738" s="2">
        <v>2018</v>
      </c>
      <c r="D738" s="394">
        <v>500</v>
      </c>
    </row>
    <row r="739" spans="1:4" ht="25.5">
      <c r="A739" s="2">
        <v>52</v>
      </c>
      <c r="B739" s="366" t="s">
        <v>1533</v>
      </c>
      <c r="C739" s="2">
        <v>2018</v>
      </c>
      <c r="D739" s="394">
        <v>500</v>
      </c>
    </row>
    <row r="740" spans="1:4" ht="25.5">
      <c r="A740" s="2">
        <v>53</v>
      </c>
      <c r="B740" s="366" t="s">
        <v>1533</v>
      </c>
      <c r="C740" s="2">
        <v>2018</v>
      </c>
      <c r="D740" s="394">
        <v>500</v>
      </c>
    </row>
    <row r="741" spans="1:4" ht="25.5">
      <c r="A741" s="2">
        <v>54</v>
      </c>
      <c r="B741" s="366" t="s">
        <v>1533</v>
      </c>
      <c r="C741" s="2">
        <v>2018</v>
      </c>
      <c r="D741" s="394">
        <v>500</v>
      </c>
    </row>
    <row r="742" spans="1:4" ht="25.5">
      <c r="A742" s="2">
        <v>55</v>
      </c>
      <c r="B742" s="366" t="s">
        <v>1534</v>
      </c>
      <c r="C742" s="2">
        <v>2018</v>
      </c>
      <c r="D742" s="394">
        <v>2399</v>
      </c>
    </row>
    <row r="743" spans="1:4" ht="25.5">
      <c r="A743" s="2">
        <v>56</v>
      </c>
      <c r="B743" s="366" t="s">
        <v>1534</v>
      </c>
      <c r="C743" s="2">
        <v>2018</v>
      </c>
      <c r="D743" s="394">
        <v>2399</v>
      </c>
    </row>
    <row r="744" spans="1:4" ht="25.5">
      <c r="A744" s="2">
        <v>57</v>
      </c>
      <c r="B744" s="366" t="s">
        <v>1534</v>
      </c>
      <c r="C744" s="2">
        <v>2018</v>
      </c>
      <c r="D744" s="394">
        <v>2399</v>
      </c>
    </row>
    <row r="745" spans="1:4" ht="25.5">
      <c r="A745" s="2">
        <v>58</v>
      </c>
      <c r="B745" s="366" t="s">
        <v>1535</v>
      </c>
      <c r="C745" s="2">
        <v>2018</v>
      </c>
      <c r="D745" s="394">
        <v>1849</v>
      </c>
    </row>
    <row r="746" spans="1:4" ht="12.75">
      <c r="A746" s="2">
        <v>59</v>
      </c>
      <c r="B746" s="366" t="s">
        <v>1536</v>
      </c>
      <c r="C746" s="2">
        <v>2017</v>
      </c>
      <c r="D746" s="394">
        <v>2612.06</v>
      </c>
    </row>
    <row r="747" spans="1:4" ht="12.75">
      <c r="A747" s="692" t="s">
        <v>0</v>
      </c>
      <c r="B747" s="692"/>
      <c r="C747" s="692"/>
      <c r="D747" s="395">
        <f>SUM(D688:D746)</f>
        <v>122889.93</v>
      </c>
    </row>
    <row r="748" spans="1:4" ht="12.75">
      <c r="A748" s="72"/>
      <c r="B748" s="72"/>
      <c r="C748" s="72"/>
      <c r="D748" s="381"/>
    </row>
    <row r="749" spans="1:4" ht="12.75">
      <c r="A749" s="689" t="s">
        <v>221</v>
      </c>
      <c r="B749" s="689"/>
      <c r="C749" s="689"/>
      <c r="D749" s="689"/>
    </row>
    <row r="750" spans="1:4" ht="12.75">
      <c r="A750" s="684" t="s">
        <v>116</v>
      </c>
      <c r="B750" s="684"/>
      <c r="C750" s="684"/>
      <c r="D750" s="684"/>
    </row>
    <row r="751" spans="1:4" ht="12.75">
      <c r="A751" s="92">
        <v>1</v>
      </c>
      <c r="B751" s="18" t="s">
        <v>1935</v>
      </c>
      <c r="C751" s="2">
        <v>2014</v>
      </c>
      <c r="D751" s="392">
        <v>519.99</v>
      </c>
    </row>
    <row r="752" spans="1:4" ht="25.5">
      <c r="A752" s="92">
        <v>2</v>
      </c>
      <c r="B752" s="18" t="s">
        <v>1936</v>
      </c>
      <c r="C752" s="2">
        <v>2014</v>
      </c>
      <c r="D752" s="377">
        <v>1910</v>
      </c>
    </row>
    <row r="753" spans="1:4" ht="25.5">
      <c r="A753" s="92">
        <v>3</v>
      </c>
      <c r="B753" s="18" t="s">
        <v>1936</v>
      </c>
      <c r="C753" s="2">
        <v>2014</v>
      </c>
      <c r="D753" s="377">
        <v>1910</v>
      </c>
    </row>
    <row r="754" spans="1:4" ht="25.5">
      <c r="A754" s="92">
        <v>4</v>
      </c>
      <c r="B754" s="18" t="s">
        <v>1936</v>
      </c>
      <c r="C754" s="2">
        <v>2014</v>
      </c>
      <c r="D754" s="377">
        <v>1910</v>
      </c>
    </row>
    <row r="755" spans="1:4" ht="25.5">
      <c r="A755" s="92">
        <v>5</v>
      </c>
      <c r="B755" s="18" t="s">
        <v>1936</v>
      </c>
      <c r="C755" s="2">
        <v>2014</v>
      </c>
      <c r="D755" s="377">
        <v>1910</v>
      </c>
    </row>
    <row r="756" spans="1:4" ht="25.5">
      <c r="A756" s="92">
        <v>6</v>
      </c>
      <c r="B756" s="18" t="s">
        <v>1936</v>
      </c>
      <c r="C756" s="2">
        <v>2014</v>
      </c>
      <c r="D756" s="377">
        <v>1910</v>
      </c>
    </row>
    <row r="757" spans="1:4" ht="25.5">
      <c r="A757" s="92">
        <v>7</v>
      </c>
      <c r="B757" s="18" t="s">
        <v>1936</v>
      </c>
      <c r="C757" s="2">
        <v>2014</v>
      </c>
      <c r="D757" s="377">
        <v>1910</v>
      </c>
    </row>
    <row r="758" spans="1:4" ht="25.5">
      <c r="A758" s="92">
        <v>8</v>
      </c>
      <c r="B758" s="18" t="s">
        <v>1936</v>
      </c>
      <c r="C758" s="2">
        <v>2014</v>
      </c>
      <c r="D758" s="377">
        <v>1910</v>
      </c>
    </row>
    <row r="759" spans="1:4" ht="25.5">
      <c r="A759" s="92">
        <v>9</v>
      </c>
      <c r="B759" s="18" t="s">
        <v>1936</v>
      </c>
      <c r="C759" s="2">
        <v>2014</v>
      </c>
      <c r="D759" s="377">
        <v>1910</v>
      </c>
    </row>
    <row r="760" spans="1:4" ht="25.5">
      <c r="A760" s="92">
        <v>10</v>
      </c>
      <c r="B760" s="18" t="s">
        <v>1936</v>
      </c>
      <c r="C760" s="2">
        <v>2014</v>
      </c>
      <c r="D760" s="377">
        <v>1910</v>
      </c>
    </row>
    <row r="761" spans="1:4" ht="25.5">
      <c r="A761" s="92">
        <v>11</v>
      </c>
      <c r="B761" s="18" t="s">
        <v>1936</v>
      </c>
      <c r="C761" s="2">
        <v>2014</v>
      </c>
      <c r="D761" s="377">
        <v>1910</v>
      </c>
    </row>
    <row r="762" spans="1:4" ht="25.5">
      <c r="A762" s="92">
        <v>12</v>
      </c>
      <c r="B762" s="18" t="s">
        <v>1936</v>
      </c>
      <c r="C762" s="2">
        <v>2014</v>
      </c>
      <c r="D762" s="377">
        <v>1910</v>
      </c>
    </row>
    <row r="763" spans="1:4" ht="25.5">
      <c r="A763" s="92">
        <v>13</v>
      </c>
      <c r="B763" s="18" t="s">
        <v>1936</v>
      </c>
      <c r="C763" s="2">
        <v>2014</v>
      </c>
      <c r="D763" s="377">
        <v>1910</v>
      </c>
    </row>
    <row r="764" spans="1:4" ht="25.5">
      <c r="A764" s="92">
        <v>14</v>
      </c>
      <c r="B764" s="18" t="s">
        <v>1936</v>
      </c>
      <c r="C764" s="2">
        <v>2014</v>
      </c>
      <c r="D764" s="377">
        <v>1910</v>
      </c>
    </row>
    <row r="765" spans="1:4" ht="25.5">
      <c r="A765" s="92">
        <v>15</v>
      </c>
      <c r="B765" s="18" t="s">
        <v>1936</v>
      </c>
      <c r="C765" s="2">
        <v>2014</v>
      </c>
      <c r="D765" s="377">
        <v>1910</v>
      </c>
    </row>
    <row r="766" spans="1:4" ht="25.5">
      <c r="A766" s="92">
        <v>16</v>
      </c>
      <c r="B766" s="18" t="s">
        <v>1936</v>
      </c>
      <c r="C766" s="2">
        <v>2014</v>
      </c>
      <c r="D766" s="377">
        <v>1910</v>
      </c>
    </row>
    <row r="767" spans="1:4" ht="25.5">
      <c r="A767" s="92">
        <v>17</v>
      </c>
      <c r="B767" s="18" t="s">
        <v>1936</v>
      </c>
      <c r="C767" s="2">
        <v>2014</v>
      </c>
      <c r="D767" s="377">
        <v>1910</v>
      </c>
    </row>
    <row r="768" spans="1:4" ht="25.5">
      <c r="A768" s="92">
        <v>18</v>
      </c>
      <c r="B768" s="18" t="s">
        <v>1936</v>
      </c>
      <c r="C768" s="2">
        <v>2014</v>
      </c>
      <c r="D768" s="377">
        <v>1910</v>
      </c>
    </row>
    <row r="769" spans="1:4" ht="12.75">
      <c r="A769" s="92">
        <v>19</v>
      </c>
      <c r="B769" s="18" t="s">
        <v>1937</v>
      </c>
      <c r="C769" s="2">
        <v>2014</v>
      </c>
      <c r="D769" s="377">
        <v>1899</v>
      </c>
    </row>
    <row r="770" spans="1:4" ht="12.75">
      <c r="A770" s="92">
        <v>20</v>
      </c>
      <c r="B770" s="18" t="s">
        <v>1937</v>
      </c>
      <c r="C770" s="2">
        <v>2014</v>
      </c>
      <c r="D770" s="377">
        <v>1899</v>
      </c>
    </row>
    <row r="771" spans="1:4" ht="12.75">
      <c r="A771" s="92">
        <v>21</v>
      </c>
      <c r="B771" s="18" t="s">
        <v>1937</v>
      </c>
      <c r="C771" s="2">
        <v>2014</v>
      </c>
      <c r="D771" s="377">
        <v>1899</v>
      </c>
    </row>
    <row r="772" spans="1:4" ht="12.75">
      <c r="A772" s="92">
        <v>22</v>
      </c>
      <c r="B772" s="18" t="s">
        <v>1937</v>
      </c>
      <c r="C772" s="2">
        <v>2014</v>
      </c>
      <c r="D772" s="377">
        <v>1899</v>
      </c>
    </row>
    <row r="773" spans="1:4" ht="12.75">
      <c r="A773" s="92">
        <v>23</v>
      </c>
      <c r="B773" s="18" t="s">
        <v>1937</v>
      </c>
      <c r="C773" s="2">
        <v>2014</v>
      </c>
      <c r="D773" s="377">
        <v>1899</v>
      </c>
    </row>
    <row r="774" spans="1:4" ht="12.75">
      <c r="A774" s="92">
        <v>24</v>
      </c>
      <c r="B774" s="18" t="s">
        <v>1938</v>
      </c>
      <c r="C774" s="2">
        <v>2014</v>
      </c>
      <c r="D774" s="377">
        <v>1899</v>
      </c>
    </row>
    <row r="775" spans="1:4" ht="12.75">
      <c r="A775" s="92">
        <v>25</v>
      </c>
      <c r="B775" s="18" t="s">
        <v>1938</v>
      </c>
      <c r="C775" s="2">
        <v>2014</v>
      </c>
      <c r="D775" s="377">
        <v>2169</v>
      </c>
    </row>
    <row r="776" spans="1:4" ht="12.75">
      <c r="A776" s="92">
        <v>26</v>
      </c>
      <c r="B776" s="18" t="s">
        <v>1938</v>
      </c>
      <c r="C776" s="2">
        <v>2014</v>
      </c>
      <c r="D776" s="377">
        <v>2169</v>
      </c>
    </row>
    <row r="777" spans="1:4" ht="12.75">
      <c r="A777" s="92">
        <v>27</v>
      </c>
      <c r="B777" s="363" t="s">
        <v>1939</v>
      </c>
      <c r="C777" s="2">
        <v>2014</v>
      </c>
      <c r="D777" s="377">
        <v>2865</v>
      </c>
    </row>
    <row r="778" spans="1:4" ht="12.75">
      <c r="A778" s="92">
        <v>28</v>
      </c>
      <c r="B778" s="18" t="s">
        <v>1940</v>
      </c>
      <c r="C778" s="2">
        <v>2014</v>
      </c>
      <c r="D778" s="392">
        <v>1239</v>
      </c>
    </row>
    <row r="779" spans="1:4" ht="12.75">
      <c r="A779" s="92">
        <v>29</v>
      </c>
      <c r="B779" s="247" t="s">
        <v>1941</v>
      </c>
      <c r="C779" s="2">
        <v>2014</v>
      </c>
      <c r="D779" s="392">
        <v>2050</v>
      </c>
    </row>
    <row r="780" spans="1:4" ht="12.75">
      <c r="A780" s="92">
        <v>30</v>
      </c>
      <c r="B780" s="247" t="s">
        <v>1942</v>
      </c>
      <c r="C780" s="2">
        <v>2014</v>
      </c>
      <c r="D780" s="392">
        <v>2000</v>
      </c>
    </row>
    <row r="781" spans="1:4" ht="12.75">
      <c r="A781" s="92">
        <v>31</v>
      </c>
      <c r="B781" s="18" t="s">
        <v>1943</v>
      </c>
      <c r="C781" s="2">
        <v>2014</v>
      </c>
      <c r="D781" s="392">
        <v>3400</v>
      </c>
    </row>
    <row r="782" spans="1:4" ht="12.75">
      <c r="A782" s="92">
        <v>32</v>
      </c>
      <c r="B782" s="18" t="s">
        <v>1944</v>
      </c>
      <c r="C782" s="2">
        <v>2014</v>
      </c>
      <c r="D782" s="392">
        <v>2000</v>
      </c>
    </row>
    <row r="783" spans="1:4" ht="25.5">
      <c r="A783" s="92">
        <v>33</v>
      </c>
      <c r="B783" s="18" t="s">
        <v>1945</v>
      </c>
      <c r="C783" s="2">
        <v>2014</v>
      </c>
      <c r="D783" s="392">
        <v>1610</v>
      </c>
    </row>
    <row r="784" spans="1:4" ht="25.5">
      <c r="A784" s="92">
        <v>34</v>
      </c>
      <c r="B784" s="18" t="s">
        <v>1945</v>
      </c>
      <c r="C784" s="2">
        <v>2014</v>
      </c>
      <c r="D784" s="392">
        <v>1610</v>
      </c>
    </row>
    <row r="785" spans="1:4" ht="25.5">
      <c r="A785" s="92">
        <v>35</v>
      </c>
      <c r="B785" s="18" t="s">
        <v>1945</v>
      </c>
      <c r="C785" s="2">
        <v>2014</v>
      </c>
      <c r="D785" s="392">
        <v>1610</v>
      </c>
    </row>
    <row r="786" spans="1:4" ht="25.5">
      <c r="A786" s="92">
        <v>36</v>
      </c>
      <c r="B786" s="18" t="s">
        <v>1945</v>
      </c>
      <c r="C786" s="2">
        <v>2014</v>
      </c>
      <c r="D786" s="392">
        <v>1610</v>
      </c>
    </row>
    <row r="787" spans="1:4" ht="25.5">
      <c r="A787" s="92">
        <v>37</v>
      </c>
      <c r="B787" s="18" t="s">
        <v>1945</v>
      </c>
      <c r="C787" s="2">
        <v>2014</v>
      </c>
      <c r="D787" s="392">
        <v>1610</v>
      </c>
    </row>
    <row r="788" spans="1:4" ht="25.5">
      <c r="A788" s="92">
        <v>38</v>
      </c>
      <c r="B788" s="18" t="s">
        <v>1945</v>
      </c>
      <c r="C788" s="2">
        <v>2014</v>
      </c>
      <c r="D788" s="392">
        <v>1610</v>
      </c>
    </row>
    <row r="789" spans="1:4" ht="25.5">
      <c r="A789" s="92">
        <v>39</v>
      </c>
      <c r="B789" s="18" t="s">
        <v>1945</v>
      </c>
      <c r="C789" s="2">
        <v>2014</v>
      </c>
      <c r="D789" s="392">
        <v>1610</v>
      </c>
    </row>
    <row r="790" spans="1:4" ht="25.5">
      <c r="A790" s="92">
        <v>40</v>
      </c>
      <c r="B790" s="18" t="s">
        <v>1945</v>
      </c>
      <c r="C790" s="2">
        <v>2014</v>
      </c>
      <c r="D790" s="392">
        <v>1610</v>
      </c>
    </row>
    <row r="791" spans="1:4" ht="25.5">
      <c r="A791" s="92">
        <v>41</v>
      </c>
      <c r="B791" s="18" t="s">
        <v>1945</v>
      </c>
      <c r="C791" s="2">
        <v>2014</v>
      </c>
      <c r="D791" s="392">
        <v>1610</v>
      </c>
    </row>
    <row r="792" spans="1:4" ht="25.5">
      <c r="A792" s="92">
        <v>42</v>
      </c>
      <c r="B792" s="18" t="s">
        <v>1945</v>
      </c>
      <c r="C792" s="2">
        <v>2014</v>
      </c>
      <c r="D792" s="392">
        <v>1610</v>
      </c>
    </row>
    <row r="793" spans="1:4" ht="25.5">
      <c r="A793" s="92">
        <v>43</v>
      </c>
      <c r="B793" s="18" t="s">
        <v>1945</v>
      </c>
      <c r="C793" s="2">
        <v>2014</v>
      </c>
      <c r="D793" s="392">
        <v>1610</v>
      </c>
    </row>
    <row r="794" spans="1:4" ht="25.5">
      <c r="A794" s="92">
        <v>44</v>
      </c>
      <c r="B794" s="18" t="s">
        <v>1945</v>
      </c>
      <c r="C794" s="2">
        <v>2014</v>
      </c>
      <c r="D794" s="392">
        <v>1610</v>
      </c>
    </row>
    <row r="795" spans="1:4" ht="25.5">
      <c r="A795" s="92">
        <v>45</v>
      </c>
      <c r="B795" s="18" t="s">
        <v>1945</v>
      </c>
      <c r="C795" s="2">
        <v>2014</v>
      </c>
      <c r="D795" s="392">
        <v>1610</v>
      </c>
    </row>
    <row r="796" spans="1:4" ht="25.5">
      <c r="A796" s="92">
        <v>46</v>
      </c>
      <c r="B796" s="18" t="s">
        <v>1945</v>
      </c>
      <c r="C796" s="2">
        <v>2014</v>
      </c>
      <c r="D796" s="392">
        <v>1610</v>
      </c>
    </row>
    <row r="797" spans="1:4" ht="25.5">
      <c r="A797" s="92">
        <v>47</v>
      </c>
      <c r="B797" s="18" t="s">
        <v>1945</v>
      </c>
      <c r="C797" s="2">
        <v>2014</v>
      </c>
      <c r="D797" s="392">
        <v>1610</v>
      </c>
    </row>
    <row r="798" spans="1:4" ht="25.5">
      <c r="A798" s="92">
        <v>48</v>
      </c>
      <c r="B798" s="18" t="s">
        <v>1945</v>
      </c>
      <c r="C798" s="2">
        <v>2014</v>
      </c>
      <c r="D798" s="392">
        <v>1610</v>
      </c>
    </row>
    <row r="799" spans="1:4" ht="12.75">
      <c r="A799" s="92">
        <v>49</v>
      </c>
      <c r="B799" s="363" t="s">
        <v>1946</v>
      </c>
      <c r="C799" s="2">
        <v>2014</v>
      </c>
      <c r="D799" s="392">
        <v>600</v>
      </c>
    </row>
    <row r="800" spans="1:4" ht="12.75">
      <c r="A800" s="92">
        <v>50</v>
      </c>
      <c r="B800" s="363" t="s">
        <v>1946</v>
      </c>
      <c r="C800" s="2">
        <v>2014</v>
      </c>
      <c r="D800" s="392">
        <v>600</v>
      </c>
    </row>
    <row r="801" spans="1:4" ht="12.75">
      <c r="A801" s="92">
        <v>51</v>
      </c>
      <c r="B801" s="363" t="s">
        <v>1946</v>
      </c>
      <c r="C801" s="2">
        <v>2014</v>
      </c>
      <c r="D801" s="392">
        <v>600</v>
      </c>
    </row>
    <row r="802" spans="1:4" ht="12.75">
      <c r="A802" s="92">
        <v>52</v>
      </c>
      <c r="B802" s="363" t="s">
        <v>1946</v>
      </c>
      <c r="C802" s="2">
        <v>2014</v>
      </c>
      <c r="D802" s="392">
        <v>600</v>
      </c>
    </row>
    <row r="803" spans="1:4" ht="12.75">
      <c r="A803" s="92">
        <v>53</v>
      </c>
      <c r="B803" s="363" t="s">
        <v>1946</v>
      </c>
      <c r="C803" s="2">
        <v>2014</v>
      </c>
      <c r="D803" s="392">
        <v>600</v>
      </c>
    </row>
    <row r="804" spans="1:4" ht="12.75">
      <c r="A804" s="92">
        <v>54</v>
      </c>
      <c r="B804" s="363" t="s">
        <v>1946</v>
      </c>
      <c r="C804" s="2">
        <v>2014</v>
      </c>
      <c r="D804" s="392">
        <v>600</v>
      </c>
    </row>
    <row r="805" spans="1:4" ht="12.75">
      <c r="A805" s="92">
        <v>55</v>
      </c>
      <c r="B805" s="363" t="s">
        <v>1946</v>
      </c>
      <c r="C805" s="2">
        <v>2014</v>
      </c>
      <c r="D805" s="392">
        <v>600</v>
      </c>
    </row>
    <row r="806" spans="1:4" ht="12.75">
      <c r="A806" s="92">
        <v>56</v>
      </c>
      <c r="B806" s="363" t="s">
        <v>1946</v>
      </c>
      <c r="C806" s="2">
        <v>2014</v>
      </c>
      <c r="D806" s="392">
        <v>600</v>
      </c>
    </row>
    <row r="807" spans="1:4" ht="12.75">
      <c r="A807" s="92">
        <v>57</v>
      </c>
      <c r="B807" s="363" t="s">
        <v>1946</v>
      </c>
      <c r="C807" s="2">
        <v>2014</v>
      </c>
      <c r="D807" s="392">
        <v>600</v>
      </c>
    </row>
    <row r="808" spans="1:4" ht="12.75">
      <c r="A808" s="92">
        <v>58</v>
      </c>
      <c r="B808" s="363" t="s">
        <v>1946</v>
      </c>
      <c r="C808" s="2">
        <v>2014</v>
      </c>
      <c r="D808" s="392">
        <v>600</v>
      </c>
    </row>
    <row r="809" spans="1:4" ht="12.75">
      <c r="A809" s="92">
        <v>59</v>
      </c>
      <c r="B809" s="363" t="s">
        <v>1946</v>
      </c>
      <c r="C809" s="2">
        <v>2014</v>
      </c>
      <c r="D809" s="392">
        <v>600</v>
      </c>
    </row>
    <row r="810" spans="1:4" ht="12.75">
      <c r="A810" s="92">
        <v>60</v>
      </c>
      <c r="B810" s="363" t="s">
        <v>1946</v>
      </c>
      <c r="C810" s="2">
        <v>2014</v>
      </c>
      <c r="D810" s="392">
        <v>600</v>
      </c>
    </row>
    <row r="811" spans="1:4" ht="12.75">
      <c r="A811" s="92">
        <v>61</v>
      </c>
      <c r="B811" s="363" t="s">
        <v>1946</v>
      </c>
      <c r="C811" s="2">
        <v>2014</v>
      </c>
      <c r="D811" s="392">
        <v>600</v>
      </c>
    </row>
    <row r="812" spans="1:4" ht="12.75">
      <c r="A812" s="92">
        <v>62</v>
      </c>
      <c r="B812" s="363" t="s">
        <v>1946</v>
      </c>
      <c r="C812" s="2">
        <v>2014</v>
      </c>
      <c r="D812" s="392">
        <v>600</v>
      </c>
    </row>
    <row r="813" spans="1:4" ht="12.75">
      <c r="A813" s="92">
        <v>63</v>
      </c>
      <c r="B813" s="363" t="s">
        <v>1946</v>
      </c>
      <c r="C813" s="2">
        <v>2014</v>
      </c>
      <c r="D813" s="392">
        <v>600</v>
      </c>
    </row>
    <row r="814" spans="1:4" ht="12.75">
      <c r="A814" s="92">
        <v>64</v>
      </c>
      <c r="B814" s="363" t="s">
        <v>1946</v>
      </c>
      <c r="C814" s="2">
        <v>2014</v>
      </c>
      <c r="D814" s="392">
        <v>600</v>
      </c>
    </row>
    <row r="815" spans="1:4" ht="12.75">
      <c r="A815" s="92">
        <v>65</v>
      </c>
      <c r="B815" s="247" t="s">
        <v>1942</v>
      </c>
      <c r="C815" s="2">
        <v>2015</v>
      </c>
      <c r="D815" s="392">
        <v>2000</v>
      </c>
    </row>
    <row r="816" spans="1:4" ht="25.5">
      <c r="A816" s="92">
        <v>66</v>
      </c>
      <c r="B816" s="18" t="s">
        <v>1947</v>
      </c>
      <c r="C816" s="2">
        <v>2015</v>
      </c>
      <c r="D816" s="392">
        <v>620</v>
      </c>
    </row>
    <row r="817" spans="1:4" ht="25.5">
      <c r="A817" s="92">
        <v>67</v>
      </c>
      <c r="B817" s="18" t="s">
        <v>1947</v>
      </c>
      <c r="C817" s="2">
        <v>2015</v>
      </c>
      <c r="D817" s="392">
        <v>620</v>
      </c>
    </row>
    <row r="818" spans="1:4" ht="12.75">
      <c r="A818" s="92">
        <v>68</v>
      </c>
      <c r="B818" s="247" t="s">
        <v>1941</v>
      </c>
      <c r="C818" s="2">
        <v>2015</v>
      </c>
      <c r="D818" s="392">
        <v>2050</v>
      </c>
    </row>
    <row r="819" spans="1:4" ht="12.75">
      <c r="A819" s="92">
        <v>69</v>
      </c>
      <c r="B819" s="18" t="s">
        <v>1948</v>
      </c>
      <c r="C819" s="2">
        <v>2015</v>
      </c>
      <c r="D819" s="392">
        <v>2750</v>
      </c>
    </row>
    <row r="820" spans="1:4" ht="12.75">
      <c r="A820" s="92">
        <v>70</v>
      </c>
      <c r="B820" s="18" t="s">
        <v>1948</v>
      </c>
      <c r="C820" s="2">
        <v>2015</v>
      </c>
      <c r="D820" s="392">
        <v>2750</v>
      </c>
    </row>
    <row r="821" spans="1:4" ht="12.75">
      <c r="A821" s="92">
        <v>71</v>
      </c>
      <c r="B821" s="18" t="s">
        <v>1948</v>
      </c>
      <c r="C821" s="2">
        <v>2015</v>
      </c>
      <c r="D821" s="392">
        <v>2750</v>
      </c>
    </row>
    <row r="822" spans="1:4" ht="12.75">
      <c r="A822" s="92">
        <v>72</v>
      </c>
      <c r="B822" s="18" t="s">
        <v>1949</v>
      </c>
      <c r="C822" s="2">
        <v>2015</v>
      </c>
      <c r="D822" s="392">
        <v>1959</v>
      </c>
    </row>
    <row r="823" spans="1:4" ht="12.75">
      <c r="A823" s="92">
        <v>73</v>
      </c>
      <c r="B823" s="363" t="s">
        <v>1950</v>
      </c>
      <c r="C823" s="2">
        <v>2015</v>
      </c>
      <c r="D823" s="392">
        <v>1599</v>
      </c>
    </row>
    <row r="824" spans="1:4" ht="12.75">
      <c r="A824" s="92">
        <v>74</v>
      </c>
      <c r="B824" s="363" t="s">
        <v>1951</v>
      </c>
      <c r="C824" s="2">
        <v>2015</v>
      </c>
      <c r="D824" s="392">
        <v>3148</v>
      </c>
    </row>
    <row r="825" spans="1:4" ht="12.75">
      <c r="A825" s="92">
        <v>75</v>
      </c>
      <c r="B825" s="363" t="s">
        <v>1951</v>
      </c>
      <c r="C825" s="2">
        <v>2015</v>
      </c>
      <c r="D825" s="392">
        <v>3148</v>
      </c>
    </row>
    <row r="826" spans="1:4" ht="12.75">
      <c r="A826" s="92">
        <v>76</v>
      </c>
      <c r="B826" s="363" t="s">
        <v>1952</v>
      </c>
      <c r="C826" s="2">
        <v>2015</v>
      </c>
      <c r="D826" s="392">
        <v>450</v>
      </c>
    </row>
    <row r="827" spans="1:4" ht="12.75">
      <c r="A827" s="92">
        <v>77</v>
      </c>
      <c r="B827" s="363" t="s">
        <v>1953</v>
      </c>
      <c r="C827" s="2">
        <v>2015</v>
      </c>
      <c r="D827" s="392">
        <v>2211</v>
      </c>
    </row>
    <row r="828" spans="1:4" ht="12.75">
      <c r="A828" s="92">
        <v>78</v>
      </c>
      <c r="B828" s="363" t="s">
        <v>1953</v>
      </c>
      <c r="C828" s="2">
        <v>2015</v>
      </c>
      <c r="D828" s="392">
        <v>2211</v>
      </c>
    </row>
    <row r="829" spans="1:4" ht="12.75">
      <c r="A829" s="92">
        <v>79</v>
      </c>
      <c r="B829" s="363" t="s">
        <v>1953</v>
      </c>
      <c r="C829" s="2">
        <v>2015</v>
      </c>
      <c r="D829" s="392">
        <v>2211</v>
      </c>
    </row>
    <row r="830" spans="1:4" ht="12.75">
      <c r="A830" s="92">
        <v>80</v>
      </c>
      <c r="B830" s="363" t="s">
        <v>1953</v>
      </c>
      <c r="C830" s="2">
        <v>2015</v>
      </c>
      <c r="D830" s="392">
        <v>2211</v>
      </c>
    </row>
    <row r="831" spans="1:4" ht="12.75">
      <c r="A831" s="92">
        <v>81</v>
      </c>
      <c r="B831" s="363" t="s">
        <v>1954</v>
      </c>
      <c r="C831" s="2">
        <v>2015</v>
      </c>
      <c r="D831" s="392">
        <v>585</v>
      </c>
    </row>
    <row r="832" spans="1:4" ht="12.75">
      <c r="A832" s="92">
        <v>82</v>
      </c>
      <c r="B832" s="363" t="s">
        <v>1954</v>
      </c>
      <c r="C832" s="2">
        <v>2015</v>
      </c>
      <c r="D832" s="392">
        <v>585</v>
      </c>
    </row>
    <row r="833" spans="1:4" ht="12.75">
      <c r="A833" s="92">
        <v>83</v>
      </c>
      <c r="B833" s="363" t="s">
        <v>1954</v>
      </c>
      <c r="C833" s="2">
        <v>2015</v>
      </c>
      <c r="D833" s="392">
        <v>585</v>
      </c>
    </row>
    <row r="834" spans="1:4" ht="12.75">
      <c r="A834" s="92">
        <v>84</v>
      </c>
      <c r="B834" s="363" t="s">
        <v>1954</v>
      </c>
      <c r="C834" s="2">
        <v>2015</v>
      </c>
      <c r="D834" s="392">
        <v>585</v>
      </c>
    </row>
    <row r="835" spans="1:4" ht="12.75">
      <c r="A835" s="92">
        <v>85</v>
      </c>
      <c r="B835" s="363" t="s">
        <v>1954</v>
      </c>
      <c r="C835" s="2">
        <v>2015</v>
      </c>
      <c r="D835" s="392">
        <v>585</v>
      </c>
    </row>
    <row r="836" spans="1:4" ht="12.75">
      <c r="A836" s="92">
        <v>86</v>
      </c>
      <c r="B836" s="363" t="s">
        <v>1954</v>
      </c>
      <c r="C836" s="2">
        <v>2015</v>
      </c>
      <c r="D836" s="392">
        <v>585</v>
      </c>
    </row>
    <row r="837" spans="1:4" ht="12.75">
      <c r="A837" s="92">
        <v>87</v>
      </c>
      <c r="B837" s="363" t="s">
        <v>1954</v>
      </c>
      <c r="C837" s="2">
        <v>2015</v>
      </c>
      <c r="D837" s="392">
        <v>585</v>
      </c>
    </row>
    <row r="838" spans="1:4" ht="12.75">
      <c r="A838" s="92">
        <v>88</v>
      </c>
      <c r="B838" s="18" t="s">
        <v>1955</v>
      </c>
      <c r="C838" s="2">
        <v>2015</v>
      </c>
      <c r="D838" s="392">
        <v>2749</v>
      </c>
    </row>
    <row r="839" spans="1:4" ht="25.5">
      <c r="A839" s="92">
        <v>89</v>
      </c>
      <c r="B839" s="18" t="s">
        <v>1956</v>
      </c>
      <c r="C839" s="2">
        <v>2015</v>
      </c>
      <c r="D839" s="392">
        <v>619</v>
      </c>
    </row>
    <row r="840" spans="1:4" ht="12.75">
      <c r="A840" s="92">
        <v>90</v>
      </c>
      <c r="B840" s="18" t="s">
        <v>1957</v>
      </c>
      <c r="C840" s="2">
        <v>2015</v>
      </c>
      <c r="D840" s="392">
        <v>449</v>
      </c>
    </row>
    <row r="841" spans="1:4" ht="12.75">
      <c r="A841" s="92">
        <v>91</v>
      </c>
      <c r="B841" s="18" t="s">
        <v>1958</v>
      </c>
      <c r="C841" s="2">
        <v>2015</v>
      </c>
      <c r="D841" s="392">
        <v>1924</v>
      </c>
    </row>
    <row r="842" spans="1:4" ht="12.75">
      <c r="A842" s="92">
        <v>92</v>
      </c>
      <c r="B842" s="18" t="s">
        <v>1949</v>
      </c>
      <c r="C842" s="2">
        <v>2015</v>
      </c>
      <c r="D842" s="392">
        <v>1959</v>
      </c>
    </row>
    <row r="843" spans="1:4" ht="12.75">
      <c r="A843" s="92">
        <v>93</v>
      </c>
      <c r="B843" s="18" t="s">
        <v>1949</v>
      </c>
      <c r="C843" s="2">
        <v>2015</v>
      </c>
      <c r="D843" s="392">
        <v>1959</v>
      </c>
    </row>
    <row r="844" spans="1:4" ht="12.75">
      <c r="A844" s="92">
        <v>94</v>
      </c>
      <c r="B844" s="18" t="s">
        <v>1959</v>
      </c>
      <c r="C844" s="2">
        <v>2015</v>
      </c>
      <c r="D844" s="392">
        <v>3321</v>
      </c>
    </row>
    <row r="845" spans="1:4" ht="25.5">
      <c r="A845" s="92">
        <v>95</v>
      </c>
      <c r="B845" s="18" t="s">
        <v>1960</v>
      </c>
      <c r="C845" s="2">
        <v>2015</v>
      </c>
      <c r="D845" s="392">
        <v>1198</v>
      </c>
    </row>
    <row r="846" spans="1:4" ht="12.75">
      <c r="A846" s="92">
        <v>96</v>
      </c>
      <c r="B846" s="18" t="s">
        <v>1961</v>
      </c>
      <c r="C846" s="2">
        <v>2015</v>
      </c>
      <c r="D846" s="392">
        <v>1500</v>
      </c>
    </row>
    <row r="847" spans="1:4" ht="12.75">
      <c r="A847" s="92">
        <v>97</v>
      </c>
      <c r="B847" s="18" t="s">
        <v>1962</v>
      </c>
      <c r="C847" s="2">
        <v>2016</v>
      </c>
      <c r="D847" s="392">
        <v>1500</v>
      </c>
    </row>
    <row r="848" spans="1:4" ht="12.75">
      <c r="A848" s="92">
        <v>98</v>
      </c>
      <c r="B848" s="18" t="s">
        <v>1963</v>
      </c>
      <c r="C848" s="2">
        <v>2016</v>
      </c>
      <c r="D848" s="392">
        <v>584</v>
      </c>
    </row>
    <row r="849" spans="1:4" ht="12.75">
      <c r="A849" s="92">
        <v>99</v>
      </c>
      <c r="B849" s="18" t="s">
        <v>1964</v>
      </c>
      <c r="C849" s="2">
        <v>2016</v>
      </c>
      <c r="D849" s="392">
        <v>466</v>
      </c>
    </row>
    <row r="850" spans="1:4" ht="12.75">
      <c r="A850" s="92">
        <v>100</v>
      </c>
      <c r="B850" s="1" t="s">
        <v>1965</v>
      </c>
      <c r="C850" s="2">
        <v>2016</v>
      </c>
      <c r="D850" s="372">
        <v>528.9</v>
      </c>
    </row>
    <row r="851" spans="1:4" ht="12.75">
      <c r="A851" s="92">
        <v>101</v>
      </c>
      <c r="B851" s="1" t="s">
        <v>1965</v>
      </c>
      <c r="C851" s="2">
        <v>2016</v>
      </c>
      <c r="D851" s="372">
        <v>904</v>
      </c>
    </row>
    <row r="852" spans="1:4" ht="25.5">
      <c r="A852" s="92">
        <v>102</v>
      </c>
      <c r="B852" s="1" t="s">
        <v>1966</v>
      </c>
      <c r="C852" s="2">
        <v>2016</v>
      </c>
      <c r="D852" s="372">
        <v>698</v>
      </c>
    </row>
    <row r="853" spans="1:4" ht="12.75">
      <c r="A853" s="92">
        <v>103</v>
      </c>
      <c r="B853" s="1" t="s">
        <v>1967</v>
      </c>
      <c r="C853" s="2">
        <v>2016</v>
      </c>
      <c r="D853" s="372">
        <v>3715</v>
      </c>
    </row>
    <row r="854" spans="1:4" ht="12.75">
      <c r="A854" s="92">
        <v>104</v>
      </c>
      <c r="B854" s="1" t="s">
        <v>1968</v>
      </c>
      <c r="C854" s="2">
        <v>2016</v>
      </c>
      <c r="D854" s="372">
        <v>450</v>
      </c>
    </row>
    <row r="855" spans="1:4" ht="12.75">
      <c r="A855" s="92">
        <v>105</v>
      </c>
      <c r="B855" s="1" t="s">
        <v>1969</v>
      </c>
      <c r="C855" s="2">
        <v>2016</v>
      </c>
      <c r="D855" s="372">
        <v>901.96</v>
      </c>
    </row>
    <row r="856" spans="1:4" ht="25.5">
      <c r="A856" s="92">
        <v>106</v>
      </c>
      <c r="B856" s="1" t="s">
        <v>1970</v>
      </c>
      <c r="C856" s="2">
        <v>2017</v>
      </c>
      <c r="D856" s="372">
        <v>740</v>
      </c>
    </row>
    <row r="857" spans="1:4" ht="12.75">
      <c r="A857" s="92">
        <v>107</v>
      </c>
      <c r="B857" s="1" t="s">
        <v>1971</v>
      </c>
      <c r="C857" s="2">
        <v>2017</v>
      </c>
      <c r="D857" s="372">
        <v>650</v>
      </c>
    </row>
    <row r="858" spans="1:4" ht="12.75">
      <c r="A858" s="92">
        <v>108</v>
      </c>
      <c r="B858" s="1" t="s">
        <v>1972</v>
      </c>
      <c r="C858" s="2">
        <v>2017</v>
      </c>
      <c r="D858" s="372">
        <v>3321</v>
      </c>
    </row>
    <row r="859" spans="1:4" ht="12.75">
      <c r="A859" s="92">
        <v>109</v>
      </c>
      <c r="B859" s="1" t="s">
        <v>1973</v>
      </c>
      <c r="C859" s="2">
        <v>2016</v>
      </c>
      <c r="D859" s="372">
        <v>2199.99</v>
      </c>
    </row>
    <row r="860" spans="1:4" ht="12.75">
      <c r="A860" s="92">
        <v>110</v>
      </c>
      <c r="B860" s="1" t="s">
        <v>1974</v>
      </c>
      <c r="C860" s="2">
        <v>2017</v>
      </c>
      <c r="D860" s="372">
        <v>3400</v>
      </c>
    </row>
    <row r="861" spans="1:4" ht="12.75">
      <c r="A861" s="92">
        <v>111</v>
      </c>
      <c r="B861" s="1" t="s">
        <v>1975</v>
      </c>
      <c r="C861" s="2">
        <v>2017</v>
      </c>
      <c r="D861" s="372">
        <v>589</v>
      </c>
    </row>
    <row r="862" spans="1:4" ht="12.75">
      <c r="A862" s="92">
        <v>112</v>
      </c>
      <c r="B862" s="1" t="s">
        <v>1976</v>
      </c>
      <c r="C862" s="2">
        <v>2017</v>
      </c>
      <c r="D862" s="372">
        <v>1490</v>
      </c>
    </row>
    <row r="863" spans="1:4" ht="12.75">
      <c r="A863" s="92">
        <v>113</v>
      </c>
      <c r="B863" s="1" t="s">
        <v>1977</v>
      </c>
      <c r="C863" s="2">
        <v>2017</v>
      </c>
      <c r="D863" s="372">
        <v>1799</v>
      </c>
    </row>
    <row r="864" spans="1:4" ht="12.75">
      <c r="A864" s="92">
        <v>114</v>
      </c>
      <c r="B864" s="1" t="s">
        <v>1978</v>
      </c>
      <c r="C864" s="2">
        <v>2017</v>
      </c>
      <c r="D864" s="372">
        <v>3049.99</v>
      </c>
    </row>
    <row r="865" spans="1:4" ht="12.75">
      <c r="A865" s="92">
        <v>115</v>
      </c>
      <c r="B865" s="1" t="s">
        <v>1967</v>
      </c>
      <c r="C865" s="2">
        <v>2016</v>
      </c>
      <c r="D865" s="372">
        <v>3999</v>
      </c>
    </row>
    <row r="866" spans="1:4" ht="25.5">
      <c r="A866" s="92">
        <v>116</v>
      </c>
      <c r="B866" s="1" t="s">
        <v>1979</v>
      </c>
      <c r="C866" s="2">
        <v>2017</v>
      </c>
      <c r="D866" s="372">
        <v>1200</v>
      </c>
    </row>
    <row r="867" spans="1:4" ht="25.5">
      <c r="A867" s="92">
        <v>117</v>
      </c>
      <c r="B867" s="1" t="s">
        <v>1980</v>
      </c>
      <c r="C867" s="2">
        <v>2017</v>
      </c>
      <c r="D867" s="372">
        <v>740</v>
      </c>
    </row>
    <row r="868" spans="1:4" ht="12.75">
      <c r="A868" s="92">
        <v>118</v>
      </c>
      <c r="B868" s="1" t="s">
        <v>1981</v>
      </c>
      <c r="C868" s="2">
        <v>2017</v>
      </c>
      <c r="D868" s="372">
        <v>650</v>
      </c>
    </row>
    <row r="869" spans="1:4" ht="12.75">
      <c r="A869" s="92">
        <v>119</v>
      </c>
      <c r="B869" s="1" t="s">
        <v>1982</v>
      </c>
      <c r="C869" s="2">
        <v>2017</v>
      </c>
      <c r="D869" s="372">
        <v>2890</v>
      </c>
    </row>
    <row r="870" spans="1:4" ht="12.75">
      <c r="A870" s="92">
        <v>120</v>
      </c>
      <c r="B870" s="1" t="s">
        <v>1983</v>
      </c>
      <c r="C870" s="2">
        <v>2017</v>
      </c>
      <c r="D870" s="372">
        <v>1049</v>
      </c>
    </row>
    <row r="871" spans="1:4" ht="25.5">
      <c r="A871" s="92">
        <v>121</v>
      </c>
      <c r="B871" s="1" t="s">
        <v>1984</v>
      </c>
      <c r="C871" s="2">
        <v>2017</v>
      </c>
      <c r="D871" s="372">
        <v>3971.67</v>
      </c>
    </row>
    <row r="872" spans="1:4" ht="25.5">
      <c r="A872" s="92">
        <v>122</v>
      </c>
      <c r="B872" s="1" t="s">
        <v>1984</v>
      </c>
      <c r="C872" s="2">
        <v>2017</v>
      </c>
      <c r="D872" s="372">
        <v>4086.06</v>
      </c>
    </row>
    <row r="873" spans="1:4" ht="25.5">
      <c r="A873" s="92">
        <v>123</v>
      </c>
      <c r="B873" s="1" t="s">
        <v>1984</v>
      </c>
      <c r="C873" s="2">
        <v>2017</v>
      </c>
      <c r="D873" s="372">
        <v>4086.06</v>
      </c>
    </row>
    <row r="874" spans="1:4" ht="25.5">
      <c r="A874" s="92">
        <v>124</v>
      </c>
      <c r="B874" s="1" t="s">
        <v>1984</v>
      </c>
      <c r="C874" s="2">
        <v>2017</v>
      </c>
      <c r="D874" s="372">
        <v>4086.06</v>
      </c>
    </row>
    <row r="875" spans="1:4" ht="25.5">
      <c r="A875" s="92">
        <v>125</v>
      </c>
      <c r="B875" s="1" t="s">
        <v>1984</v>
      </c>
      <c r="C875" s="2">
        <v>2017</v>
      </c>
      <c r="D875" s="372">
        <v>4086.06</v>
      </c>
    </row>
    <row r="876" spans="1:4" ht="25.5">
      <c r="A876" s="92">
        <v>126</v>
      </c>
      <c r="B876" s="1" t="s">
        <v>1984</v>
      </c>
      <c r="C876" s="2">
        <v>2017</v>
      </c>
      <c r="D876" s="372">
        <v>4086.06</v>
      </c>
    </row>
    <row r="877" spans="1:4" ht="25.5">
      <c r="A877" s="92">
        <v>127</v>
      </c>
      <c r="B877" s="1" t="s">
        <v>1984</v>
      </c>
      <c r="C877" s="2">
        <v>2017</v>
      </c>
      <c r="D877" s="372">
        <v>4086.06</v>
      </c>
    </row>
    <row r="878" spans="1:4" ht="25.5">
      <c r="A878" s="92">
        <v>128</v>
      </c>
      <c r="B878" s="1" t="s">
        <v>1984</v>
      </c>
      <c r="C878" s="2">
        <v>2017</v>
      </c>
      <c r="D878" s="372">
        <v>4086.06</v>
      </c>
    </row>
    <row r="879" spans="1:4" ht="25.5">
      <c r="A879" s="92">
        <v>129</v>
      </c>
      <c r="B879" s="1" t="s">
        <v>1984</v>
      </c>
      <c r="C879" s="2">
        <v>2017</v>
      </c>
      <c r="D879" s="372">
        <v>4086.06</v>
      </c>
    </row>
    <row r="880" spans="1:4" ht="25.5">
      <c r="A880" s="92">
        <v>130</v>
      </c>
      <c r="B880" s="1" t="s">
        <v>1984</v>
      </c>
      <c r="C880" s="2">
        <v>2017</v>
      </c>
      <c r="D880" s="372">
        <v>4086.06</v>
      </c>
    </row>
    <row r="881" spans="1:4" ht="25.5">
      <c r="A881" s="92">
        <v>131</v>
      </c>
      <c r="B881" s="1" t="s">
        <v>1984</v>
      </c>
      <c r="C881" s="2">
        <v>2017</v>
      </c>
      <c r="D881" s="372">
        <v>4086.06</v>
      </c>
    </row>
    <row r="882" spans="1:4" ht="25.5">
      <c r="A882" s="92">
        <v>132</v>
      </c>
      <c r="B882" s="1" t="s">
        <v>1984</v>
      </c>
      <c r="C882" s="2">
        <v>2017</v>
      </c>
      <c r="D882" s="372">
        <v>4086.06</v>
      </c>
    </row>
    <row r="883" spans="1:4" ht="25.5">
      <c r="A883" s="92">
        <v>133</v>
      </c>
      <c r="B883" s="1" t="s">
        <v>1984</v>
      </c>
      <c r="C883" s="2">
        <v>2017</v>
      </c>
      <c r="D883" s="372">
        <v>4086.06</v>
      </c>
    </row>
    <row r="884" spans="1:4" ht="25.5">
      <c r="A884" s="92">
        <v>134</v>
      </c>
      <c r="B884" s="1" t="s">
        <v>1984</v>
      </c>
      <c r="C884" s="2">
        <v>2017</v>
      </c>
      <c r="D884" s="372">
        <v>4086.06</v>
      </c>
    </row>
    <row r="885" spans="1:4" ht="25.5">
      <c r="A885" s="92">
        <v>135</v>
      </c>
      <c r="B885" s="1" t="s">
        <v>1984</v>
      </c>
      <c r="C885" s="2">
        <v>2017</v>
      </c>
      <c r="D885" s="372">
        <v>4086.06</v>
      </c>
    </row>
    <row r="886" spans="1:4" ht="25.5">
      <c r="A886" s="92">
        <v>136</v>
      </c>
      <c r="B886" s="1" t="s">
        <v>1984</v>
      </c>
      <c r="C886" s="2">
        <v>2017</v>
      </c>
      <c r="D886" s="372">
        <v>4086.06</v>
      </c>
    </row>
    <row r="887" spans="1:4" ht="25.5">
      <c r="A887" s="92">
        <v>137</v>
      </c>
      <c r="B887" s="1" t="s">
        <v>1984</v>
      </c>
      <c r="C887" s="2">
        <v>2017</v>
      </c>
      <c r="D887" s="372">
        <v>4086.06</v>
      </c>
    </row>
    <row r="888" spans="1:4" ht="12.75">
      <c r="A888" s="92">
        <v>138</v>
      </c>
      <c r="B888" s="1" t="s">
        <v>1985</v>
      </c>
      <c r="C888" s="2">
        <v>2017</v>
      </c>
      <c r="D888" s="372">
        <v>3603.9</v>
      </c>
    </row>
    <row r="889" spans="1:4" ht="12.75">
      <c r="A889" s="92">
        <v>139</v>
      </c>
      <c r="B889" s="1" t="s">
        <v>1986</v>
      </c>
      <c r="C889" s="2">
        <v>2017</v>
      </c>
      <c r="D889" s="372">
        <v>3782.25</v>
      </c>
    </row>
    <row r="890" spans="1:4" ht="12.75">
      <c r="A890" s="92">
        <v>140</v>
      </c>
      <c r="B890" s="1" t="s">
        <v>1987</v>
      </c>
      <c r="C890" s="2">
        <v>2017</v>
      </c>
      <c r="D890" s="372">
        <v>4284.09</v>
      </c>
    </row>
    <row r="891" spans="1:4" ht="25.5">
      <c r="A891" s="92">
        <v>141</v>
      </c>
      <c r="B891" s="1" t="s">
        <v>1988</v>
      </c>
      <c r="C891" s="2">
        <v>2017</v>
      </c>
      <c r="D891" s="372">
        <v>6896.61</v>
      </c>
    </row>
    <row r="892" spans="1:4" ht="25.5">
      <c r="A892" s="92">
        <v>142</v>
      </c>
      <c r="B892" s="1" t="s">
        <v>1989</v>
      </c>
      <c r="C892" s="2">
        <v>2017</v>
      </c>
      <c r="D892" s="372">
        <v>4872.03</v>
      </c>
    </row>
    <row r="893" spans="1:4" ht="25.5">
      <c r="A893" s="92">
        <v>143</v>
      </c>
      <c r="B893" s="1" t="s">
        <v>1989</v>
      </c>
      <c r="C893" s="2">
        <v>2017</v>
      </c>
      <c r="D893" s="372">
        <v>4872.03</v>
      </c>
    </row>
    <row r="894" spans="1:4" ht="25.5">
      <c r="A894" s="92">
        <v>144</v>
      </c>
      <c r="B894" s="1" t="s">
        <v>1989</v>
      </c>
      <c r="C894" s="2">
        <v>2017</v>
      </c>
      <c r="D894" s="372">
        <v>4872.03</v>
      </c>
    </row>
    <row r="895" spans="1:4" ht="25.5">
      <c r="A895" s="92">
        <v>145</v>
      </c>
      <c r="B895" s="1" t="s">
        <v>1989</v>
      </c>
      <c r="C895" s="2">
        <v>2017</v>
      </c>
      <c r="D895" s="372">
        <v>4872.03</v>
      </c>
    </row>
    <row r="896" spans="1:4" ht="25.5">
      <c r="A896" s="92">
        <v>146</v>
      </c>
      <c r="B896" s="1" t="s">
        <v>1989</v>
      </c>
      <c r="C896" s="2">
        <v>2017</v>
      </c>
      <c r="D896" s="372">
        <v>4872.03</v>
      </c>
    </row>
    <row r="897" spans="1:4" ht="25.5">
      <c r="A897" s="92">
        <v>147</v>
      </c>
      <c r="B897" s="1" t="s">
        <v>1989</v>
      </c>
      <c r="C897" s="2">
        <v>2017</v>
      </c>
      <c r="D897" s="372">
        <v>4872.03</v>
      </c>
    </row>
    <row r="898" spans="1:4" ht="25.5">
      <c r="A898" s="92">
        <v>148</v>
      </c>
      <c r="B898" s="1" t="s">
        <v>1989</v>
      </c>
      <c r="C898" s="2">
        <v>2017</v>
      </c>
      <c r="D898" s="372">
        <v>4872.03</v>
      </c>
    </row>
    <row r="899" spans="1:4" ht="25.5">
      <c r="A899" s="92">
        <v>149</v>
      </c>
      <c r="B899" s="1" t="s">
        <v>1989</v>
      </c>
      <c r="C899" s="2">
        <v>2017</v>
      </c>
      <c r="D899" s="372">
        <v>4872.03</v>
      </c>
    </row>
    <row r="900" spans="1:4" ht="25.5">
      <c r="A900" s="92">
        <v>150</v>
      </c>
      <c r="B900" s="1" t="s">
        <v>1989</v>
      </c>
      <c r="C900" s="2">
        <v>2017</v>
      </c>
      <c r="D900" s="372">
        <v>4872.03</v>
      </c>
    </row>
    <row r="901" spans="1:4" ht="25.5">
      <c r="A901" s="92">
        <v>151</v>
      </c>
      <c r="B901" s="1" t="s">
        <v>1989</v>
      </c>
      <c r="C901" s="2">
        <v>2017</v>
      </c>
      <c r="D901" s="372">
        <v>4872.03</v>
      </c>
    </row>
    <row r="902" spans="1:4" ht="25.5">
      <c r="A902" s="92">
        <v>152</v>
      </c>
      <c r="B902" s="1" t="s">
        <v>1989</v>
      </c>
      <c r="C902" s="2">
        <v>2017</v>
      </c>
      <c r="D902" s="372">
        <v>4872.03</v>
      </c>
    </row>
    <row r="903" spans="1:4" ht="25.5">
      <c r="A903" s="92">
        <v>153</v>
      </c>
      <c r="B903" s="1" t="s">
        <v>1989</v>
      </c>
      <c r="C903" s="2">
        <v>2017</v>
      </c>
      <c r="D903" s="372">
        <v>4872.03</v>
      </c>
    </row>
    <row r="904" spans="1:4" ht="25.5">
      <c r="A904" s="92">
        <v>154</v>
      </c>
      <c r="B904" s="1" t="s">
        <v>1989</v>
      </c>
      <c r="C904" s="2">
        <v>2017</v>
      </c>
      <c r="D904" s="372">
        <v>4872.03</v>
      </c>
    </row>
    <row r="905" spans="1:4" ht="25.5">
      <c r="A905" s="92">
        <v>155</v>
      </c>
      <c r="B905" s="1" t="s">
        <v>1989</v>
      </c>
      <c r="C905" s="2">
        <v>2017</v>
      </c>
      <c r="D905" s="372">
        <v>4872.03</v>
      </c>
    </row>
    <row r="906" spans="1:4" ht="25.5">
      <c r="A906" s="92">
        <v>156</v>
      </c>
      <c r="B906" s="1" t="s">
        <v>1989</v>
      </c>
      <c r="C906" s="2">
        <v>2017</v>
      </c>
      <c r="D906" s="372">
        <v>4872.03</v>
      </c>
    </row>
    <row r="907" spans="1:4" ht="25.5">
      <c r="A907" s="92">
        <v>157</v>
      </c>
      <c r="B907" s="1" t="s">
        <v>1989</v>
      </c>
      <c r="C907" s="2">
        <v>2017</v>
      </c>
      <c r="D907" s="372">
        <v>4872.03</v>
      </c>
    </row>
    <row r="908" spans="1:4" ht="25.5">
      <c r="A908" s="92">
        <v>158</v>
      </c>
      <c r="B908" s="1" t="s">
        <v>1989</v>
      </c>
      <c r="C908" s="2">
        <v>2017</v>
      </c>
      <c r="D908" s="372">
        <v>4872.03</v>
      </c>
    </row>
    <row r="909" spans="1:4" ht="89.25">
      <c r="A909" s="92">
        <v>159</v>
      </c>
      <c r="B909" s="1" t="s">
        <v>1990</v>
      </c>
      <c r="C909" s="2">
        <v>2017</v>
      </c>
      <c r="D909" s="372">
        <v>5164.77</v>
      </c>
    </row>
    <row r="910" spans="1:4" ht="12.75">
      <c r="A910" s="92">
        <v>160</v>
      </c>
      <c r="B910" s="1" t="s">
        <v>1991</v>
      </c>
      <c r="C910" s="2">
        <v>2017</v>
      </c>
      <c r="D910" s="372">
        <v>11298.78</v>
      </c>
    </row>
    <row r="911" spans="1:4" ht="12.75">
      <c r="A911" s="92">
        <v>161</v>
      </c>
      <c r="B911" s="1" t="s">
        <v>1992</v>
      </c>
      <c r="C911" s="2">
        <v>2017</v>
      </c>
      <c r="D911" s="372">
        <v>3627.27</v>
      </c>
    </row>
    <row r="912" spans="1:4" ht="12.75">
      <c r="A912" s="92">
        <v>162</v>
      </c>
      <c r="B912" s="1" t="s">
        <v>1993</v>
      </c>
      <c r="C912" s="2">
        <v>2017</v>
      </c>
      <c r="D912" s="372">
        <v>5174.61</v>
      </c>
    </row>
    <row r="913" spans="1:4" ht="12.75">
      <c r="A913" s="92">
        <v>163</v>
      </c>
      <c r="B913" s="1" t="s">
        <v>1994</v>
      </c>
      <c r="C913" s="2">
        <v>2017</v>
      </c>
      <c r="D913" s="372">
        <v>3579.3</v>
      </c>
    </row>
    <row r="914" spans="1:4" ht="12.75">
      <c r="A914" s="92">
        <v>164</v>
      </c>
      <c r="B914" s="1" t="s">
        <v>1995</v>
      </c>
      <c r="C914" s="2">
        <v>2017</v>
      </c>
      <c r="D914" s="372">
        <v>3611.28</v>
      </c>
    </row>
    <row r="915" spans="1:4" ht="12.75">
      <c r="A915" s="92">
        <v>165</v>
      </c>
      <c r="B915" s="1" t="s">
        <v>1996</v>
      </c>
      <c r="C915" s="2">
        <v>2017</v>
      </c>
      <c r="D915" s="372">
        <v>4348.05</v>
      </c>
    </row>
    <row r="916" spans="1:4" ht="12.75">
      <c r="A916" s="92">
        <v>166</v>
      </c>
      <c r="B916" s="1" t="s">
        <v>1996</v>
      </c>
      <c r="C916" s="2">
        <v>2017</v>
      </c>
      <c r="D916" s="372">
        <v>4348.05</v>
      </c>
    </row>
    <row r="917" spans="1:4" ht="12.75">
      <c r="A917" s="92">
        <v>167</v>
      </c>
      <c r="B917" s="1" t="s">
        <v>1996</v>
      </c>
      <c r="C917" s="2">
        <v>2017</v>
      </c>
      <c r="D917" s="372">
        <v>4348.05</v>
      </c>
    </row>
    <row r="918" spans="1:4" ht="12.75">
      <c r="A918" s="92">
        <v>168</v>
      </c>
      <c r="B918" s="1" t="s">
        <v>1996</v>
      </c>
      <c r="C918" s="2">
        <v>2017</v>
      </c>
      <c r="D918" s="372">
        <v>4348.05</v>
      </c>
    </row>
    <row r="919" spans="1:4" ht="12.75">
      <c r="A919" s="92">
        <v>169</v>
      </c>
      <c r="B919" s="1" t="s">
        <v>1996</v>
      </c>
      <c r="C919" s="2">
        <v>2017</v>
      </c>
      <c r="D919" s="372">
        <v>4348.05</v>
      </c>
    </row>
    <row r="920" spans="1:4" ht="12.75">
      <c r="A920" s="92">
        <v>170</v>
      </c>
      <c r="B920" s="1" t="s">
        <v>1996</v>
      </c>
      <c r="C920" s="2">
        <v>2017</v>
      </c>
      <c r="D920" s="372">
        <v>4348.05</v>
      </c>
    </row>
    <row r="921" spans="1:4" ht="12.75">
      <c r="A921" s="92">
        <v>171</v>
      </c>
      <c r="B921" s="1" t="s">
        <v>1996</v>
      </c>
      <c r="C921" s="2">
        <v>2017</v>
      </c>
      <c r="D921" s="372">
        <v>4348.05</v>
      </c>
    </row>
    <row r="922" spans="1:4" ht="12.75">
      <c r="A922" s="92">
        <v>172</v>
      </c>
      <c r="B922" s="1" t="s">
        <v>1996</v>
      </c>
      <c r="C922" s="2">
        <v>2017</v>
      </c>
      <c r="D922" s="372">
        <v>4348.05</v>
      </c>
    </row>
    <row r="923" spans="1:4" ht="12.75">
      <c r="A923" s="92">
        <v>173</v>
      </c>
      <c r="B923" s="1" t="s">
        <v>1996</v>
      </c>
      <c r="C923" s="2">
        <v>2017</v>
      </c>
      <c r="D923" s="372">
        <v>4348.05</v>
      </c>
    </row>
    <row r="924" spans="1:4" ht="12.75">
      <c r="A924" s="92">
        <v>174</v>
      </c>
      <c r="B924" s="1" t="s">
        <v>1996</v>
      </c>
      <c r="C924" s="2">
        <v>2017</v>
      </c>
      <c r="D924" s="372">
        <v>4348.05</v>
      </c>
    </row>
    <row r="925" spans="1:4" ht="12.75">
      <c r="A925" s="92">
        <v>175</v>
      </c>
      <c r="B925" s="1" t="s">
        <v>1996</v>
      </c>
      <c r="C925" s="2">
        <v>2017</v>
      </c>
      <c r="D925" s="372">
        <v>4348.05</v>
      </c>
    </row>
    <row r="926" spans="1:4" ht="12.75">
      <c r="A926" s="92">
        <v>176</v>
      </c>
      <c r="B926" s="1" t="s">
        <v>1996</v>
      </c>
      <c r="C926" s="2">
        <v>2017</v>
      </c>
      <c r="D926" s="372">
        <v>4348.05</v>
      </c>
    </row>
    <row r="927" spans="1:4" ht="12.75">
      <c r="A927" s="92">
        <v>177</v>
      </c>
      <c r="B927" s="1" t="s">
        <v>1996</v>
      </c>
      <c r="C927" s="2">
        <v>2017</v>
      </c>
      <c r="D927" s="372">
        <v>4348.05</v>
      </c>
    </row>
    <row r="928" spans="1:4" ht="12.75">
      <c r="A928" s="92">
        <v>178</v>
      </c>
      <c r="B928" s="1" t="s">
        <v>1996</v>
      </c>
      <c r="C928" s="2">
        <v>2017</v>
      </c>
      <c r="D928" s="372">
        <v>4348.05</v>
      </c>
    </row>
    <row r="929" spans="1:4" ht="12.75">
      <c r="A929" s="92">
        <v>179</v>
      </c>
      <c r="B929" s="1" t="s">
        <v>1996</v>
      </c>
      <c r="C929" s="2">
        <v>2017</v>
      </c>
      <c r="D929" s="372">
        <v>4348.05</v>
      </c>
    </row>
    <row r="930" spans="1:4" ht="12.75">
      <c r="A930" s="92">
        <v>180</v>
      </c>
      <c r="B930" s="1" t="s">
        <v>1996</v>
      </c>
      <c r="C930" s="2">
        <v>2017</v>
      </c>
      <c r="D930" s="372">
        <v>4348.05</v>
      </c>
    </row>
    <row r="931" spans="1:4" ht="12.75">
      <c r="A931" s="683" t="s">
        <v>0</v>
      </c>
      <c r="B931" s="683"/>
      <c r="C931" s="683"/>
      <c r="D931" s="373">
        <f>SUM(D751:D930)</f>
        <v>460376.6300000003</v>
      </c>
    </row>
    <row r="932" spans="1:4" ht="12.75">
      <c r="A932" s="684" t="s">
        <v>156</v>
      </c>
      <c r="B932" s="684"/>
      <c r="C932" s="684"/>
      <c r="D932" s="684"/>
    </row>
    <row r="933" spans="1:4" ht="12.75">
      <c r="A933" s="2">
        <v>1</v>
      </c>
      <c r="B933" s="69" t="s">
        <v>1997</v>
      </c>
      <c r="C933" s="2">
        <v>2014</v>
      </c>
      <c r="D933" s="372">
        <v>498</v>
      </c>
    </row>
    <row r="934" spans="1:4" ht="12.75">
      <c r="A934" s="2">
        <v>2</v>
      </c>
      <c r="B934" s="367" t="s">
        <v>1998</v>
      </c>
      <c r="C934" s="2">
        <v>2015</v>
      </c>
      <c r="D934" s="372">
        <v>2699</v>
      </c>
    </row>
    <row r="935" spans="1:4" ht="12.75">
      <c r="A935" s="2">
        <v>3</v>
      </c>
      <c r="B935" s="69" t="s">
        <v>1998</v>
      </c>
      <c r="C935" s="2">
        <v>2016</v>
      </c>
      <c r="D935" s="372">
        <v>2689.8</v>
      </c>
    </row>
    <row r="936" spans="1:4" ht="12.75">
      <c r="A936" s="2">
        <v>4</v>
      </c>
      <c r="B936" s="69" t="s">
        <v>1999</v>
      </c>
      <c r="C936" s="2">
        <v>2016</v>
      </c>
      <c r="D936" s="372">
        <v>408</v>
      </c>
    </row>
    <row r="937" spans="1:4" ht="12.75">
      <c r="A937" s="2">
        <v>5</v>
      </c>
      <c r="B937" s="69" t="s">
        <v>1999</v>
      </c>
      <c r="C937" s="2">
        <v>2016</v>
      </c>
      <c r="D937" s="372">
        <v>408</v>
      </c>
    </row>
    <row r="938" spans="1:4" ht="12.75">
      <c r="A938" s="2">
        <v>6</v>
      </c>
      <c r="B938" s="69" t="s">
        <v>1999</v>
      </c>
      <c r="C938" s="2">
        <v>2016</v>
      </c>
      <c r="D938" s="372">
        <v>408</v>
      </c>
    </row>
    <row r="939" spans="1:4" ht="12.75">
      <c r="A939" s="2">
        <v>7</v>
      </c>
      <c r="B939" s="69" t="s">
        <v>1999</v>
      </c>
      <c r="C939" s="2">
        <v>2016</v>
      </c>
      <c r="D939" s="372">
        <v>408</v>
      </c>
    </row>
    <row r="940" spans="1:4" ht="12.75">
      <c r="A940" s="2">
        <v>8</v>
      </c>
      <c r="B940" s="69" t="s">
        <v>1999</v>
      </c>
      <c r="C940" s="2">
        <v>2016</v>
      </c>
      <c r="D940" s="372">
        <v>408</v>
      </c>
    </row>
    <row r="941" spans="1:4" ht="12.75">
      <c r="A941" s="2">
        <v>9</v>
      </c>
      <c r="B941" s="69" t="s">
        <v>1999</v>
      </c>
      <c r="C941" s="2">
        <v>2016</v>
      </c>
      <c r="D941" s="372">
        <v>408</v>
      </c>
    </row>
    <row r="942" spans="1:4" ht="12.75">
      <c r="A942" s="2">
        <v>10</v>
      </c>
      <c r="B942" s="69" t="s">
        <v>2000</v>
      </c>
      <c r="C942" s="2">
        <v>2016</v>
      </c>
      <c r="D942" s="372">
        <v>3349</v>
      </c>
    </row>
    <row r="943" spans="1:4" ht="12.75">
      <c r="A943" s="2">
        <v>11</v>
      </c>
      <c r="B943" s="69" t="s">
        <v>2001</v>
      </c>
      <c r="C943" s="2">
        <v>2017</v>
      </c>
      <c r="D943" s="372">
        <v>4199</v>
      </c>
    </row>
    <row r="944" spans="1:4" ht="25.5">
      <c r="A944" s="2">
        <v>12</v>
      </c>
      <c r="B944" s="69" t="s">
        <v>2002</v>
      </c>
      <c r="C944" s="2">
        <v>2017</v>
      </c>
      <c r="D944" s="372">
        <v>6424.29</v>
      </c>
    </row>
    <row r="945" spans="1:4" ht="12.75">
      <c r="A945" s="2"/>
      <c r="B945" s="11" t="s">
        <v>0</v>
      </c>
      <c r="C945" s="2"/>
      <c r="D945" s="373">
        <f>SUM(D933:D944)</f>
        <v>22307.09</v>
      </c>
    </row>
    <row r="946" spans="1:4" ht="12.75">
      <c r="A946" s="684" t="s">
        <v>175</v>
      </c>
      <c r="B946" s="684"/>
      <c r="C946" s="684"/>
      <c r="D946" s="684"/>
    </row>
    <row r="947" spans="1:4" ht="25.5">
      <c r="A947" s="2">
        <v>1</v>
      </c>
      <c r="B947" s="69" t="s">
        <v>2003</v>
      </c>
      <c r="C947" s="2">
        <v>2016</v>
      </c>
      <c r="D947" s="396">
        <v>2500</v>
      </c>
    </row>
    <row r="948" spans="1:4" ht="12.75">
      <c r="A948" s="683" t="s">
        <v>0</v>
      </c>
      <c r="B948" s="683"/>
      <c r="C948" s="683"/>
      <c r="D948" s="373">
        <f>SUM(D947)</f>
        <v>2500</v>
      </c>
    </row>
    <row r="949" spans="1:4" ht="12.75">
      <c r="A949" s="83"/>
      <c r="B949" s="83"/>
      <c r="C949" s="83"/>
      <c r="D949" s="381"/>
    </row>
    <row r="950" spans="1:4" ht="12.75">
      <c r="A950" s="689" t="s">
        <v>222</v>
      </c>
      <c r="B950" s="689"/>
      <c r="C950" s="689"/>
      <c r="D950" s="689"/>
    </row>
    <row r="951" spans="1:4" ht="12.75">
      <c r="A951" s="684" t="s">
        <v>116</v>
      </c>
      <c r="B951" s="684"/>
      <c r="C951" s="684"/>
      <c r="D951" s="684"/>
    </row>
    <row r="952" spans="1:4" ht="12.75">
      <c r="A952" s="2">
        <v>1</v>
      </c>
      <c r="B952" s="1" t="s">
        <v>1588</v>
      </c>
      <c r="C952" s="2">
        <v>2014</v>
      </c>
      <c r="D952" s="377">
        <v>4675</v>
      </c>
    </row>
    <row r="953" spans="1:4" ht="12.75">
      <c r="A953" s="2">
        <v>2</v>
      </c>
      <c r="B953" s="1" t="s">
        <v>1589</v>
      </c>
      <c r="C953" s="2">
        <v>2015</v>
      </c>
      <c r="D953" s="377">
        <v>6430</v>
      </c>
    </row>
    <row r="954" spans="1:4" ht="12.75">
      <c r="A954" s="2">
        <v>3</v>
      </c>
      <c r="B954" s="1" t="s">
        <v>1590</v>
      </c>
      <c r="C954" s="2">
        <v>2016</v>
      </c>
      <c r="D954" s="377">
        <v>290</v>
      </c>
    </row>
    <row r="955" spans="1:4" ht="12.75">
      <c r="A955" s="2">
        <v>4</v>
      </c>
      <c r="B955" s="1" t="s">
        <v>1587</v>
      </c>
      <c r="C955" s="2">
        <v>2018</v>
      </c>
      <c r="D955" s="377">
        <v>11617</v>
      </c>
    </row>
    <row r="956" spans="1:4" ht="12.75">
      <c r="A956" s="2">
        <v>5</v>
      </c>
      <c r="B956" s="1" t="s">
        <v>1591</v>
      </c>
      <c r="C956" s="2">
        <v>2018</v>
      </c>
      <c r="D956" s="377">
        <v>37970.01</v>
      </c>
    </row>
    <row r="957" spans="1:4" ht="12.75">
      <c r="A957" s="2">
        <v>6</v>
      </c>
      <c r="B957" s="1" t="s">
        <v>1592</v>
      </c>
      <c r="C957" s="2">
        <v>2017</v>
      </c>
      <c r="D957" s="377">
        <v>7257</v>
      </c>
    </row>
    <row r="958" spans="1:4" ht="12.75">
      <c r="A958" s="2">
        <v>7</v>
      </c>
      <c r="B958" s="1" t="s">
        <v>1587</v>
      </c>
      <c r="C958" s="2">
        <v>2018</v>
      </c>
      <c r="D958" s="377">
        <v>11164.71</v>
      </c>
    </row>
    <row r="959" spans="1:4" ht="12.75">
      <c r="A959" s="683" t="s">
        <v>0</v>
      </c>
      <c r="B959" s="683"/>
      <c r="C959" s="683"/>
      <c r="D959" s="373">
        <f>SUM(D952:D958)</f>
        <v>79403.72</v>
      </c>
    </row>
    <row r="960" spans="1:4" ht="12.75">
      <c r="A960" s="684" t="s">
        <v>156</v>
      </c>
      <c r="B960" s="684"/>
      <c r="C960" s="684"/>
      <c r="D960" s="684"/>
    </row>
    <row r="961" spans="1:4" ht="12.75">
      <c r="A961" s="2">
        <v>1</v>
      </c>
      <c r="B961" s="1" t="s">
        <v>1593</v>
      </c>
      <c r="C961" s="2">
        <v>2014</v>
      </c>
      <c r="D961" s="377">
        <v>1699</v>
      </c>
    </row>
    <row r="962" spans="1:4" ht="12.75">
      <c r="A962" s="2">
        <v>2</v>
      </c>
      <c r="B962" s="1" t="s">
        <v>1594</v>
      </c>
      <c r="C962" s="2">
        <v>2015</v>
      </c>
      <c r="D962" s="377">
        <v>3898</v>
      </c>
    </row>
    <row r="963" spans="1:4" ht="12.75">
      <c r="A963" s="2">
        <v>3</v>
      </c>
      <c r="B963" s="1" t="s">
        <v>1595</v>
      </c>
      <c r="C963" s="2">
        <v>2014</v>
      </c>
      <c r="D963" s="377">
        <v>5385</v>
      </c>
    </row>
    <row r="964" spans="1:4" ht="12.75">
      <c r="A964" s="2">
        <v>4</v>
      </c>
      <c r="B964" s="1" t="s">
        <v>1596</v>
      </c>
      <c r="C964" s="2">
        <v>2015</v>
      </c>
      <c r="D964" s="377">
        <v>1299</v>
      </c>
    </row>
    <row r="965" spans="1:4" ht="12.75">
      <c r="A965" s="2">
        <v>5</v>
      </c>
      <c r="B965" s="1" t="s">
        <v>1597</v>
      </c>
      <c r="C965" s="2">
        <v>2015</v>
      </c>
      <c r="D965" s="377">
        <v>799</v>
      </c>
    </row>
    <row r="966" spans="1:4" ht="12.75">
      <c r="A966" s="2">
        <v>6</v>
      </c>
      <c r="B966" s="1" t="s">
        <v>1598</v>
      </c>
      <c r="C966" s="2">
        <v>2015</v>
      </c>
      <c r="D966" s="377">
        <v>1540</v>
      </c>
    </row>
    <row r="967" spans="1:4" ht="12.75">
      <c r="A967" s="2">
        <v>7</v>
      </c>
      <c r="B967" s="1" t="s">
        <v>1599</v>
      </c>
      <c r="C967" s="2">
        <v>2015</v>
      </c>
      <c r="D967" s="377">
        <v>2680</v>
      </c>
    </row>
    <row r="968" spans="1:4" ht="12.75">
      <c r="A968" s="2">
        <v>8</v>
      </c>
      <c r="B968" s="1" t="s">
        <v>1600</v>
      </c>
      <c r="C968" s="2">
        <v>2015</v>
      </c>
      <c r="D968" s="377">
        <v>5487</v>
      </c>
    </row>
    <row r="969" spans="1:4" ht="12.75">
      <c r="A969" s="2">
        <v>9</v>
      </c>
      <c r="B969" s="1" t="s">
        <v>1601</v>
      </c>
      <c r="C969" s="2">
        <v>2016</v>
      </c>
      <c r="D969" s="377">
        <v>1450</v>
      </c>
    </row>
    <row r="970" spans="1:4" ht="12.75">
      <c r="A970" s="2">
        <v>10</v>
      </c>
      <c r="B970" s="1" t="s">
        <v>1602</v>
      </c>
      <c r="C970" s="2">
        <v>2016</v>
      </c>
      <c r="D970" s="377">
        <v>1599</v>
      </c>
    </row>
    <row r="971" spans="1:4" ht="12.75">
      <c r="A971" s="2">
        <v>11</v>
      </c>
      <c r="B971" s="1" t="s">
        <v>1603</v>
      </c>
      <c r="C971" s="2">
        <v>2016</v>
      </c>
      <c r="D971" s="377">
        <v>8636</v>
      </c>
    </row>
    <row r="972" spans="1:4" ht="12.75">
      <c r="A972" s="2">
        <v>12</v>
      </c>
      <c r="B972" s="1" t="s">
        <v>1593</v>
      </c>
      <c r="C972" s="2">
        <v>2016</v>
      </c>
      <c r="D972" s="377">
        <v>2369</v>
      </c>
    </row>
    <row r="973" spans="1:4" ht="12.75">
      <c r="A973" s="2">
        <v>13</v>
      </c>
      <c r="B973" s="1" t="s">
        <v>1604</v>
      </c>
      <c r="C973" s="2">
        <v>2017</v>
      </c>
      <c r="D973" s="377">
        <v>5060</v>
      </c>
    </row>
    <row r="974" spans="1:4" ht="12.75">
      <c r="A974" s="2">
        <v>14</v>
      </c>
      <c r="B974" s="1" t="s">
        <v>1605</v>
      </c>
      <c r="C974" s="2">
        <v>2018</v>
      </c>
      <c r="D974" s="377">
        <v>733.6</v>
      </c>
    </row>
    <row r="975" spans="1:4" ht="12.75">
      <c r="A975" s="683" t="s">
        <v>0</v>
      </c>
      <c r="B975" s="683"/>
      <c r="C975" s="683"/>
      <c r="D975" s="373">
        <f>SUM(D961:D974)</f>
        <v>42634.6</v>
      </c>
    </row>
    <row r="976" spans="1:4" ht="12.75">
      <c r="A976" s="684" t="s">
        <v>175</v>
      </c>
      <c r="B976" s="684"/>
      <c r="C976" s="684"/>
      <c r="D976" s="684"/>
    </row>
    <row r="977" spans="1:4" ht="12.75">
      <c r="A977" s="2">
        <v>1</v>
      </c>
      <c r="B977" s="1" t="s">
        <v>1606</v>
      </c>
      <c r="C977" s="2">
        <v>2015</v>
      </c>
      <c r="D977" s="377">
        <v>2458.77</v>
      </c>
    </row>
    <row r="978" spans="1:4" ht="12.75">
      <c r="A978" s="683" t="s">
        <v>0</v>
      </c>
      <c r="B978" s="683"/>
      <c r="C978" s="683"/>
      <c r="D978" s="373">
        <f>SUM(D977)</f>
        <v>2458.77</v>
      </c>
    </row>
    <row r="979" spans="1:4" ht="12.75">
      <c r="A979" s="84"/>
      <c r="B979" s="84"/>
      <c r="C979" s="84"/>
      <c r="D979" s="381"/>
    </row>
    <row r="980" spans="1:4" ht="12.75">
      <c r="A980" s="689" t="s">
        <v>223</v>
      </c>
      <c r="B980" s="689"/>
      <c r="C980" s="689"/>
      <c r="D980" s="689"/>
    </row>
    <row r="981" spans="1:4" ht="12.75">
      <c r="A981" s="684" t="s">
        <v>156</v>
      </c>
      <c r="B981" s="684"/>
      <c r="C981" s="684"/>
      <c r="D981" s="684"/>
    </row>
    <row r="982" spans="1:4" ht="12.75">
      <c r="A982" s="2">
        <v>1</v>
      </c>
      <c r="B982" s="1" t="s">
        <v>1612</v>
      </c>
      <c r="C982" s="2">
        <v>2015</v>
      </c>
      <c r="D982" s="372">
        <v>1800</v>
      </c>
    </row>
    <row r="983" spans="1:4" ht="12.75">
      <c r="A983" s="2">
        <v>2</v>
      </c>
      <c r="B983" s="1" t="s">
        <v>1613</v>
      </c>
      <c r="C983" s="2">
        <v>2015</v>
      </c>
      <c r="D983" s="372">
        <v>1730</v>
      </c>
    </row>
    <row r="984" spans="1:4" ht="12.75">
      <c r="A984" s="2">
        <v>3</v>
      </c>
      <c r="B984" s="1" t="s">
        <v>1614</v>
      </c>
      <c r="C984" s="2">
        <v>2015</v>
      </c>
      <c r="D984" s="372">
        <v>2699</v>
      </c>
    </row>
    <row r="985" spans="1:4" ht="12.75">
      <c r="A985" s="2">
        <v>4</v>
      </c>
      <c r="B985" s="1" t="s">
        <v>1615</v>
      </c>
      <c r="C985" s="2">
        <v>2016</v>
      </c>
      <c r="D985" s="372">
        <v>3296</v>
      </c>
    </row>
    <row r="986" spans="1:4" ht="12.75">
      <c r="A986" s="2">
        <v>5</v>
      </c>
      <c r="B986" s="1" t="s">
        <v>1616</v>
      </c>
      <c r="C986" s="2">
        <v>2016</v>
      </c>
      <c r="D986" s="372">
        <v>1648.2</v>
      </c>
    </row>
    <row r="987" spans="1:4" ht="12.75">
      <c r="A987" s="2">
        <v>6</v>
      </c>
      <c r="B987" s="1" t="s">
        <v>1617</v>
      </c>
      <c r="C987" s="2">
        <v>2016</v>
      </c>
      <c r="D987" s="372">
        <v>1037</v>
      </c>
    </row>
    <row r="988" spans="1:4" ht="12.75">
      <c r="A988" s="2">
        <v>7</v>
      </c>
      <c r="B988" s="1" t="s">
        <v>1618</v>
      </c>
      <c r="C988" s="2">
        <v>1018</v>
      </c>
      <c r="D988" s="372">
        <v>4150</v>
      </c>
    </row>
    <row r="989" spans="1:4" ht="12.75">
      <c r="A989" s="686" t="s">
        <v>0</v>
      </c>
      <c r="B989" s="687"/>
      <c r="C989" s="688"/>
      <c r="D989" s="373">
        <f>SUM(D982:D988)</f>
        <v>16360.2</v>
      </c>
    </row>
    <row r="990" spans="1:4" ht="12.75">
      <c r="A990" s="35"/>
      <c r="B990" s="35"/>
      <c r="C990" s="35"/>
      <c r="D990" s="390"/>
    </row>
    <row r="991" spans="1:4" ht="12.75">
      <c r="A991" s="73" t="s">
        <v>224</v>
      </c>
      <c r="B991" s="73"/>
      <c r="C991" s="85"/>
      <c r="D991" s="397"/>
    </row>
    <row r="992" spans="1:4" ht="12.75">
      <c r="A992" s="684" t="s">
        <v>116</v>
      </c>
      <c r="B992" s="684"/>
      <c r="C992" s="684"/>
      <c r="D992" s="684"/>
    </row>
    <row r="993" spans="1:4" ht="12.75">
      <c r="A993" s="2">
        <v>1</v>
      </c>
      <c r="B993" s="1" t="s">
        <v>2061</v>
      </c>
      <c r="C993" s="2">
        <v>2016</v>
      </c>
      <c r="D993" s="372">
        <v>699.87</v>
      </c>
    </row>
    <row r="994" spans="1:4" ht="25.5">
      <c r="A994" s="2">
        <v>2</v>
      </c>
      <c r="B994" s="1" t="s">
        <v>2062</v>
      </c>
      <c r="C994" s="2">
        <v>2018</v>
      </c>
      <c r="D994" s="372">
        <v>2014.35</v>
      </c>
    </row>
    <row r="995" spans="1:4" ht="12.75">
      <c r="A995" s="683" t="s">
        <v>0</v>
      </c>
      <c r="B995" s="683"/>
      <c r="C995" s="683"/>
      <c r="D995" s="373">
        <f>SUM(D993:D994)</f>
        <v>2714.22</v>
      </c>
    </row>
    <row r="996" spans="1:4" ht="12.75">
      <c r="A996" s="684" t="s">
        <v>156</v>
      </c>
      <c r="B996" s="684"/>
      <c r="C996" s="684"/>
      <c r="D996" s="684"/>
    </row>
    <row r="997" spans="1:4" ht="12.75">
      <c r="A997" s="2">
        <v>1</v>
      </c>
      <c r="B997" s="1" t="s">
        <v>2063</v>
      </c>
      <c r="C997" s="2">
        <v>2018</v>
      </c>
      <c r="D997" s="372">
        <v>348.75</v>
      </c>
    </row>
    <row r="998" spans="1:4" ht="12.75">
      <c r="A998" s="683" t="s">
        <v>0</v>
      </c>
      <c r="B998" s="683"/>
      <c r="C998" s="683"/>
      <c r="D998" s="373">
        <f>SUM(D997:D997)</f>
        <v>348.75</v>
      </c>
    </row>
    <row r="999" spans="1:4" ht="12.75">
      <c r="A999" s="35"/>
      <c r="B999" s="35"/>
      <c r="C999" s="35"/>
      <c r="D999" s="390"/>
    </row>
    <row r="1000" spans="1:4" ht="12.75">
      <c r="A1000" s="73" t="s">
        <v>225</v>
      </c>
      <c r="B1000" s="73"/>
      <c r="C1000" s="85"/>
      <c r="D1000" s="398"/>
    </row>
    <row r="1001" spans="1:4" ht="12.75">
      <c r="A1001" s="684" t="s">
        <v>116</v>
      </c>
      <c r="B1001" s="684"/>
      <c r="C1001" s="684"/>
      <c r="D1001" s="684"/>
    </row>
    <row r="1002" spans="1:4" ht="25.5">
      <c r="A1002" s="2">
        <v>1</v>
      </c>
      <c r="B1002" s="71" t="s">
        <v>1636</v>
      </c>
      <c r="C1002" s="65">
        <v>2014</v>
      </c>
      <c r="D1002" s="379">
        <v>1200</v>
      </c>
    </row>
    <row r="1003" spans="1:4" ht="12.75">
      <c r="A1003" s="2">
        <v>2</v>
      </c>
      <c r="B1003" s="71" t="s">
        <v>1637</v>
      </c>
      <c r="C1003" s="65">
        <v>2014</v>
      </c>
      <c r="D1003" s="379">
        <v>660</v>
      </c>
    </row>
    <row r="1004" spans="1:4" ht="25.5">
      <c r="A1004" s="2">
        <v>3</v>
      </c>
      <c r="B1004" s="1" t="s">
        <v>1636</v>
      </c>
      <c r="C1004" s="2">
        <v>2014</v>
      </c>
      <c r="D1004" s="372">
        <v>1161</v>
      </c>
    </row>
    <row r="1005" spans="1:4" ht="12.75">
      <c r="A1005" s="2">
        <v>4</v>
      </c>
      <c r="B1005" s="1" t="s">
        <v>1638</v>
      </c>
      <c r="C1005" s="2">
        <v>2014</v>
      </c>
      <c r="D1005" s="372">
        <v>599</v>
      </c>
    </row>
    <row r="1006" spans="1:4" ht="12.75">
      <c r="A1006" s="2">
        <v>5</v>
      </c>
      <c r="B1006" s="1" t="s">
        <v>1639</v>
      </c>
      <c r="C1006" s="2">
        <v>2014</v>
      </c>
      <c r="D1006" s="372">
        <v>996</v>
      </c>
    </row>
    <row r="1007" spans="1:4" ht="12.75">
      <c r="A1007" s="2">
        <v>6</v>
      </c>
      <c r="B1007" s="1" t="s">
        <v>1640</v>
      </c>
      <c r="C1007" s="2">
        <v>2014</v>
      </c>
      <c r="D1007" s="372">
        <v>250</v>
      </c>
    </row>
    <row r="1008" spans="1:4" ht="12.75">
      <c r="A1008" s="2">
        <v>7</v>
      </c>
      <c r="B1008" s="1" t="s">
        <v>1641</v>
      </c>
      <c r="C1008" s="2">
        <v>2014</v>
      </c>
      <c r="D1008" s="372">
        <v>1090</v>
      </c>
    </row>
    <row r="1009" spans="1:4" ht="12.75">
      <c r="A1009" s="2">
        <v>8</v>
      </c>
      <c r="B1009" s="1" t="s">
        <v>1642</v>
      </c>
      <c r="C1009" s="2">
        <v>2014</v>
      </c>
      <c r="D1009" s="372">
        <v>3510</v>
      </c>
    </row>
    <row r="1010" spans="1:4" ht="12.75">
      <c r="A1010" s="2">
        <v>9</v>
      </c>
      <c r="B1010" s="1" t="s">
        <v>1643</v>
      </c>
      <c r="C1010" s="2">
        <v>2014</v>
      </c>
      <c r="D1010" s="372">
        <v>1743</v>
      </c>
    </row>
    <row r="1011" spans="1:4" ht="12.75">
      <c r="A1011" s="2">
        <v>10</v>
      </c>
      <c r="B1011" s="1" t="s">
        <v>1644</v>
      </c>
      <c r="C1011" s="2">
        <v>2014</v>
      </c>
      <c r="D1011" s="372">
        <v>1700</v>
      </c>
    </row>
    <row r="1012" spans="1:4" ht="12.75">
      <c r="A1012" s="2">
        <v>11</v>
      </c>
      <c r="B1012" s="1" t="s">
        <v>1645</v>
      </c>
      <c r="C1012" s="2">
        <v>2014</v>
      </c>
      <c r="D1012" s="372">
        <v>782</v>
      </c>
    </row>
    <row r="1013" spans="1:4" ht="12.75">
      <c r="A1013" s="2">
        <v>12</v>
      </c>
      <c r="B1013" s="1" t="s">
        <v>1646</v>
      </c>
      <c r="C1013" s="2">
        <v>2015</v>
      </c>
      <c r="D1013" s="372">
        <v>498</v>
      </c>
    </row>
    <row r="1014" spans="1:4" ht="12.75">
      <c r="A1014" s="2">
        <v>13</v>
      </c>
      <c r="B1014" s="1" t="s">
        <v>1647</v>
      </c>
      <c r="C1014" s="2">
        <v>2015</v>
      </c>
      <c r="D1014" s="372">
        <v>1402</v>
      </c>
    </row>
    <row r="1015" spans="1:4" ht="12.75">
      <c r="A1015" s="2">
        <v>14</v>
      </c>
      <c r="B1015" s="1" t="s">
        <v>1648</v>
      </c>
      <c r="C1015" s="2">
        <v>2015</v>
      </c>
      <c r="D1015" s="372">
        <v>249</v>
      </c>
    </row>
    <row r="1016" spans="1:4" ht="12.75">
      <c r="A1016" s="2">
        <v>15</v>
      </c>
      <c r="B1016" s="1" t="s">
        <v>1649</v>
      </c>
      <c r="C1016" s="2">
        <v>2015</v>
      </c>
      <c r="D1016" s="372">
        <v>240</v>
      </c>
    </row>
    <row r="1017" spans="1:4" ht="12.75">
      <c r="A1017" s="2">
        <v>16</v>
      </c>
      <c r="B1017" s="1" t="s">
        <v>1650</v>
      </c>
      <c r="C1017" s="2">
        <v>2016</v>
      </c>
      <c r="D1017" s="372">
        <v>519</v>
      </c>
    </row>
    <row r="1018" spans="1:4" ht="12.75">
      <c r="A1018" s="2">
        <v>17</v>
      </c>
      <c r="B1018" s="1" t="s">
        <v>1650</v>
      </c>
      <c r="C1018" s="2">
        <v>2016</v>
      </c>
      <c r="D1018" s="372">
        <v>519</v>
      </c>
    </row>
    <row r="1019" spans="1:4" ht="12.75">
      <c r="A1019" s="2">
        <v>18</v>
      </c>
      <c r="B1019" s="1" t="s">
        <v>1651</v>
      </c>
      <c r="C1019" s="2">
        <v>2016</v>
      </c>
      <c r="D1019" s="372">
        <v>1925</v>
      </c>
    </row>
    <row r="1020" spans="1:4" ht="12.75">
      <c r="A1020" s="2">
        <v>19</v>
      </c>
      <c r="B1020" s="1" t="s">
        <v>1652</v>
      </c>
      <c r="C1020" s="2">
        <v>2016</v>
      </c>
      <c r="D1020" s="372">
        <v>650</v>
      </c>
    </row>
    <row r="1021" spans="1:4" ht="12.75">
      <c r="A1021" s="2">
        <v>20</v>
      </c>
      <c r="B1021" s="1" t="s">
        <v>1653</v>
      </c>
      <c r="C1021" s="2">
        <v>2016</v>
      </c>
      <c r="D1021" s="372">
        <v>770</v>
      </c>
    </row>
    <row r="1022" spans="1:4" ht="12.75">
      <c r="A1022" s="2">
        <v>21</v>
      </c>
      <c r="B1022" s="1" t="s">
        <v>1654</v>
      </c>
      <c r="C1022" s="2">
        <v>2016</v>
      </c>
      <c r="D1022" s="372">
        <v>245</v>
      </c>
    </row>
    <row r="1023" spans="1:4" ht="12.75">
      <c r="A1023" s="2">
        <v>22</v>
      </c>
      <c r="B1023" s="1" t="s">
        <v>1651</v>
      </c>
      <c r="C1023" s="2">
        <v>2016</v>
      </c>
      <c r="D1023" s="372">
        <v>1580</v>
      </c>
    </row>
    <row r="1024" spans="1:4" ht="12.75">
      <c r="A1024" s="2">
        <v>23</v>
      </c>
      <c r="B1024" s="1" t="s">
        <v>1655</v>
      </c>
      <c r="C1024" s="2">
        <v>2016</v>
      </c>
      <c r="D1024" s="372">
        <v>579</v>
      </c>
    </row>
    <row r="1025" spans="1:4" ht="12.75">
      <c r="A1025" s="2">
        <v>24</v>
      </c>
      <c r="B1025" s="1" t="s">
        <v>1656</v>
      </c>
      <c r="C1025" s="2">
        <v>2016</v>
      </c>
      <c r="D1025" s="372">
        <v>999</v>
      </c>
    </row>
    <row r="1026" spans="1:4" ht="12.75">
      <c r="A1026" s="2">
        <v>25</v>
      </c>
      <c r="B1026" s="1" t="s">
        <v>1657</v>
      </c>
      <c r="C1026" s="2">
        <v>2016</v>
      </c>
      <c r="D1026" s="372">
        <v>489</v>
      </c>
    </row>
    <row r="1027" spans="1:4" ht="12.75">
      <c r="A1027" s="2">
        <v>26</v>
      </c>
      <c r="B1027" s="1" t="s">
        <v>1658</v>
      </c>
      <c r="C1027" s="2">
        <v>2016</v>
      </c>
      <c r="D1027" s="372">
        <v>199</v>
      </c>
    </row>
    <row r="1028" spans="1:4" ht="12.75">
      <c r="A1028" s="2">
        <v>27</v>
      </c>
      <c r="B1028" s="1" t="s">
        <v>1658</v>
      </c>
      <c r="C1028" s="2">
        <v>2016</v>
      </c>
      <c r="D1028" s="372">
        <v>199</v>
      </c>
    </row>
    <row r="1029" spans="1:4" ht="12.75">
      <c r="A1029" s="2">
        <v>28</v>
      </c>
      <c r="B1029" s="1" t="s">
        <v>1659</v>
      </c>
      <c r="C1029" s="2">
        <v>2017</v>
      </c>
      <c r="D1029" s="372">
        <v>864</v>
      </c>
    </row>
    <row r="1030" spans="1:4" ht="12.75">
      <c r="A1030" s="2">
        <v>29</v>
      </c>
      <c r="B1030" s="1" t="s">
        <v>1660</v>
      </c>
      <c r="C1030" s="2">
        <v>2017</v>
      </c>
      <c r="D1030" s="372">
        <v>570</v>
      </c>
    </row>
    <row r="1031" spans="1:4" ht="12.75">
      <c r="A1031" s="2">
        <v>30</v>
      </c>
      <c r="B1031" s="1" t="s">
        <v>1661</v>
      </c>
      <c r="C1031" s="2">
        <v>2017</v>
      </c>
      <c r="D1031" s="372">
        <v>1890</v>
      </c>
    </row>
    <row r="1032" spans="1:4" ht="25.5">
      <c r="A1032" s="2">
        <v>31</v>
      </c>
      <c r="B1032" s="1" t="s">
        <v>1662</v>
      </c>
      <c r="C1032" s="2">
        <v>2017</v>
      </c>
      <c r="D1032" s="372">
        <v>325</v>
      </c>
    </row>
    <row r="1033" spans="1:4" ht="12.75">
      <c r="A1033" s="2">
        <v>32</v>
      </c>
      <c r="B1033" s="1" t="s">
        <v>1663</v>
      </c>
      <c r="C1033" s="2">
        <v>2017</v>
      </c>
      <c r="D1033" s="372">
        <v>580</v>
      </c>
    </row>
    <row r="1034" spans="1:4" ht="12.75">
      <c r="A1034" s="2">
        <v>33</v>
      </c>
      <c r="B1034" s="1" t="s">
        <v>1664</v>
      </c>
      <c r="C1034" s="2">
        <v>2018</v>
      </c>
      <c r="D1034" s="372">
        <v>30583</v>
      </c>
    </row>
    <row r="1035" spans="1:4" ht="12.75">
      <c r="A1035" s="2">
        <v>34</v>
      </c>
      <c r="B1035" s="1" t="s">
        <v>1665</v>
      </c>
      <c r="C1035" s="2">
        <v>2018</v>
      </c>
      <c r="D1035" s="372">
        <v>3150</v>
      </c>
    </row>
    <row r="1036" spans="1:4" ht="12.75">
      <c r="A1036" s="683" t="s">
        <v>0</v>
      </c>
      <c r="B1036" s="683"/>
      <c r="C1036" s="683"/>
      <c r="D1036" s="373">
        <f>SUM(D1002:D1035)</f>
        <v>62715</v>
      </c>
    </row>
    <row r="1037" spans="1:4" ht="12.75">
      <c r="A1037" s="684" t="s">
        <v>156</v>
      </c>
      <c r="B1037" s="684"/>
      <c r="C1037" s="684"/>
      <c r="D1037" s="399"/>
    </row>
    <row r="1038" spans="1:4" ht="12.75">
      <c r="A1038" s="2">
        <v>1</v>
      </c>
      <c r="B1038" s="1" t="s">
        <v>1666</v>
      </c>
      <c r="C1038" s="2">
        <v>2014</v>
      </c>
      <c r="D1038" s="372">
        <v>1595</v>
      </c>
    </row>
    <row r="1039" spans="1:4" ht="12.75">
      <c r="A1039" s="2">
        <v>2</v>
      </c>
      <c r="B1039" s="1" t="s">
        <v>1667</v>
      </c>
      <c r="C1039" s="2">
        <v>2015</v>
      </c>
      <c r="D1039" s="372">
        <v>770</v>
      </c>
    </row>
    <row r="1040" spans="1:4" ht="12.75">
      <c r="A1040" s="2">
        <v>3</v>
      </c>
      <c r="B1040" s="1" t="s">
        <v>1668</v>
      </c>
      <c r="C1040" s="2">
        <v>2016</v>
      </c>
      <c r="D1040" s="372">
        <v>600</v>
      </c>
    </row>
    <row r="1041" spans="1:4" ht="12.75">
      <c r="A1041" s="2">
        <v>4</v>
      </c>
      <c r="B1041" s="1" t="s">
        <v>1669</v>
      </c>
      <c r="C1041" s="2">
        <v>2018</v>
      </c>
      <c r="D1041" s="372">
        <v>1449</v>
      </c>
    </row>
    <row r="1042" spans="1:4" ht="12.75">
      <c r="A1042" s="2">
        <v>5</v>
      </c>
      <c r="B1042" s="1" t="s">
        <v>1670</v>
      </c>
      <c r="C1042" s="2">
        <v>2018</v>
      </c>
      <c r="D1042" s="372">
        <v>1599</v>
      </c>
    </row>
    <row r="1043" spans="1:4" ht="12.75">
      <c r="A1043" s="683" t="s">
        <v>0</v>
      </c>
      <c r="B1043" s="683"/>
      <c r="C1043" s="683"/>
      <c r="D1043" s="373">
        <f>SUM(D1038:D1042)</f>
        <v>6013</v>
      </c>
    </row>
    <row r="1044" spans="1:4" ht="12.75">
      <c r="A1044" s="72"/>
      <c r="B1044" s="72"/>
      <c r="C1044" s="72"/>
      <c r="D1044" s="381"/>
    </row>
    <row r="1045" spans="1:4" ht="12.75">
      <c r="A1045" s="73" t="s">
        <v>2252</v>
      </c>
      <c r="B1045" s="73"/>
      <c r="C1045" s="85"/>
      <c r="D1045" s="398"/>
    </row>
    <row r="1046" spans="1:4" ht="12.75">
      <c r="A1046" s="684" t="s">
        <v>116</v>
      </c>
      <c r="B1046" s="684"/>
      <c r="C1046" s="684"/>
      <c r="D1046" s="684"/>
    </row>
    <row r="1047" spans="1:4" ht="25.5">
      <c r="A1047" s="2">
        <v>1</v>
      </c>
      <c r="B1047" s="1" t="s">
        <v>2254</v>
      </c>
      <c r="C1047" s="2">
        <v>2014</v>
      </c>
      <c r="D1047" s="372">
        <v>2300</v>
      </c>
    </row>
    <row r="1048" spans="1:4" ht="12.75">
      <c r="A1048" s="2">
        <v>2</v>
      </c>
      <c r="B1048" s="1" t="s">
        <v>2255</v>
      </c>
      <c r="C1048" s="2">
        <v>2014</v>
      </c>
      <c r="D1048" s="372">
        <v>519.99</v>
      </c>
    </row>
    <row r="1049" spans="1:4" ht="25.5">
      <c r="A1049" s="2">
        <v>3</v>
      </c>
      <c r="B1049" s="1" t="s">
        <v>2254</v>
      </c>
      <c r="C1049" s="2">
        <v>2014</v>
      </c>
      <c r="D1049" s="372">
        <v>2300</v>
      </c>
    </row>
    <row r="1050" spans="1:4" ht="12.75">
      <c r="A1050" s="2">
        <v>4</v>
      </c>
      <c r="B1050" s="1" t="s">
        <v>2256</v>
      </c>
      <c r="C1050" s="2">
        <v>2014</v>
      </c>
      <c r="D1050" s="372">
        <v>435</v>
      </c>
    </row>
    <row r="1051" spans="1:4" ht="12.75">
      <c r="A1051" s="2">
        <v>5</v>
      </c>
      <c r="B1051" s="1" t="s">
        <v>2257</v>
      </c>
      <c r="C1051" s="2">
        <v>2015</v>
      </c>
      <c r="D1051" s="372">
        <v>500</v>
      </c>
    </row>
    <row r="1052" spans="1:4" ht="25.5">
      <c r="A1052" s="2">
        <v>6</v>
      </c>
      <c r="B1052" s="1" t="s">
        <v>2258</v>
      </c>
      <c r="C1052" s="2">
        <v>2015</v>
      </c>
      <c r="D1052" s="372">
        <v>2010</v>
      </c>
    </row>
    <row r="1053" spans="1:4" ht="25.5">
      <c r="A1053" s="2">
        <v>7</v>
      </c>
      <c r="B1053" s="1" t="s">
        <v>2259</v>
      </c>
      <c r="C1053" s="2">
        <v>2016</v>
      </c>
      <c r="D1053" s="372">
        <v>2019</v>
      </c>
    </row>
    <row r="1054" spans="1:4" ht="12.75">
      <c r="A1054" s="2">
        <v>8</v>
      </c>
      <c r="B1054" s="1" t="s">
        <v>2260</v>
      </c>
      <c r="C1054" s="2">
        <v>2016</v>
      </c>
      <c r="D1054" s="372">
        <v>430</v>
      </c>
    </row>
    <row r="1055" spans="1:4" ht="25.5">
      <c r="A1055" s="2">
        <v>9</v>
      </c>
      <c r="B1055" s="1" t="s">
        <v>2259</v>
      </c>
      <c r="C1055" s="2">
        <v>2016</v>
      </c>
      <c r="D1055" s="372">
        <v>2019</v>
      </c>
    </row>
    <row r="1056" spans="1:4" ht="12.75">
      <c r="A1056" s="2">
        <v>10</v>
      </c>
      <c r="B1056" s="1" t="s">
        <v>2260</v>
      </c>
      <c r="C1056" s="2">
        <v>2016</v>
      </c>
      <c r="D1056" s="372">
        <v>430</v>
      </c>
    </row>
    <row r="1057" spans="1:4" ht="12.75">
      <c r="A1057" s="2">
        <v>11</v>
      </c>
      <c r="B1057" s="1" t="s">
        <v>2261</v>
      </c>
      <c r="C1057" s="2">
        <v>2016</v>
      </c>
      <c r="D1057" s="372">
        <v>810</v>
      </c>
    </row>
    <row r="1058" spans="1:4" ht="12.75">
      <c r="A1058" s="2">
        <v>12</v>
      </c>
      <c r="B1058" s="1" t="s">
        <v>2262</v>
      </c>
      <c r="C1058" s="2">
        <v>2016</v>
      </c>
      <c r="D1058" s="372">
        <v>465</v>
      </c>
    </row>
    <row r="1059" spans="1:4" ht="12.75">
      <c r="A1059" s="2">
        <v>13</v>
      </c>
      <c r="B1059" s="1" t="s">
        <v>2263</v>
      </c>
      <c r="C1059" s="2">
        <v>2016</v>
      </c>
      <c r="D1059" s="372">
        <v>2000</v>
      </c>
    </row>
    <row r="1060" spans="1:4" ht="25.5">
      <c r="A1060" s="2">
        <v>14</v>
      </c>
      <c r="B1060" s="1" t="s">
        <v>2264</v>
      </c>
      <c r="C1060" s="2">
        <v>2017</v>
      </c>
      <c r="D1060" s="372">
        <v>699.99</v>
      </c>
    </row>
    <row r="1061" spans="1:4" ht="25.5">
      <c r="A1061" s="2">
        <v>15</v>
      </c>
      <c r="B1061" s="1" t="s">
        <v>2265</v>
      </c>
      <c r="C1061" s="2">
        <v>2017</v>
      </c>
      <c r="D1061" s="372">
        <v>2007</v>
      </c>
    </row>
    <row r="1062" spans="1:4" ht="12.75">
      <c r="A1062" s="2">
        <v>16</v>
      </c>
      <c r="B1062" s="1" t="s">
        <v>2266</v>
      </c>
      <c r="C1062" s="2">
        <v>2017</v>
      </c>
      <c r="D1062" s="372">
        <v>374</v>
      </c>
    </row>
    <row r="1063" spans="1:4" ht="25.5">
      <c r="A1063" s="2">
        <v>17</v>
      </c>
      <c r="B1063" s="1" t="s">
        <v>2267</v>
      </c>
      <c r="C1063" s="2">
        <v>2017</v>
      </c>
      <c r="D1063" s="372">
        <v>680</v>
      </c>
    </row>
    <row r="1064" spans="1:4" ht="25.5">
      <c r="A1064" s="2">
        <v>18</v>
      </c>
      <c r="B1064" s="1" t="s">
        <v>2265</v>
      </c>
      <c r="C1064" s="2">
        <v>2017</v>
      </c>
      <c r="D1064" s="372">
        <v>2005.62</v>
      </c>
    </row>
    <row r="1065" spans="1:4" ht="12.75">
      <c r="A1065" s="2">
        <v>19</v>
      </c>
      <c r="B1065" s="1" t="s">
        <v>2268</v>
      </c>
      <c r="C1065" s="2">
        <v>2017</v>
      </c>
      <c r="D1065" s="372">
        <v>430</v>
      </c>
    </row>
    <row r="1066" spans="1:4" ht="25.5">
      <c r="A1066" s="2">
        <v>20</v>
      </c>
      <c r="B1066" s="1" t="s">
        <v>2269</v>
      </c>
      <c r="C1066" s="2">
        <v>2018</v>
      </c>
      <c r="D1066" s="372">
        <v>2005</v>
      </c>
    </row>
    <row r="1067" spans="1:4" ht="25.5">
      <c r="A1067" s="2">
        <v>21</v>
      </c>
      <c r="B1067" s="1" t="s">
        <v>2269</v>
      </c>
      <c r="C1067" s="2">
        <v>2018</v>
      </c>
      <c r="D1067" s="372">
        <v>2005</v>
      </c>
    </row>
    <row r="1068" spans="1:4" ht="25.5">
      <c r="A1068" s="2">
        <v>22</v>
      </c>
      <c r="B1068" s="1" t="s">
        <v>2269</v>
      </c>
      <c r="C1068" s="2">
        <v>2018</v>
      </c>
      <c r="D1068" s="372">
        <v>2005</v>
      </c>
    </row>
    <row r="1069" spans="1:4" ht="25.5">
      <c r="A1069" s="2">
        <v>23</v>
      </c>
      <c r="B1069" s="1" t="s">
        <v>2269</v>
      </c>
      <c r="C1069" s="2">
        <v>2018</v>
      </c>
      <c r="D1069" s="372">
        <v>2005</v>
      </c>
    </row>
    <row r="1070" spans="1:4" ht="25.5">
      <c r="A1070" s="2">
        <v>24</v>
      </c>
      <c r="B1070" s="1" t="s">
        <v>2269</v>
      </c>
      <c r="C1070" s="2">
        <v>2018</v>
      </c>
      <c r="D1070" s="372">
        <v>2005</v>
      </c>
    </row>
    <row r="1071" spans="1:4" ht="25.5">
      <c r="A1071" s="2">
        <v>25</v>
      </c>
      <c r="B1071" s="1" t="s">
        <v>2269</v>
      </c>
      <c r="C1071" s="2">
        <v>2018</v>
      </c>
      <c r="D1071" s="372">
        <v>2005</v>
      </c>
    </row>
    <row r="1072" spans="1:4" ht="12.75">
      <c r="A1072" s="2">
        <v>26</v>
      </c>
      <c r="B1072" s="1" t="s">
        <v>2270</v>
      </c>
      <c r="C1072" s="2">
        <v>2018</v>
      </c>
      <c r="D1072" s="372">
        <v>417</v>
      </c>
    </row>
    <row r="1073" spans="1:4" ht="12.75">
      <c r="A1073" s="2">
        <v>27</v>
      </c>
      <c r="B1073" s="1" t="s">
        <v>2270</v>
      </c>
      <c r="C1073" s="2">
        <v>2018</v>
      </c>
      <c r="D1073" s="372">
        <v>417</v>
      </c>
    </row>
    <row r="1074" spans="1:4" ht="12.75">
      <c r="A1074" s="2">
        <v>28</v>
      </c>
      <c r="B1074" s="1" t="s">
        <v>2270</v>
      </c>
      <c r="C1074" s="2">
        <v>2018</v>
      </c>
      <c r="D1074" s="372">
        <v>417</v>
      </c>
    </row>
    <row r="1075" spans="1:4" ht="12.75">
      <c r="A1075" s="2">
        <v>29</v>
      </c>
      <c r="B1075" s="1" t="s">
        <v>2270</v>
      </c>
      <c r="C1075" s="2">
        <v>2018</v>
      </c>
      <c r="D1075" s="372">
        <v>417</v>
      </c>
    </row>
    <row r="1076" spans="1:4" ht="12.75">
      <c r="A1076" s="2">
        <v>30</v>
      </c>
      <c r="B1076" s="1" t="s">
        <v>2270</v>
      </c>
      <c r="C1076" s="2">
        <v>2018</v>
      </c>
      <c r="D1076" s="372">
        <v>417</v>
      </c>
    </row>
    <row r="1077" spans="1:4" ht="12.75">
      <c r="A1077" s="2">
        <v>31</v>
      </c>
      <c r="B1077" s="1" t="s">
        <v>2270</v>
      </c>
      <c r="C1077" s="2">
        <v>2018</v>
      </c>
      <c r="D1077" s="372">
        <v>417</v>
      </c>
    </row>
    <row r="1078" spans="1:4" ht="12.75">
      <c r="A1078" s="683" t="s">
        <v>0</v>
      </c>
      <c r="B1078" s="683"/>
      <c r="C1078" s="683"/>
      <c r="D1078" s="373">
        <f>SUM(D1047:D1077)</f>
        <v>36966.6</v>
      </c>
    </row>
    <row r="1079" spans="1:4" ht="12.75">
      <c r="A1079" s="684" t="s">
        <v>156</v>
      </c>
      <c r="B1079" s="684"/>
      <c r="C1079" s="684"/>
      <c r="D1079" s="684"/>
    </row>
    <row r="1080" spans="1:4" ht="25.5">
      <c r="A1080" s="2">
        <v>1</v>
      </c>
      <c r="B1080" s="1" t="s">
        <v>2271</v>
      </c>
      <c r="C1080" s="2">
        <v>2014</v>
      </c>
      <c r="D1080" s="372">
        <v>2434.99</v>
      </c>
    </row>
    <row r="1081" spans="1:4" ht="12.75">
      <c r="A1081" s="683" t="s">
        <v>0</v>
      </c>
      <c r="B1081" s="683"/>
      <c r="C1081" s="683"/>
      <c r="D1081" s="373">
        <f>SUM(D1080:D1080)</f>
        <v>2434.99</v>
      </c>
    </row>
    <row r="1082" spans="1:4" ht="12.75">
      <c r="A1082" s="86"/>
      <c r="B1082" s="86"/>
      <c r="C1082" s="86"/>
      <c r="D1082" s="381"/>
    </row>
    <row r="1083" spans="1:4" ht="12.75">
      <c r="A1083" s="73" t="s">
        <v>226</v>
      </c>
      <c r="B1083" s="73"/>
      <c r="C1083" s="85"/>
      <c r="D1083" s="398"/>
    </row>
    <row r="1084" spans="1:4" ht="12.75">
      <c r="A1084" s="684" t="s">
        <v>116</v>
      </c>
      <c r="B1084" s="684"/>
      <c r="C1084" s="684"/>
      <c r="D1084" s="684"/>
    </row>
    <row r="1085" spans="1:4" ht="51">
      <c r="A1085" s="65">
        <v>1</v>
      </c>
      <c r="B1085" s="1" t="s">
        <v>1821</v>
      </c>
      <c r="C1085" s="2">
        <v>2014</v>
      </c>
      <c r="D1085" s="377">
        <v>5832</v>
      </c>
    </row>
    <row r="1086" spans="1:4" ht="38.25">
      <c r="A1086" s="65">
        <v>2</v>
      </c>
      <c r="B1086" s="1" t="s">
        <v>1822</v>
      </c>
      <c r="C1086" s="2">
        <v>2014</v>
      </c>
      <c r="D1086" s="377">
        <v>4489</v>
      </c>
    </row>
    <row r="1087" spans="1:4" ht="12.75">
      <c r="A1087" s="65">
        <v>3</v>
      </c>
      <c r="B1087" s="1" t="s">
        <v>1823</v>
      </c>
      <c r="C1087" s="2">
        <v>2014</v>
      </c>
      <c r="D1087" s="377">
        <v>2589</v>
      </c>
    </row>
    <row r="1088" spans="1:4" ht="12.75">
      <c r="A1088" s="65">
        <v>4</v>
      </c>
      <c r="B1088" s="1" t="s">
        <v>1824</v>
      </c>
      <c r="C1088" s="2">
        <v>2015</v>
      </c>
      <c r="D1088" s="377">
        <v>1583</v>
      </c>
    </row>
    <row r="1089" spans="1:4" ht="12.75">
      <c r="A1089" s="65">
        <v>5</v>
      </c>
      <c r="B1089" s="1" t="s">
        <v>210</v>
      </c>
      <c r="C1089" s="2">
        <v>2015</v>
      </c>
      <c r="D1089" s="377">
        <v>3490</v>
      </c>
    </row>
    <row r="1090" spans="1:4" ht="25.5">
      <c r="A1090" s="65">
        <v>6</v>
      </c>
      <c r="B1090" s="1" t="s">
        <v>1825</v>
      </c>
      <c r="C1090" s="2">
        <v>2015</v>
      </c>
      <c r="D1090" s="377">
        <v>3450</v>
      </c>
    </row>
    <row r="1091" spans="1:4" ht="12.75">
      <c r="A1091" s="65">
        <v>7</v>
      </c>
      <c r="B1091" s="1" t="s">
        <v>1826</v>
      </c>
      <c r="C1091" s="2">
        <v>2015</v>
      </c>
      <c r="D1091" s="377">
        <v>1499</v>
      </c>
    </row>
    <row r="1092" spans="1:4" ht="25.5">
      <c r="A1092" s="65">
        <v>8</v>
      </c>
      <c r="B1092" s="1" t="s">
        <v>1827</v>
      </c>
      <c r="C1092" s="2">
        <v>2015</v>
      </c>
      <c r="D1092" s="377">
        <v>3000</v>
      </c>
    </row>
    <row r="1093" spans="1:4" ht="12.75">
      <c r="A1093" s="65">
        <v>9</v>
      </c>
      <c r="B1093" s="1" t="s">
        <v>1828</v>
      </c>
      <c r="C1093" s="2">
        <v>2016</v>
      </c>
      <c r="D1093" s="400">
        <v>839</v>
      </c>
    </row>
    <row r="1094" spans="1:4" ht="12.75">
      <c r="A1094" s="65">
        <v>10</v>
      </c>
      <c r="B1094" s="1" t="s">
        <v>1829</v>
      </c>
      <c r="C1094" s="2">
        <v>2016</v>
      </c>
      <c r="D1094" s="377">
        <v>2250</v>
      </c>
    </row>
    <row r="1095" spans="1:4" ht="12.75">
      <c r="A1095" s="65">
        <v>11</v>
      </c>
      <c r="B1095" s="1" t="s">
        <v>1830</v>
      </c>
      <c r="C1095" s="2">
        <v>2016</v>
      </c>
      <c r="D1095" s="377">
        <v>1238</v>
      </c>
    </row>
    <row r="1096" spans="1:4" ht="12.75">
      <c r="A1096" s="65">
        <v>12</v>
      </c>
      <c r="B1096" s="1" t="s">
        <v>1831</v>
      </c>
      <c r="C1096" s="2">
        <v>2016</v>
      </c>
      <c r="D1096" s="377">
        <v>1350</v>
      </c>
    </row>
    <row r="1097" spans="1:4" ht="12.75">
      <c r="A1097" s="65">
        <v>13</v>
      </c>
      <c r="B1097" s="1" t="s">
        <v>1832</v>
      </c>
      <c r="C1097" s="2">
        <v>2016</v>
      </c>
      <c r="D1097" s="377">
        <v>2770</v>
      </c>
    </row>
    <row r="1098" spans="1:4" ht="12.75">
      <c r="A1098" s="65">
        <v>14</v>
      </c>
      <c r="B1098" s="1" t="s">
        <v>1833</v>
      </c>
      <c r="C1098" s="2">
        <v>2017</v>
      </c>
      <c r="D1098" s="377">
        <v>29274</v>
      </c>
    </row>
    <row r="1099" spans="1:4" ht="12.75">
      <c r="A1099" s="65">
        <v>15</v>
      </c>
      <c r="B1099" s="1" t="s">
        <v>1834</v>
      </c>
      <c r="C1099" s="2">
        <v>2017</v>
      </c>
      <c r="D1099" s="377">
        <v>5473.5</v>
      </c>
    </row>
    <row r="1100" spans="1:4" ht="38.25">
      <c r="A1100" s="65">
        <v>16</v>
      </c>
      <c r="B1100" s="1" t="s">
        <v>1835</v>
      </c>
      <c r="C1100" s="2">
        <v>2017</v>
      </c>
      <c r="D1100" s="377">
        <v>4059</v>
      </c>
    </row>
    <row r="1101" spans="1:4" ht="25.5">
      <c r="A1101" s="65">
        <v>17</v>
      </c>
      <c r="B1101" s="1" t="s">
        <v>1836</v>
      </c>
      <c r="C1101" s="2">
        <v>2017</v>
      </c>
      <c r="D1101" s="377">
        <v>759</v>
      </c>
    </row>
    <row r="1102" spans="1:4" ht="25.5">
      <c r="A1102" s="65">
        <v>18</v>
      </c>
      <c r="B1102" s="1" t="s">
        <v>1837</v>
      </c>
      <c r="C1102" s="2">
        <v>2017</v>
      </c>
      <c r="D1102" s="377">
        <v>1709.7</v>
      </c>
    </row>
    <row r="1103" spans="1:4" ht="51">
      <c r="A1103" s="65">
        <v>19</v>
      </c>
      <c r="B1103" s="1" t="s">
        <v>1838</v>
      </c>
      <c r="C1103" s="2">
        <v>2017</v>
      </c>
      <c r="D1103" s="377">
        <v>6998</v>
      </c>
    </row>
    <row r="1104" spans="1:4" ht="38.25">
      <c r="A1104" s="65">
        <v>20</v>
      </c>
      <c r="B1104" s="1" t="s">
        <v>1839</v>
      </c>
      <c r="C1104" s="2">
        <v>2017</v>
      </c>
      <c r="D1104" s="377">
        <v>3499</v>
      </c>
    </row>
    <row r="1105" spans="1:4" ht="12.75">
      <c r="A1105" s="683" t="s">
        <v>0</v>
      </c>
      <c r="B1105" s="683"/>
      <c r="C1105" s="683"/>
      <c r="D1105" s="373">
        <f>SUM(D1085:D1104)</f>
        <v>86151.2</v>
      </c>
    </row>
    <row r="1106" spans="1:4" ht="12.75">
      <c r="A1106" s="684" t="s">
        <v>156</v>
      </c>
      <c r="B1106" s="684"/>
      <c r="C1106" s="684"/>
      <c r="D1106" s="684"/>
    </row>
    <row r="1107" spans="1:4" ht="25.5">
      <c r="A1107" s="2">
        <v>1</v>
      </c>
      <c r="B1107" s="1" t="s">
        <v>1840</v>
      </c>
      <c r="C1107" s="2">
        <v>2014</v>
      </c>
      <c r="D1107" s="377">
        <v>4248</v>
      </c>
    </row>
    <row r="1108" spans="1:4" ht="25.5">
      <c r="A1108" s="2">
        <v>2</v>
      </c>
      <c r="B1108" s="1" t="s">
        <v>1841</v>
      </c>
      <c r="C1108" s="2">
        <v>2015</v>
      </c>
      <c r="D1108" s="377">
        <v>3465</v>
      </c>
    </row>
    <row r="1109" spans="1:4" ht="25.5">
      <c r="A1109" s="2">
        <v>3</v>
      </c>
      <c r="B1109" s="1" t="s">
        <v>1842</v>
      </c>
      <c r="C1109" s="2">
        <v>2015</v>
      </c>
      <c r="D1109" s="377">
        <v>17000</v>
      </c>
    </row>
    <row r="1110" spans="1:4" ht="12.75">
      <c r="A1110" s="2">
        <v>4</v>
      </c>
      <c r="B1110" s="60" t="s">
        <v>1843</v>
      </c>
      <c r="C1110" s="21">
        <v>2016</v>
      </c>
      <c r="D1110" s="401">
        <v>3499</v>
      </c>
    </row>
    <row r="1111" spans="1:4" ht="15" customHeight="1">
      <c r="A1111" s="2">
        <v>5</v>
      </c>
      <c r="B1111" s="1" t="s">
        <v>1844</v>
      </c>
      <c r="C1111" s="2">
        <v>2016</v>
      </c>
      <c r="D1111" s="372">
        <v>2535</v>
      </c>
    </row>
    <row r="1112" spans="1:4" ht="12.75">
      <c r="A1112" s="686" t="s">
        <v>0</v>
      </c>
      <c r="B1112" s="687"/>
      <c r="C1112" s="688"/>
      <c r="D1112" s="373">
        <f>SUM(D1107:D1111)</f>
        <v>30747</v>
      </c>
    </row>
    <row r="1113" spans="1:4" ht="12.75">
      <c r="A1113" s="87"/>
      <c r="B1113" s="87"/>
      <c r="C1113" s="87"/>
      <c r="D1113" s="381"/>
    </row>
    <row r="1114" spans="1:4" ht="12.75">
      <c r="A1114" s="73" t="s">
        <v>227</v>
      </c>
      <c r="B1114" s="73"/>
      <c r="C1114" s="85"/>
      <c r="D1114" s="398"/>
    </row>
    <row r="1115" spans="1:4" ht="12.75">
      <c r="A1115" s="684" t="s">
        <v>116</v>
      </c>
      <c r="B1115" s="684"/>
      <c r="C1115" s="684"/>
      <c r="D1115" s="684"/>
    </row>
    <row r="1116" spans="1:4" ht="38.25">
      <c r="A1116" s="65">
        <v>1</v>
      </c>
      <c r="B1116" s="1" t="s">
        <v>1848</v>
      </c>
      <c r="C1116" s="2">
        <v>2014</v>
      </c>
      <c r="D1116" s="377">
        <v>1279</v>
      </c>
    </row>
    <row r="1117" spans="1:4" ht="25.5">
      <c r="A1117" s="65">
        <v>2</v>
      </c>
      <c r="B1117" s="1" t="s">
        <v>1849</v>
      </c>
      <c r="C1117" s="2">
        <v>2014</v>
      </c>
      <c r="D1117" s="377">
        <v>2229</v>
      </c>
    </row>
    <row r="1118" spans="1:4" ht="12.75">
      <c r="A1118" s="65">
        <v>3</v>
      </c>
      <c r="B1118" s="1" t="s">
        <v>1850</v>
      </c>
      <c r="C1118" s="2">
        <v>2014</v>
      </c>
      <c r="D1118" s="377">
        <v>940</v>
      </c>
    </row>
    <row r="1119" spans="1:4" ht="25.5">
      <c r="A1119" s="65">
        <v>4</v>
      </c>
      <c r="B1119" s="1" t="s">
        <v>1851</v>
      </c>
      <c r="C1119" s="2">
        <v>2016</v>
      </c>
      <c r="D1119" s="377">
        <v>2476</v>
      </c>
    </row>
    <row r="1120" spans="1:4" ht="12.75">
      <c r="A1120" s="65">
        <v>5</v>
      </c>
      <c r="B1120" s="1" t="s">
        <v>1852</v>
      </c>
      <c r="C1120" s="2">
        <v>2016</v>
      </c>
      <c r="D1120" s="377">
        <v>2700</v>
      </c>
    </row>
    <row r="1121" spans="1:4" ht="12.75">
      <c r="A1121" s="65">
        <v>6</v>
      </c>
      <c r="B1121" s="1" t="s">
        <v>1853</v>
      </c>
      <c r="C1121" s="2">
        <v>2016</v>
      </c>
      <c r="D1121" s="377">
        <v>3200</v>
      </c>
    </row>
    <row r="1122" spans="1:4" ht="15" customHeight="1">
      <c r="A1122" s="65">
        <v>7</v>
      </c>
      <c r="B1122" s="1" t="s">
        <v>1854</v>
      </c>
      <c r="C1122" s="2">
        <v>2016</v>
      </c>
      <c r="D1122" s="377">
        <v>7677</v>
      </c>
    </row>
    <row r="1123" spans="1:4" ht="12.75">
      <c r="A1123" s="686" t="s">
        <v>0</v>
      </c>
      <c r="B1123" s="687"/>
      <c r="C1123" s="688"/>
      <c r="D1123" s="373">
        <f>SUM(D1116:D1122)</f>
        <v>20501</v>
      </c>
    </row>
    <row r="1124" spans="1:4" ht="12.75">
      <c r="A1124" s="684" t="s">
        <v>228</v>
      </c>
      <c r="B1124" s="684"/>
      <c r="C1124" s="684"/>
      <c r="D1124" s="684"/>
    </row>
    <row r="1125" spans="1:4" ht="12.75">
      <c r="A1125" s="2">
        <v>1</v>
      </c>
      <c r="B1125" s="1" t="s">
        <v>1855</v>
      </c>
      <c r="C1125" s="2">
        <v>2016</v>
      </c>
      <c r="D1125" s="372">
        <v>2535</v>
      </c>
    </row>
    <row r="1126" spans="1:4" ht="12.75">
      <c r="A1126" s="2"/>
      <c r="B1126" s="11" t="s">
        <v>0</v>
      </c>
      <c r="C1126" s="2"/>
      <c r="D1126" s="402">
        <f>SUM(D1125)</f>
        <v>2535</v>
      </c>
    </row>
    <row r="1127" spans="1:4" ht="12.75">
      <c r="A1127" s="87"/>
      <c r="B1127" s="87"/>
      <c r="C1127" s="87"/>
      <c r="D1127" s="381"/>
    </row>
    <row r="1128" spans="1:4" ht="12.75">
      <c r="A1128" s="73" t="s">
        <v>229</v>
      </c>
      <c r="B1128" s="73"/>
      <c r="C1128" s="85"/>
      <c r="D1128" s="398"/>
    </row>
    <row r="1129" spans="1:4" ht="12.75">
      <c r="A1129" s="684" t="s">
        <v>116</v>
      </c>
      <c r="B1129" s="684"/>
      <c r="C1129" s="684"/>
      <c r="D1129" s="684"/>
    </row>
    <row r="1130" spans="1:4" ht="12.75">
      <c r="A1130" s="65">
        <v>1</v>
      </c>
      <c r="B1130" s="1" t="s">
        <v>1690</v>
      </c>
      <c r="C1130" s="2">
        <v>2014</v>
      </c>
      <c r="D1130" s="372">
        <v>479.77</v>
      </c>
    </row>
    <row r="1131" spans="1:4" ht="12.75">
      <c r="A1131" s="65">
        <v>2</v>
      </c>
      <c r="B1131" s="1" t="s">
        <v>1689</v>
      </c>
      <c r="C1131" s="2">
        <v>2014</v>
      </c>
      <c r="D1131" s="372">
        <v>549</v>
      </c>
    </row>
    <row r="1132" spans="1:4" ht="12.75">
      <c r="A1132" s="65">
        <v>3</v>
      </c>
      <c r="B1132" s="1" t="s">
        <v>1685</v>
      </c>
      <c r="C1132" s="2">
        <v>2014</v>
      </c>
      <c r="D1132" s="372">
        <v>1200</v>
      </c>
    </row>
    <row r="1133" spans="1:4" ht="12.75">
      <c r="A1133" s="65">
        <v>4</v>
      </c>
      <c r="B1133" s="1" t="s">
        <v>1691</v>
      </c>
      <c r="C1133" s="2">
        <v>2014</v>
      </c>
      <c r="D1133" s="372">
        <v>397</v>
      </c>
    </row>
    <row r="1134" spans="1:4" ht="12.75">
      <c r="A1134" s="65">
        <v>5</v>
      </c>
      <c r="B1134" s="1" t="s">
        <v>1684</v>
      </c>
      <c r="C1134" s="2">
        <v>2014</v>
      </c>
      <c r="D1134" s="372">
        <v>978.99</v>
      </c>
    </row>
    <row r="1135" spans="1:4" ht="12.75">
      <c r="A1135" s="65">
        <v>6</v>
      </c>
      <c r="B1135" s="1" t="s">
        <v>1684</v>
      </c>
      <c r="C1135" s="2">
        <v>2014</v>
      </c>
      <c r="D1135" s="372">
        <v>978.99</v>
      </c>
    </row>
    <row r="1136" spans="1:4" ht="12.75">
      <c r="A1136" s="65">
        <v>7</v>
      </c>
      <c r="B1136" s="1" t="s">
        <v>1688</v>
      </c>
      <c r="C1136" s="2">
        <v>2014</v>
      </c>
      <c r="D1136" s="372">
        <v>1369</v>
      </c>
    </row>
    <row r="1137" spans="1:4" ht="12.75">
      <c r="A1137" s="65">
        <v>8</v>
      </c>
      <c r="B1137" s="1" t="s">
        <v>1686</v>
      </c>
      <c r="C1137" s="2">
        <v>2014</v>
      </c>
      <c r="D1137" s="372">
        <v>719</v>
      </c>
    </row>
    <row r="1138" spans="1:4" ht="12.75">
      <c r="A1138" s="65">
        <v>9</v>
      </c>
      <c r="B1138" s="1" t="s">
        <v>1689</v>
      </c>
      <c r="C1138" s="2">
        <v>2014</v>
      </c>
      <c r="D1138" s="372">
        <v>640.01</v>
      </c>
    </row>
    <row r="1139" spans="1:4" ht="12.75">
      <c r="A1139" s="65">
        <v>10</v>
      </c>
      <c r="B1139" s="1" t="s">
        <v>1687</v>
      </c>
      <c r="C1139" s="2">
        <v>2014</v>
      </c>
      <c r="D1139" s="372">
        <v>1199</v>
      </c>
    </row>
    <row r="1140" spans="1:4" ht="12.75">
      <c r="A1140" s="65">
        <v>11</v>
      </c>
      <c r="B1140" s="1" t="s">
        <v>1683</v>
      </c>
      <c r="C1140" s="2">
        <v>2015</v>
      </c>
      <c r="D1140" s="372">
        <v>499</v>
      </c>
    </row>
    <row r="1141" spans="1:4" ht="12.75">
      <c r="A1141" s="65">
        <v>12</v>
      </c>
      <c r="B1141" s="1" t="s">
        <v>1683</v>
      </c>
      <c r="C1141" s="2">
        <v>2015</v>
      </c>
      <c r="D1141" s="372">
        <v>1463.7</v>
      </c>
    </row>
    <row r="1142" spans="1:4" ht="12.75">
      <c r="A1142" s="65">
        <v>13</v>
      </c>
      <c r="B1142" s="1" t="s">
        <v>1687</v>
      </c>
      <c r="C1142" s="2">
        <v>2015</v>
      </c>
      <c r="D1142" s="372">
        <v>1090</v>
      </c>
    </row>
    <row r="1143" spans="1:4" ht="12.75">
      <c r="A1143" s="65">
        <v>14</v>
      </c>
      <c r="B1143" s="1" t="s">
        <v>1689</v>
      </c>
      <c r="C1143" s="2">
        <v>2015</v>
      </c>
      <c r="D1143" s="372">
        <v>1090</v>
      </c>
    </row>
    <row r="1144" spans="1:4" ht="12.75">
      <c r="A1144" s="65">
        <v>15</v>
      </c>
      <c r="B1144" s="1" t="s">
        <v>1691</v>
      </c>
      <c r="C1144" s="2">
        <v>2015</v>
      </c>
      <c r="D1144" s="372">
        <v>320</v>
      </c>
    </row>
    <row r="1145" spans="1:4" ht="12.75">
      <c r="A1145" s="65">
        <v>16</v>
      </c>
      <c r="B1145" s="1" t="s">
        <v>1692</v>
      </c>
      <c r="C1145" s="2">
        <v>2016</v>
      </c>
      <c r="D1145" s="372">
        <v>1548.27</v>
      </c>
    </row>
    <row r="1146" spans="1:4" ht="12.75">
      <c r="A1146" s="65">
        <v>17</v>
      </c>
      <c r="B1146" s="1" t="s">
        <v>770</v>
      </c>
      <c r="C1146" s="2">
        <v>2016</v>
      </c>
      <c r="D1146" s="372">
        <v>1801.95</v>
      </c>
    </row>
    <row r="1147" spans="1:4" ht="12.75">
      <c r="A1147" s="65">
        <v>18</v>
      </c>
      <c r="B1147" s="1" t="s">
        <v>1693</v>
      </c>
      <c r="C1147" s="2">
        <v>2016</v>
      </c>
      <c r="D1147" s="372">
        <v>500</v>
      </c>
    </row>
    <row r="1148" spans="1:4" ht="12.75">
      <c r="A1148" s="65">
        <v>19</v>
      </c>
      <c r="B1148" s="1" t="s">
        <v>768</v>
      </c>
      <c r="C1148" s="2">
        <v>2016</v>
      </c>
      <c r="D1148" s="372">
        <v>250</v>
      </c>
    </row>
    <row r="1149" spans="1:4" ht="12.75">
      <c r="A1149" s="65">
        <v>20</v>
      </c>
      <c r="B1149" s="1" t="s">
        <v>1684</v>
      </c>
      <c r="C1149" s="2">
        <v>2016</v>
      </c>
      <c r="D1149" s="372">
        <v>600</v>
      </c>
    </row>
    <row r="1150" spans="1:4" ht="12.75">
      <c r="A1150" s="65">
        <v>21</v>
      </c>
      <c r="B1150" s="1" t="s">
        <v>1687</v>
      </c>
      <c r="C1150" s="2">
        <v>2017</v>
      </c>
      <c r="D1150" s="372">
        <v>1440</v>
      </c>
    </row>
    <row r="1151" spans="1:4" ht="12.75">
      <c r="A1151" s="65">
        <v>22</v>
      </c>
      <c r="B1151" s="1" t="s">
        <v>1691</v>
      </c>
      <c r="C1151" s="2">
        <v>2017</v>
      </c>
      <c r="D1151" s="372">
        <v>299</v>
      </c>
    </row>
    <row r="1152" spans="1:4" ht="12.75">
      <c r="A1152" s="65">
        <v>23</v>
      </c>
      <c r="B1152" s="1" t="s">
        <v>1684</v>
      </c>
      <c r="C1152" s="2">
        <v>2017</v>
      </c>
      <c r="D1152" s="372">
        <v>980</v>
      </c>
    </row>
    <row r="1153" spans="1:4" ht="12.75">
      <c r="A1153" s="65">
        <v>24</v>
      </c>
      <c r="B1153" s="1" t="s">
        <v>1685</v>
      </c>
      <c r="C1153" s="2">
        <v>2017</v>
      </c>
      <c r="D1153" s="372">
        <v>740</v>
      </c>
    </row>
    <row r="1154" spans="1:4" ht="12.75">
      <c r="A1154" s="65">
        <v>25</v>
      </c>
      <c r="B1154" s="1" t="s">
        <v>1694</v>
      </c>
      <c r="C1154" s="2">
        <v>2017</v>
      </c>
      <c r="D1154" s="372">
        <v>800</v>
      </c>
    </row>
    <row r="1155" spans="1:4" ht="12.75">
      <c r="A1155" s="65">
        <v>26</v>
      </c>
      <c r="B1155" s="1" t="s">
        <v>1689</v>
      </c>
      <c r="C1155" s="2">
        <v>2017</v>
      </c>
      <c r="D1155" s="372">
        <v>1360</v>
      </c>
    </row>
    <row r="1156" spans="1:4" ht="12.75">
      <c r="A1156" s="65">
        <v>27</v>
      </c>
      <c r="B1156" s="1" t="s">
        <v>1695</v>
      </c>
      <c r="C1156" s="2">
        <v>2018</v>
      </c>
      <c r="D1156" s="372">
        <v>720</v>
      </c>
    </row>
    <row r="1157" spans="1:4" ht="12.75">
      <c r="A1157" s="65">
        <v>28</v>
      </c>
      <c r="B1157" s="1" t="s">
        <v>1687</v>
      </c>
      <c r="C1157" s="2">
        <v>2018</v>
      </c>
      <c r="D1157" s="372">
        <v>1220</v>
      </c>
    </row>
    <row r="1158" spans="1:4" ht="12.75">
      <c r="A1158" s="65">
        <v>29</v>
      </c>
      <c r="B1158" s="1" t="s">
        <v>1685</v>
      </c>
      <c r="C1158" s="2">
        <v>2018</v>
      </c>
      <c r="D1158" s="372">
        <v>2205</v>
      </c>
    </row>
    <row r="1159" spans="1:4" ht="12.75">
      <c r="A1159" s="683" t="s">
        <v>0</v>
      </c>
      <c r="B1159" s="683"/>
      <c r="C1159" s="683"/>
      <c r="D1159" s="373">
        <f>SUM(D1130:D1158)</f>
        <v>27437.68</v>
      </c>
    </row>
    <row r="1160" spans="1:4" ht="12.75">
      <c r="A1160" s="684" t="s">
        <v>2304</v>
      </c>
      <c r="B1160" s="684"/>
      <c r="C1160" s="684"/>
      <c r="D1160" s="684"/>
    </row>
    <row r="1161" spans="1:4" ht="12.75">
      <c r="A1161" s="2" t="s">
        <v>119</v>
      </c>
      <c r="B1161" s="1" t="s">
        <v>114</v>
      </c>
      <c r="C1161" s="2">
        <v>2014</v>
      </c>
      <c r="D1161" s="372">
        <v>999</v>
      </c>
    </row>
    <row r="1162" spans="1:4" ht="12.75">
      <c r="A1162" s="2" t="s">
        <v>120</v>
      </c>
      <c r="B1162" s="1" t="s">
        <v>1696</v>
      </c>
      <c r="C1162" s="2">
        <v>2014</v>
      </c>
      <c r="D1162" s="372">
        <v>589</v>
      </c>
    </row>
    <row r="1163" spans="1:4" ht="12.75">
      <c r="A1163" s="2" t="s">
        <v>122</v>
      </c>
      <c r="B1163" s="1" t="s">
        <v>1697</v>
      </c>
      <c r="C1163" s="2">
        <v>2014</v>
      </c>
      <c r="D1163" s="372">
        <v>388</v>
      </c>
    </row>
    <row r="1164" spans="1:4" ht="12.75">
      <c r="A1164" s="2" t="s">
        <v>124</v>
      </c>
      <c r="B1164" s="1" t="s">
        <v>1698</v>
      </c>
      <c r="C1164" s="2">
        <v>2014</v>
      </c>
      <c r="D1164" s="372">
        <v>1300</v>
      </c>
    </row>
    <row r="1165" spans="1:4" ht="12.75">
      <c r="A1165" s="2" t="s">
        <v>126</v>
      </c>
      <c r="B1165" s="1" t="s">
        <v>1698</v>
      </c>
      <c r="C1165" s="2">
        <v>2015</v>
      </c>
      <c r="D1165" s="372">
        <v>1175.01</v>
      </c>
    </row>
    <row r="1166" spans="1:4" ht="12.75">
      <c r="A1166" s="2" t="s">
        <v>128</v>
      </c>
      <c r="B1166" s="1" t="s">
        <v>1698</v>
      </c>
      <c r="C1166" s="2">
        <v>2015</v>
      </c>
      <c r="D1166" s="372">
        <v>1175.01</v>
      </c>
    </row>
    <row r="1167" spans="1:4" ht="12.75">
      <c r="A1167" s="2" t="s">
        <v>129</v>
      </c>
      <c r="B1167" s="1" t="s">
        <v>1698</v>
      </c>
      <c r="C1167" s="2">
        <v>2015</v>
      </c>
      <c r="D1167" s="372">
        <v>1175.01</v>
      </c>
    </row>
    <row r="1168" spans="1:4" ht="12.75">
      <c r="A1168" s="2" t="s">
        <v>131</v>
      </c>
      <c r="B1168" s="1" t="s">
        <v>1698</v>
      </c>
      <c r="C1168" s="2">
        <v>2015</v>
      </c>
      <c r="D1168" s="372">
        <v>1175.01</v>
      </c>
    </row>
    <row r="1169" spans="1:4" ht="12.75">
      <c r="A1169" s="2" t="s">
        <v>133</v>
      </c>
      <c r="B1169" s="1" t="s">
        <v>1699</v>
      </c>
      <c r="C1169" s="2">
        <v>2016</v>
      </c>
      <c r="D1169" s="372">
        <v>449</v>
      </c>
    </row>
    <row r="1170" spans="1:4" ht="12.75">
      <c r="A1170" s="2" t="s">
        <v>134</v>
      </c>
      <c r="B1170" s="1" t="s">
        <v>114</v>
      </c>
      <c r="C1170" s="2">
        <v>2017</v>
      </c>
      <c r="D1170" s="372">
        <v>2999</v>
      </c>
    </row>
    <row r="1171" spans="1:4" ht="12.75">
      <c r="A1171" s="2" t="s">
        <v>135</v>
      </c>
      <c r="B1171" s="1" t="s">
        <v>114</v>
      </c>
      <c r="C1171" s="2">
        <v>2017</v>
      </c>
      <c r="D1171" s="372">
        <v>2999</v>
      </c>
    </row>
    <row r="1172" spans="1:4" ht="12.75">
      <c r="A1172" s="2" t="s">
        <v>136</v>
      </c>
      <c r="B1172" s="1" t="s">
        <v>1686</v>
      </c>
      <c r="C1172" s="2">
        <v>2017</v>
      </c>
      <c r="D1172" s="372">
        <v>700</v>
      </c>
    </row>
    <row r="1173" spans="1:4" ht="12.75">
      <c r="A1173" s="2" t="s">
        <v>138</v>
      </c>
      <c r="B1173" s="1" t="s">
        <v>1700</v>
      </c>
      <c r="C1173" s="2">
        <v>2017</v>
      </c>
      <c r="D1173" s="372">
        <v>2299</v>
      </c>
    </row>
    <row r="1174" spans="1:4" ht="12.75">
      <c r="A1174" s="2" t="s">
        <v>139</v>
      </c>
      <c r="B1174" s="1" t="s">
        <v>114</v>
      </c>
      <c r="C1174" s="2">
        <v>2018</v>
      </c>
      <c r="D1174" s="372">
        <v>1450</v>
      </c>
    </row>
    <row r="1175" spans="1:4" ht="12.75">
      <c r="A1175" s="2" t="s">
        <v>141</v>
      </c>
      <c r="B1175" s="1" t="s">
        <v>1701</v>
      </c>
      <c r="C1175" s="2">
        <v>2018</v>
      </c>
      <c r="D1175" s="372">
        <v>560.88</v>
      </c>
    </row>
    <row r="1176" spans="1:4" ht="12.75">
      <c r="A1176" s="2" t="s">
        <v>142</v>
      </c>
      <c r="B1176" s="1" t="s">
        <v>114</v>
      </c>
      <c r="C1176" s="2">
        <v>2018</v>
      </c>
      <c r="D1176" s="372">
        <v>1100</v>
      </c>
    </row>
    <row r="1177" spans="1:4" ht="12.75">
      <c r="A1177" s="2" t="s">
        <v>143</v>
      </c>
      <c r="B1177" s="1" t="s">
        <v>114</v>
      </c>
      <c r="C1177" s="2">
        <v>2018</v>
      </c>
      <c r="D1177" s="372">
        <v>1100</v>
      </c>
    </row>
    <row r="1178" spans="1:4" ht="12.75">
      <c r="A1178" s="683" t="s">
        <v>0</v>
      </c>
      <c r="B1178" s="683"/>
      <c r="C1178" s="683"/>
      <c r="D1178" s="373">
        <f>SUM(D1161:D1177)</f>
        <v>21632.920000000002</v>
      </c>
    </row>
    <row r="1179" spans="1:4" ht="12.75">
      <c r="A1179" s="684" t="s">
        <v>175</v>
      </c>
      <c r="B1179" s="684"/>
      <c r="C1179" s="684"/>
      <c r="D1179" s="684"/>
    </row>
    <row r="1180" spans="1:4" ht="25.5">
      <c r="A1180" s="2">
        <v>1</v>
      </c>
      <c r="B1180" s="1" t="s">
        <v>1702</v>
      </c>
      <c r="C1180" s="2">
        <v>2017</v>
      </c>
      <c r="D1180" s="372">
        <v>2022.97</v>
      </c>
    </row>
    <row r="1181" spans="1:4" ht="12.75">
      <c r="A1181" s="683" t="s">
        <v>0</v>
      </c>
      <c r="B1181" s="683"/>
      <c r="C1181" s="683"/>
      <c r="D1181" s="373">
        <f>SUM(D1180)</f>
        <v>2022.97</v>
      </c>
    </row>
    <row r="1182" spans="1:4" ht="12.75">
      <c r="A1182" s="35"/>
      <c r="B1182" s="35"/>
      <c r="C1182" s="35"/>
      <c r="D1182" s="390"/>
    </row>
    <row r="1183" spans="1:4" ht="12.75">
      <c r="A1183" s="73" t="s">
        <v>231</v>
      </c>
      <c r="B1183" s="73"/>
      <c r="C1183" s="85"/>
      <c r="D1183" s="398"/>
    </row>
    <row r="1184" spans="1:4" ht="12.75">
      <c r="A1184" s="684" t="s">
        <v>116</v>
      </c>
      <c r="B1184" s="684"/>
      <c r="C1184" s="684"/>
      <c r="D1184" s="684"/>
    </row>
    <row r="1185" spans="1:4" ht="12.75">
      <c r="A1185" s="65">
        <v>1</v>
      </c>
      <c r="B1185" s="94" t="s">
        <v>179</v>
      </c>
      <c r="C1185" s="95">
        <v>2014</v>
      </c>
      <c r="D1185" s="403">
        <v>809</v>
      </c>
    </row>
    <row r="1186" spans="1:4" ht="12.75">
      <c r="A1186" s="65">
        <v>2</v>
      </c>
      <c r="B1186" s="94" t="s">
        <v>179</v>
      </c>
      <c r="C1186" s="95">
        <v>2014</v>
      </c>
      <c r="D1186" s="403">
        <v>869</v>
      </c>
    </row>
    <row r="1187" spans="1:4" ht="25.5">
      <c r="A1187" s="65">
        <v>3</v>
      </c>
      <c r="B1187" s="94" t="s">
        <v>1751</v>
      </c>
      <c r="C1187" s="95">
        <v>2014</v>
      </c>
      <c r="D1187" s="403">
        <v>750</v>
      </c>
    </row>
    <row r="1188" spans="1:4" ht="12.75">
      <c r="A1188" s="65">
        <v>4</v>
      </c>
      <c r="B1188" s="94" t="s">
        <v>1752</v>
      </c>
      <c r="C1188" s="95">
        <v>2015</v>
      </c>
      <c r="D1188" s="403">
        <v>550</v>
      </c>
    </row>
    <row r="1189" spans="1:4" ht="12.75">
      <c r="A1189" s="65">
        <v>5</v>
      </c>
      <c r="B1189" s="94" t="s">
        <v>1753</v>
      </c>
      <c r="C1189" s="95">
        <v>2015</v>
      </c>
      <c r="D1189" s="403">
        <v>552.75</v>
      </c>
    </row>
    <row r="1190" spans="1:4" ht="12.75">
      <c r="A1190" s="65">
        <v>6</v>
      </c>
      <c r="B1190" s="94" t="s">
        <v>1754</v>
      </c>
      <c r="C1190" s="95">
        <v>2015</v>
      </c>
      <c r="D1190" s="403">
        <v>3444</v>
      </c>
    </row>
    <row r="1191" spans="1:4" ht="12.75">
      <c r="A1191" s="65">
        <v>7</v>
      </c>
      <c r="B1191" s="94" t="s">
        <v>1755</v>
      </c>
      <c r="C1191" s="95">
        <v>2017</v>
      </c>
      <c r="D1191" s="403">
        <v>1290</v>
      </c>
    </row>
    <row r="1192" spans="1:4" ht="12.75">
      <c r="A1192" s="65">
        <v>8</v>
      </c>
      <c r="B1192" s="94" t="s">
        <v>1756</v>
      </c>
      <c r="C1192" s="95">
        <v>2017</v>
      </c>
      <c r="D1192" s="403">
        <v>1599</v>
      </c>
    </row>
    <row r="1193" spans="1:4" ht="12.75">
      <c r="A1193" s="65">
        <v>9</v>
      </c>
      <c r="B1193" s="94" t="s">
        <v>646</v>
      </c>
      <c r="C1193" s="95">
        <v>2017</v>
      </c>
      <c r="D1193" s="403">
        <v>1550</v>
      </c>
    </row>
    <row r="1194" spans="1:4" ht="12.75">
      <c r="A1194" s="65">
        <v>10</v>
      </c>
      <c r="B1194" s="94" t="s">
        <v>1757</v>
      </c>
      <c r="C1194" s="95">
        <v>2018</v>
      </c>
      <c r="D1194" s="403">
        <v>5104.88</v>
      </c>
    </row>
    <row r="1195" spans="1:4" ht="12.75">
      <c r="A1195" s="65">
        <v>11</v>
      </c>
      <c r="B1195" s="94" t="s">
        <v>1758</v>
      </c>
      <c r="C1195" s="95">
        <v>2018</v>
      </c>
      <c r="D1195" s="403">
        <v>2198.99</v>
      </c>
    </row>
    <row r="1196" spans="1:4" ht="12.75">
      <c r="A1196" s="65">
        <v>12</v>
      </c>
      <c r="B1196" s="94" t="s">
        <v>1758</v>
      </c>
      <c r="C1196" s="95">
        <v>2018</v>
      </c>
      <c r="D1196" s="403">
        <v>1399</v>
      </c>
    </row>
    <row r="1197" spans="1:4" ht="12.75">
      <c r="A1197" s="65">
        <v>13</v>
      </c>
      <c r="B1197" s="94" t="s">
        <v>1759</v>
      </c>
      <c r="C1197" s="95">
        <v>2018</v>
      </c>
      <c r="D1197" s="403">
        <v>1739</v>
      </c>
    </row>
    <row r="1198" spans="1:4" ht="12.75">
      <c r="A1198" s="65">
        <v>14</v>
      </c>
      <c r="B1198" s="94" t="s">
        <v>1760</v>
      </c>
      <c r="C1198" s="95">
        <v>2018</v>
      </c>
      <c r="D1198" s="403">
        <v>603</v>
      </c>
    </row>
    <row r="1199" spans="1:4" ht="12.75">
      <c r="A1199" s="683" t="s">
        <v>0</v>
      </c>
      <c r="B1199" s="683"/>
      <c r="C1199" s="683"/>
      <c r="D1199" s="373">
        <f>SUM(D1185:D1198)</f>
        <v>22458.620000000003</v>
      </c>
    </row>
    <row r="1200" spans="1:4" ht="12.75">
      <c r="A1200" s="684" t="s">
        <v>156</v>
      </c>
      <c r="B1200" s="684"/>
      <c r="C1200" s="684"/>
      <c r="D1200" s="684"/>
    </row>
    <row r="1201" spans="1:4" ht="12.75">
      <c r="A1201" s="2">
        <v>1</v>
      </c>
      <c r="B1201" s="94" t="s">
        <v>1761</v>
      </c>
      <c r="C1201" s="95">
        <v>2014</v>
      </c>
      <c r="D1201" s="404">
        <v>418</v>
      </c>
    </row>
    <row r="1202" spans="1:4" ht="12.75">
      <c r="A1202" s="683" t="s">
        <v>0</v>
      </c>
      <c r="B1202" s="683"/>
      <c r="C1202" s="683"/>
      <c r="D1202" s="373">
        <f>SUM(D1201:D1201)</f>
        <v>418</v>
      </c>
    </row>
    <row r="1203" spans="1:4" ht="12.75">
      <c r="A1203" s="72"/>
      <c r="B1203" s="72"/>
      <c r="C1203" s="72"/>
      <c r="D1203" s="381"/>
    </row>
    <row r="1204" spans="1:4" ht="12.75">
      <c r="A1204" s="76" t="s">
        <v>232</v>
      </c>
      <c r="B1204" s="76"/>
      <c r="C1204" s="88"/>
      <c r="D1204" s="398"/>
    </row>
    <row r="1205" spans="1:4" ht="12.75">
      <c r="A1205" s="684" t="s">
        <v>116</v>
      </c>
      <c r="B1205" s="684"/>
      <c r="C1205" s="684"/>
      <c r="D1205" s="684"/>
    </row>
    <row r="1206" spans="1:4" ht="12.75">
      <c r="A1206" s="2">
        <v>1</v>
      </c>
      <c r="B1206" s="1" t="s">
        <v>583</v>
      </c>
      <c r="C1206" s="2">
        <v>2014</v>
      </c>
      <c r="D1206" s="372">
        <v>475</v>
      </c>
    </row>
    <row r="1207" spans="1:4" ht="12.75">
      <c r="A1207" s="2">
        <v>2</v>
      </c>
      <c r="B1207" s="70" t="s">
        <v>179</v>
      </c>
      <c r="C1207" s="68">
        <v>2017</v>
      </c>
      <c r="D1207" s="405">
        <v>2490</v>
      </c>
    </row>
    <row r="1208" spans="1:4" ht="12.75">
      <c r="A1208" s="2">
        <v>3</v>
      </c>
      <c r="B1208" s="1" t="s">
        <v>114</v>
      </c>
      <c r="C1208" s="2">
        <v>2018</v>
      </c>
      <c r="D1208" s="372">
        <v>2979.99</v>
      </c>
    </row>
    <row r="1209" spans="1:4" ht="12.75">
      <c r="A1209" s="683" t="s">
        <v>0</v>
      </c>
      <c r="B1209" s="683"/>
      <c r="C1209" s="683"/>
      <c r="D1209" s="373">
        <f>SUM(D1206:D1208)</f>
        <v>5944.99</v>
      </c>
    </row>
    <row r="1210" spans="1:4" ht="12.75">
      <c r="A1210" s="72"/>
      <c r="B1210" s="72"/>
      <c r="C1210" s="72"/>
      <c r="D1210" s="381"/>
    </row>
    <row r="1211" spans="1:4" ht="12.75">
      <c r="A1211" s="685" t="s">
        <v>233</v>
      </c>
      <c r="B1211" s="685"/>
      <c r="C1211" s="685"/>
      <c r="D1211" s="685"/>
    </row>
    <row r="1212" spans="1:4" ht="12.75">
      <c r="A1212" s="684" t="s">
        <v>116</v>
      </c>
      <c r="B1212" s="684"/>
      <c r="C1212" s="684"/>
      <c r="D1212" s="684"/>
    </row>
    <row r="1213" spans="1:4" ht="12.75">
      <c r="A1213" s="2">
        <v>1</v>
      </c>
      <c r="B1213" s="1" t="s">
        <v>1813</v>
      </c>
      <c r="C1213" s="2">
        <v>2014</v>
      </c>
      <c r="D1213" s="372">
        <v>120</v>
      </c>
    </row>
    <row r="1214" spans="1:4" ht="12.75">
      <c r="A1214" s="683" t="s">
        <v>0</v>
      </c>
      <c r="B1214" s="683"/>
      <c r="C1214" s="683"/>
      <c r="D1214" s="373">
        <f>SUM(D1213:D1213)</f>
        <v>120</v>
      </c>
    </row>
    <row r="1215" spans="1:4" ht="12.75">
      <c r="A1215" s="63"/>
      <c r="B1215" s="63"/>
      <c r="C1215" s="64"/>
      <c r="D1215" s="369"/>
    </row>
    <row r="1216" spans="1:4" ht="12.75">
      <c r="A1216" s="63"/>
      <c r="B1216" s="63"/>
      <c r="C1216" s="64"/>
      <c r="D1216" s="369"/>
    </row>
    <row r="1217" spans="2:6" ht="22.5" customHeight="1">
      <c r="B1217" s="721" t="s">
        <v>2301</v>
      </c>
      <c r="C1217" s="721"/>
      <c r="D1217" s="582">
        <f>SUM(D28+D103+D186+D210+D223+D242+D308+D347+D382+D402+D445+D462+D484+D524+D554+D581+D686+D931+D959+D995+D1036+D1078+D1105+D1123+D1159+D1199+D1209+D1214)</f>
        <v>3240102.8200000017</v>
      </c>
      <c r="F1217" s="579"/>
    </row>
    <row r="1218" spans="2:6" ht="22.5" customHeight="1">
      <c r="B1218" s="721" t="s">
        <v>2302</v>
      </c>
      <c r="C1218" s="721"/>
      <c r="D1218" s="582">
        <f>SUM(D35+D139+D198+D232+D246+D326+D351+D389+D411+D449+D468+D499+D545+D566+D589+D600+D747+D945+D975+D989+D998+D1043+D1081+D1112+D1126+D1178+D1202)</f>
        <v>673186.97</v>
      </c>
      <c r="F1218" s="579"/>
    </row>
    <row r="1219" spans="2:6" ht="22.5" customHeight="1">
      <c r="B1219" s="721" t="s">
        <v>2303</v>
      </c>
      <c r="C1219" s="721"/>
      <c r="D1219" s="582">
        <f>SUM(D202+D948+D978+D1181)</f>
        <v>9704.14</v>
      </c>
      <c r="F1219" s="579"/>
    </row>
    <row r="1220" ht="12.75">
      <c r="F1220" s="579"/>
    </row>
  </sheetData>
  <sheetProtection/>
  <mergeCells count="150">
    <mergeCell ref="B1219:C1219"/>
    <mergeCell ref="B1218:C1218"/>
    <mergeCell ref="B1217:C1217"/>
    <mergeCell ref="A103:C103"/>
    <mergeCell ref="A104:D104"/>
    <mergeCell ref="A139:C139"/>
    <mergeCell ref="A199:D199"/>
    <mergeCell ref="A202:C202"/>
    <mergeCell ref="A204:D204"/>
    <mergeCell ref="A205:D205"/>
    <mergeCell ref="A5:D5"/>
    <mergeCell ref="A6:D6"/>
    <mergeCell ref="A29:D29"/>
    <mergeCell ref="A37:D37"/>
    <mergeCell ref="A38:D38"/>
    <mergeCell ref="D93:D98"/>
    <mergeCell ref="D85:D90"/>
    <mergeCell ref="D79:D84"/>
    <mergeCell ref="D99:D101"/>
    <mergeCell ref="A141:D141"/>
    <mergeCell ref="A142:D142"/>
    <mergeCell ref="A186:C186"/>
    <mergeCell ref="A187:D187"/>
    <mergeCell ref="A198:C198"/>
    <mergeCell ref="A210:C210"/>
    <mergeCell ref="A212:D212"/>
    <mergeCell ref="A213:D213"/>
    <mergeCell ref="A309:D309"/>
    <mergeCell ref="A223:C223"/>
    <mergeCell ref="A224:D224"/>
    <mergeCell ref="A232:C232"/>
    <mergeCell ref="A234:D234"/>
    <mergeCell ref="A235:D235"/>
    <mergeCell ref="A242:C242"/>
    <mergeCell ref="A326:C326"/>
    <mergeCell ref="A328:D328"/>
    <mergeCell ref="A329:D329"/>
    <mergeCell ref="A347:C347"/>
    <mergeCell ref="A348:D348"/>
    <mergeCell ref="A243:D243"/>
    <mergeCell ref="A246:C246"/>
    <mergeCell ref="A248:D248"/>
    <mergeCell ref="A249:D249"/>
    <mergeCell ref="A308:C308"/>
    <mergeCell ref="A351:C351"/>
    <mergeCell ref="A352:D352"/>
    <mergeCell ref="A353:D353"/>
    <mergeCell ref="A354:D354"/>
    <mergeCell ref="A382:C382"/>
    <mergeCell ref="B383:D383"/>
    <mergeCell ref="A389:C389"/>
    <mergeCell ref="A390:D390"/>
    <mergeCell ref="A391:D391"/>
    <mergeCell ref="A392:D392"/>
    <mergeCell ref="A402:C402"/>
    <mergeCell ref="A403:D403"/>
    <mergeCell ref="A411:C411"/>
    <mergeCell ref="A412:D412"/>
    <mergeCell ref="A413:D413"/>
    <mergeCell ref="A414:D414"/>
    <mergeCell ref="A445:C445"/>
    <mergeCell ref="A446:D446"/>
    <mergeCell ref="A449:C449"/>
    <mergeCell ref="A450:D450"/>
    <mergeCell ref="A451:D451"/>
    <mergeCell ref="A452:D452"/>
    <mergeCell ref="A462:C462"/>
    <mergeCell ref="A463:D463"/>
    <mergeCell ref="A468:C468"/>
    <mergeCell ref="A470:D470"/>
    <mergeCell ref="A471:D471"/>
    <mergeCell ref="A484:C484"/>
    <mergeCell ref="A485:D485"/>
    <mergeCell ref="A499:C499"/>
    <mergeCell ref="A500:D500"/>
    <mergeCell ref="A501:D501"/>
    <mergeCell ref="A502:D502"/>
    <mergeCell ref="A524:C524"/>
    <mergeCell ref="A525:D525"/>
    <mergeCell ref="A545:C545"/>
    <mergeCell ref="B518:C518"/>
    <mergeCell ref="A602:D602"/>
    <mergeCell ref="A603:D603"/>
    <mergeCell ref="A686:C686"/>
    <mergeCell ref="A687:D687"/>
    <mergeCell ref="A546:D546"/>
    <mergeCell ref="A547:D547"/>
    <mergeCell ref="A548:D548"/>
    <mergeCell ref="A554:C554"/>
    <mergeCell ref="A555:D555"/>
    <mergeCell ref="A566:C566"/>
    <mergeCell ref="A568:D568"/>
    <mergeCell ref="A569:D569"/>
    <mergeCell ref="A581:C581"/>
    <mergeCell ref="A582:D582"/>
    <mergeCell ref="A747:C747"/>
    <mergeCell ref="A749:D749"/>
    <mergeCell ref="A589:C589"/>
    <mergeCell ref="A591:D591"/>
    <mergeCell ref="A592:D592"/>
    <mergeCell ref="A600:C600"/>
    <mergeCell ref="A750:D750"/>
    <mergeCell ref="A931:C931"/>
    <mergeCell ref="A932:D932"/>
    <mergeCell ref="A946:D946"/>
    <mergeCell ref="A976:D976"/>
    <mergeCell ref="A978:C978"/>
    <mergeCell ref="A1036:C1036"/>
    <mergeCell ref="A1037:C1037"/>
    <mergeCell ref="A980:D980"/>
    <mergeCell ref="A981:D981"/>
    <mergeCell ref="A948:C948"/>
    <mergeCell ref="A950:D950"/>
    <mergeCell ref="A951:D951"/>
    <mergeCell ref="A959:C959"/>
    <mergeCell ref="A960:D960"/>
    <mergeCell ref="A975:C975"/>
    <mergeCell ref="A989:C989"/>
    <mergeCell ref="A992:D992"/>
    <mergeCell ref="A995:C995"/>
    <mergeCell ref="A996:D996"/>
    <mergeCell ref="A998:C998"/>
    <mergeCell ref="A1001:D1001"/>
    <mergeCell ref="A1043:C1043"/>
    <mergeCell ref="A1046:D1046"/>
    <mergeCell ref="A1078:C1078"/>
    <mergeCell ref="A1079:D1079"/>
    <mergeCell ref="A1105:C1105"/>
    <mergeCell ref="A1106:D1106"/>
    <mergeCell ref="A1081:C1081"/>
    <mergeCell ref="A1084:D1084"/>
    <mergeCell ref="A1112:C1112"/>
    <mergeCell ref="A1115:D1115"/>
    <mergeCell ref="A1129:D1129"/>
    <mergeCell ref="A1159:C1159"/>
    <mergeCell ref="A1123:C1123"/>
    <mergeCell ref="A1124:D1124"/>
    <mergeCell ref="A1160:D1160"/>
    <mergeCell ref="A1178:C1178"/>
    <mergeCell ref="A1211:D1211"/>
    <mergeCell ref="A1212:D1212"/>
    <mergeCell ref="A1179:D1179"/>
    <mergeCell ref="A1181:C1181"/>
    <mergeCell ref="A1214:C1214"/>
    <mergeCell ref="A1184:D1184"/>
    <mergeCell ref="A1199:C1199"/>
    <mergeCell ref="A1200:D1200"/>
    <mergeCell ref="A1202:C1202"/>
    <mergeCell ref="A1205:D1205"/>
    <mergeCell ref="A1209:C120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82"/>
  <sheetViews>
    <sheetView view="pageBreakPreview" zoomScale="69" zoomScaleSheetLayoutView="69" zoomScalePageLayoutView="0" workbookViewId="0" topLeftCell="A1">
      <selection activeCell="N6" sqref="N6"/>
    </sheetView>
  </sheetViews>
  <sheetFormatPr defaultColWidth="9.140625" defaultRowHeight="33" customHeight="1"/>
  <cols>
    <col min="1" max="1" width="4.57421875" style="4" customWidth="1"/>
    <col min="2" max="2" width="14.8515625" style="4" customWidth="1"/>
    <col min="3" max="3" width="18.00390625" style="4" customWidth="1"/>
    <col min="4" max="4" width="24.140625" style="7" customWidth="1"/>
    <col min="5" max="5" width="14.28125" style="4" customWidth="1"/>
    <col min="6" max="6" width="15.140625" style="4" customWidth="1"/>
    <col min="7" max="7" width="12.00390625" style="4" customWidth="1"/>
    <col min="8" max="8" width="13.140625" style="4" customWidth="1"/>
    <col min="9" max="9" width="14.28125" style="5" customWidth="1"/>
    <col min="10" max="10" width="14.00390625" style="4" customWidth="1"/>
    <col min="11" max="11" width="10.8515625" style="5" customWidth="1"/>
    <col min="12" max="12" width="15.140625" style="4" customWidth="1"/>
    <col min="13" max="13" width="14.7109375" style="4" customWidth="1"/>
    <col min="14" max="14" width="13.57421875" style="4" customWidth="1"/>
    <col min="15" max="15" width="11.421875" style="4" customWidth="1"/>
    <col min="16" max="16" width="15.7109375" style="4" customWidth="1"/>
    <col min="17" max="18" width="14.7109375" style="599" customWidth="1"/>
    <col min="19" max="19" width="13.57421875" style="4" customWidth="1"/>
    <col min="20" max="20" width="13.8515625" style="4" customWidth="1"/>
    <col min="21" max="24" width="15.00390625" style="4" customWidth="1"/>
    <col min="25" max="25" width="9.421875" style="5" customWidth="1"/>
    <col min="26" max="26" width="9.140625" style="5" customWidth="1"/>
    <col min="27" max="27" width="10.00390625" style="5" customWidth="1"/>
    <col min="28" max="28" width="9.8515625" style="5" customWidth="1"/>
    <col min="29" max="29" width="9.140625" style="5" customWidth="1"/>
    <col min="30" max="16384" width="9.140625" style="4" customWidth="1"/>
  </cols>
  <sheetData>
    <row r="1" spans="1:10" ht="33" customHeight="1">
      <c r="A1" s="529" t="s">
        <v>978</v>
      </c>
      <c r="I1" s="744"/>
      <c r="J1" s="744"/>
    </row>
    <row r="2" spans="1:10" ht="33" customHeight="1" thickBot="1">
      <c r="A2" s="745" t="s">
        <v>21</v>
      </c>
      <c r="B2" s="745"/>
      <c r="C2" s="745"/>
      <c r="D2" s="745"/>
      <c r="E2" s="745"/>
      <c r="F2" s="745"/>
      <c r="G2" s="745"/>
      <c r="H2" s="745"/>
      <c r="I2" s="745"/>
      <c r="J2" s="746"/>
    </row>
    <row r="3" spans="1:29" ht="33" customHeight="1">
      <c r="A3" s="747" t="s">
        <v>22</v>
      </c>
      <c r="B3" s="741" t="s">
        <v>23</v>
      </c>
      <c r="C3" s="741" t="s">
        <v>24</v>
      </c>
      <c r="D3" s="741" t="s">
        <v>2375</v>
      </c>
      <c r="E3" s="741" t="s">
        <v>25</v>
      </c>
      <c r="F3" s="741" t="s">
        <v>9</v>
      </c>
      <c r="G3" s="741" t="s">
        <v>73</v>
      </c>
      <c r="H3" s="741" t="s">
        <v>26</v>
      </c>
      <c r="I3" s="741" t="s">
        <v>10</v>
      </c>
      <c r="J3" s="741" t="s">
        <v>11</v>
      </c>
      <c r="K3" s="741" t="s">
        <v>12</v>
      </c>
      <c r="L3" s="737" t="s">
        <v>13</v>
      </c>
      <c r="M3" s="727" t="s">
        <v>74</v>
      </c>
      <c r="N3" s="741" t="s">
        <v>75</v>
      </c>
      <c r="O3" s="727" t="s">
        <v>17</v>
      </c>
      <c r="P3" s="727" t="s">
        <v>14</v>
      </c>
      <c r="Q3" s="722" t="s">
        <v>2378</v>
      </c>
      <c r="R3" s="723"/>
      <c r="S3" s="727" t="s">
        <v>32</v>
      </c>
      <c r="T3" s="727"/>
      <c r="U3" s="727" t="s">
        <v>76</v>
      </c>
      <c r="V3" s="727"/>
      <c r="W3" s="727" t="s">
        <v>77</v>
      </c>
      <c r="X3" s="727"/>
      <c r="Y3" s="732" t="s">
        <v>2376</v>
      </c>
      <c r="Z3" s="732"/>
      <c r="AA3" s="732"/>
      <c r="AB3" s="733"/>
      <c r="AC3" s="729" t="s">
        <v>2288</v>
      </c>
    </row>
    <row r="4" spans="1:29" ht="33" customHeight="1">
      <c r="A4" s="748"/>
      <c r="B4" s="742"/>
      <c r="C4" s="742"/>
      <c r="D4" s="742"/>
      <c r="E4" s="742"/>
      <c r="F4" s="742"/>
      <c r="G4" s="742"/>
      <c r="H4" s="742"/>
      <c r="I4" s="742"/>
      <c r="J4" s="742"/>
      <c r="K4" s="742"/>
      <c r="L4" s="738"/>
      <c r="M4" s="728"/>
      <c r="N4" s="742"/>
      <c r="O4" s="728"/>
      <c r="P4" s="728"/>
      <c r="Q4" s="17" t="s">
        <v>2379</v>
      </c>
      <c r="R4" s="17" t="s">
        <v>2380</v>
      </c>
      <c r="S4" s="728"/>
      <c r="T4" s="728"/>
      <c r="U4" s="728"/>
      <c r="V4" s="728"/>
      <c r="W4" s="728"/>
      <c r="X4" s="728"/>
      <c r="Y4" s="734"/>
      <c r="Z4" s="734"/>
      <c r="AA4" s="734"/>
      <c r="AB4" s="735"/>
      <c r="AC4" s="730"/>
    </row>
    <row r="5" spans="1:29" ht="33" customHeight="1" thickBot="1">
      <c r="A5" s="749"/>
      <c r="B5" s="743"/>
      <c r="C5" s="743"/>
      <c r="D5" s="743"/>
      <c r="E5" s="743"/>
      <c r="F5" s="743"/>
      <c r="G5" s="743"/>
      <c r="H5" s="743"/>
      <c r="I5" s="743"/>
      <c r="J5" s="743"/>
      <c r="K5" s="743"/>
      <c r="L5" s="739"/>
      <c r="M5" s="740"/>
      <c r="N5" s="743"/>
      <c r="O5" s="740"/>
      <c r="P5" s="740"/>
      <c r="Q5" s="724" t="s">
        <v>2381</v>
      </c>
      <c r="R5" s="725"/>
      <c r="S5" s="530" t="s">
        <v>15</v>
      </c>
      <c r="T5" s="530" t="s">
        <v>16</v>
      </c>
      <c r="U5" s="530" t="s">
        <v>27</v>
      </c>
      <c r="V5" s="530" t="s">
        <v>28</v>
      </c>
      <c r="W5" s="530" t="s">
        <v>27</v>
      </c>
      <c r="X5" s="530" t="s">
        <v>28</v>
      </c>
      <c r="Y5" s="531" t="s">
        <v>78</v>
      </c>
      <c r="Z5" s="531" t="s">
        <v>79</v>
      </c>
      <c r="AA5" s="531" t="s">
        <v>2377</v>
      </c>
      <c r="AB5" s="531" t="s">
        <v>438</v>
      </c>
      <c r="AC5" s="731"/>
    </row>
    <row r="6" spans="1:29" ht="33" customHeight="1">
      <c r="A6" s="736" t="s">
        <v>2147</v>
      </c>
      <c r="B6" s="736"/>
      <c r="C6" s="736"/>
      <c r="D6" s="736"/>
      <c r="E6" s="736"/>
      <c r="F6" s="736"/>
      <c r="G6" s="736"/>
      <c r="H6" s="736"/>
      <c r="I6" s="736"/>
      <c r="J6" s="736"/>
      <c r="K6" s="736"/>
      <c r="L6" s="736"/>
      <c r="M6" s="45"/>
      <c r="N6" s="45"/>
      <c r="O6" s="45"/>
      <c r="P6" s="45"/>
      <c r="Q6" s="45"/>
      <c r="R6" s="45"/>
      <c r="S6" s="45"/>
      <c r="T6" s="46"/>
      <c r="U6" s="46"/>
      <c r="V6" s="46"/>
      <c r="W6" s="46"/>
      <c r="X6" s="46"/>
      <c r="Y6" s="583"/>
      <c r="Z6" s="583"/>
      <c r="AA6" s="583"/>
      <c r="AB6" s="583"/>
      <c r="AC6" s="583"/>
    </row>
    <row r="7" spans="1:29" ht="33" customHeight="1">
      <c r="A7" s="2">
        <v>1</v>
      </c>
      <c r="B7" s="65" t="s">
        <v>2226</v>
      </c>
      <c r="C7" s="65" t="s">
        <v>2227</v>
      </c>
      <c r="D7" s="65" t="s">
        <v>2228</v>
      </c>
      <c r="E7" s="65" t="s">
        <v>2313</v>
      </c>
      <c r="F7" s="65" t="s">
        <v>2229</v>
      </c>
      <c r="G7" s="65">
        <v>1968</v>
      </c>
      <c r="H7" s="65">
        <v>2009</v>
      </c>
      <c r="I7" s="65" t="s">
        <v>2230</v>
      </c>
      <c r="J7" s="65" t="s">
        <v>2231</v>
      </c>
      <c r="K7" s="65">
        <v>5</v>
      </c>
      <c r="L7" s="97"/>
      <c r="M7" s="65">
        <v>2110</v>
      </c>
      <c r="N7" s="65" t="s">
        <v>240</v>
      </c>
      <c r="O7" s="200">
        <v>285590</v>
      </c>
      <c r="P7" s="65" t="s">
        <v>2232</v>
      </c>
      <c r="Q7" s="600">
        <v>26370</v>
      </c>
      <c r="R7" s="600">
        <v>23733</v>
      </c>
      <c r="S7" s="65"/>
      <c r="T7" s="65"/>
      <c r="U7" s="65" t="s">
        <v>2305</v>
      </c>
      <c r="V7" s="65" t="s">
        <v>2309</v>
      </c>
      <c r="W7" s="65" t="s">
        <v>2305</v>
      </c>
      <c r="X7" s="65" t="s">
        <v>2309</v>
      </c>
      <c r="Y7" s="96" t="s">
        <v>437</v>
      </c>
      <c r="Z7" s="96" t="s">
        <v>437</v>
      </c>
      <c r="AA7" s="96" t="s">
        <v>437</v>
      </c>
      <c r="AB7" s="99" t="s">
        <v>240</v>
      </c>
      <c r="AC7" s="96" t="s">
        <v>437</v>
      </c>
    </row>
    <row r="8" spans="1:29" ht="33" customHeight="1">
      <c r="A8" s="2">
        <v>2</v>
      </c>
      <c r="B8" s="2" t="s">
        <v>2226</v>
      </c>
      <c r="C8" s="2" t="s">
        <v>2233</v>
      </c>
      <c r="D8" s="2" t="s">
        <v>2234</v>
      </c>
      <c r="E8" s="2" t="s">
        <v>2314</v>
      </c>
      <c r="F8" s="2" t="s">
        <v>2229</v>
      </c>
      <c r="G8" s="2">
        <v>1896</v>
      </c>
      <c r="H8" s="2">
        <v>2008</v>
      </c>
      <c r="I8" s="2" t="s">
        <v>2235</v>
      </c>
      <c r="J8" s="2" t="s">
        <v>2236</v>
      </c>
      <c r="K8" s="2">
        <v>5</v>
      </c>
      <c r="L8" s="92"/>
      <c r="M8" s="2">
        <v>1970</v>
      </c>
      <c r="N8" s="2" t="s">
        <v>240</v>
      </c>
      <c r="O8" s="201">
        <v>204370</v>
      </c>
      <c r="P8" s="2" t="s">
        <v>2232</v>
      </c>
      <c r="Q8" s="65"/>
      <c r="R8" s="65"/>
      <c r="S8" s="2"/>
      <c r="T8" s="2"/>
      <c r="U8" s="2" t="s">
        <v>2306</v>
      </c>
      <c r="V8" s="2" t="s">
        <v>2310</v>
      </c>
      <c r="W8" s="2" t="s">
        <v>372</v>
      </c>
      <c r="X8" s="2" t="s">
        <v>372</v>
      </c>
      <c r="Y8" s="99" t="s">
        <v>240</v>
      </c>
      <c r="Z8" s="99" t="s">
        <v>240</v>
      </c>
      <c r="AA8" s="99" t="s">
        <v>240</v>
      </c>
      <c r="AB8" s="99" t="s">
        <v>240</v>
      </c>
      <c r="AC8" s="96" t="s">
        <v>437</v>
      </c>
    </row>
    <row r="9" spans="1:29" ht="33" customHeight="1">
      <c r="A9" s="2">
        <v>3</v>
      </c>
      <c r="B9" s="2" t="s">
        <v>2237</v>
      </c>
      <c r="C9" s="2" t="s">
        <v>2238</v>
      </c>
      <c r="D9" s="2" t="s">
        <v>2239</v>
      </c>
      <c r="E9" s="2" t="s">
        <v>2315</v>
      </c>
      <c r="F9" s="2" t="s">
        <v>2229</v>
      </c>
      <c r="G9" s="2">
        <v>1850</v>
      </c>
      <c r="H9" s="2">
        <v>2000</v>
      </c>
      <c r="I9" s="2" t="s">
        <v>2240</v>
      </c>
      <c r="J9" s="2" t="s">
        <v>2241</v>
      </c>
      <c r="K9" s="2">
        <v>5</v>
      </c>
      <c r="L9" s="92"/>
      <c r="M9" s="2">
        <v>1930</v>
      </c>
      <c r="N9" s="2" t="s">
        <v>240</v>
      </c>
      <c r="O9" s="201">
        <v>347457</v>
      </c>
      <c r="P9" s="2" t="s">
        <v>2232</v>
      </c>
      <c r="Q9" s="65"/>
      <c r="R9" s="65"/>
      <c r="S9" s="2"/>
      <c r="T9" s="2"/>
      <c r="U9" s="2" t="s">
        <v>2307</v>
      </c>
      <c r="V9" s="2" t="s">
        <v>2311</v>
      </c>
      <c r="W9" s="2" t="s">
        <v>372</v>
      </c>
      <c r="X9" s="2" t="s">
        <v>372</v>
      </c>
      <c r="Y9" s="99" t="s">
        <v>240</v>
      </c>
      <c r="Z9" s="99" t="s">
        <v>240</v>
      </c>
      <c r="AA9" s="99" t="s">
        <v>240</v>
      </c>
      <c r="AB9" s="99" t="s">
        <v>240</v>
      </c>
      <c r="AC9" s="96" t="s">
        <v>437</v>
      </c>
    </row>
    <row r="10" spans="1:29" ht="33" customHeight="1">
      <c r="A10" s="2">
        <v>4</v>
      </c>
      <c r="B10" s="65" t="s">
        <v>1017</v>
      </c>
      <c r="C10" s="65" t="s">
        <v>2242</v>
      </c>
      <c r="D10" s="65" t="s">
        <v>2243</v>
      </c>
      <c r="E10" s="65" t="s">
        <v>2316</v>
      </c>
      <c r="F10" s="65" t="s">
        <v>2229</v>
      </c>
      <c r="G10" s="65">
        <v>1108</v>
      </c>
      <c r="H10" s="65">
        <v>2008</v>
      </c>
      <c r="I10" s="65" t="s">
        <v>2244</v>
      </c>
      <c r="J10" s="65" t="s">
        <v>1037</v>
      </c>
      <c r="K10" s="65">
        <v>4</v>
      </c>
      <c r="L10" s="97"/>
      <c r="M10" s="65">
        <v>350</v>
      </c>
      <c r="N10" s="65" t="s">
        <v>240</v>
      </c>
      <c r="O10" s="200">
        <v>121344</v>
      </c>
      <c r="P10" s="65" t="s">
        <v>376</v>
      </c>
      <c r="Q10" s="65"/>
      <c r="R10" s="65"/>
      <c r="S10" s="2" t="s">
        <v>2245</v>
      </c>
      <c r="T10" s="2"/>
      <c r="U10" s="65" t="s">
        <v>2308</v>
      </c>
      <c r="V10" s="65" t="s">
        <v>2312</v>
      </c>
      <c r="W10" s="2" t="s">
        <v>372</v>
      </c>
      <c r="X10" s="2" t="s">
        <v>372</v>
      </c>
      <c r="Y10" s="99" t="s">
        <v>240</v>
      </c>
      <c r="Z10" s="99" t="s">
        <v>240</v>
      </c>
      <c r="AA10" s="99" t="s">
        <v>240</v>
      </c>
      <c r="AB10" s="99" t="s">
        <v>240</v>
      </c>
      <c r="AC10" s="96" t="s">
        <v>437</v>
      </c>
    </row>
    <row r="11" spans="1:29" ht="33" customHeight="1">
      <c r="A11" s="726" t="s">
        <v>342</v>
      </c>
      <c r="B11" s="726"/>
      <c r="C11" s="726"/>
      <c r="D11" s="726"/>
      <c r="E11" s="726"/>
      <c r="F11" s="726"/>
      <c r="G11" s="726"/>
      <c r="H11" s="726"/>
      <c r="I11" s="726"/>
      <c r="J11" s="726"/>
      <c r="K11" s="726"/>
      <c r="L11" s="750"/>
      <c r="M11" s="37"/>
      <c r="N11" s="37"/>
      <c r="O11" s="37"/>
      <c r="P11" s="37"/>
      <c r="Q11" s="37"/>
      <c r="R11" s="37"/>
      <c r="S11" s="37"/>
      <c r="T11" s="44"/>
      <c r="U11" s="44"/>
      <c r="V11" s="44"/>
      <c r="W11" s="44"/>
      <c r="X11" s="44"/>
      <c r="Y11" s="584"/>
      <c r="Z11" s="584"/>
      <c r="AA11" s="584"/>
      <c r="AB11" s="584"/>
      <c r="AC11" s="584"/>
    </row>
    <row r="12" spans="1:29" ht="33" customHeight="1">
      <c r="A12" s="2">
        <v>1</v>
      </c>
      <c r="B12" s="65" t="s">
        <v>373</v>
      </c>
      <c r="C12" s="65" t="s">
        <v>374</v>
      </c>
      <c r="D12" s="65"/>
      <c r="E12" s="65" t="s">
        <v>372</v>
      </c>
      <c r="F12" s="65" t="s">
        <v>375</v>
      </c>
      <c r="G12" s="65">
        <v>650</v>
      </c>
      <c r="H12" s="65">
        <v>1993</v>
      </c>
      <c r="I12" s="2" t="s">
        <v>376</v>
      </c>
      <c r="J12" s="2" t="s">
        <v>376</v>
      </c>
      <c r="K12" s="65" t="s">
        <v>372</v>
      </c>
      <c r="L12" s="2" t="s">
        <v>376</v>
      </c>
      <c r="M12" s="2" t="s">
        <v>376</v>
      </c>
      <c r="N12" s="96" t="s">
        <v>241</v>
      </c>
      <c r="O12" s="65" t="s">
        <v>377</v>
      </c>
      <c r="P12" s="2" t="s">
        <v>376</v>
      </c>
      <c r="Q12" s="65"/>
      <c r="R12" s="65"/>
      <c r="S12" s="2" t="s">
        <v>376</v>
      </c>
      <c r="T12" s="2" t="s">
        <v>376</v>
      </c>
      <c r="U12" s="65" t="s">
        <v>2068</v>
      </c>
      <c r="V12" s="65" t="s">
        <v>2069</v>
      </c>
      <c r="W12" s="2" t="s">
        <v>372</v>
      </c>
      <c r="X12" s="2" t="s">
        <v>372</v>
      </c>
      <c r="Y12" s="99" t="s">
        <v>240</v>
      </c>
      <c r="Z12" s="99" t="s">
        <v>240</v>
      </c>
      <c r="AA12" s="99" t="s">
        <v>240</v>
      </c>
      <c r="AB12" s="99" t="s">
        <v>240</v>
      </c>
      <c r="AC12" s="99" t="s">
        <v>240</v>
      </c>
    </row>
    <row r="13" spans="1:29" ht="33" customHeight="1">
      <c r="A13" s="2">
        <v>2</v>
      </c>
      <c r="B13" s="2" t="s">
        <v>378</v>
      </c>
      <c r="C13" s="2">
        <v>140.64</v>
      </c>
      <c r="D13" s="2"/>
      <c r="E13" s="65" t="s">
        <v>372</v>
      </c>
      <c r="F13" s="65" t="s">
        <v>375</v>
      </c>
      <c r="G13" s="2" t="s">
        <v>372</v>
      </c>
      <c r="H13" s="2">
        <v>1997</v>
      </c>
      <c r="I13" s="2" t="s">
        <v>376</v>
      </c>
      <c r="J13" s="2" t="s">
        <v>376</v>
      </c>
      <c r="K13" s="65" t="s">
        <v>372</v>
      </c>
      <c r="L13" s="2" t="s">
        <v>379</v>
      </c>
      <c r="M13" s="2" t="s">
        <v>376</v>
      </c>
      <c r="N13" s="96" t="s">
        <v>241</v>
      </c>
      <c r="O13" s="2" t="s">
        <v>372</v>
      </c>
      <c r="P13" s="2" t="s">
        <v>376</v>
      </c>
      <c r="Q13" s="65"/>
      <c r="R13" s="65"/>
      <c r="S13" s="2" t="s">
        <v>376</v>
      </c>
      <c r="T13" s="2" t="s">
        <v>376</v>
      </c>
      <c r="U13" s="65" t="s">
        <v>2068</v>
      </c>
      <c r="V13" s="65" t="s">
        <v>2069</v>
      </c>
      <c r="W13" s="2" t="s">
        <v>372</v>
      </c>
      <c r="X13" s="2" t="s">
        <v>372</v>
      </c>
      <c r="Y13" s="99" t="s">
        <v>240</v>
      </c>
      <c r="Z13" s="99" t="s">
        <v>240</v>
      </c>
      <c r="AA13" s="99" t="s">
        <v>240</v>
      </c>
      <c r="AB13" s="99" t="s">
        <v>240</v>
      </c>
      <c r="AC13" s="99" t="s">
        <v>240</v>
      </c>
    </row>
    <row r="14" spans="1:29" ht="33" customHeight="1">
      <c r="A14" s="2">
        <v>3</v>
      </c>
      <c r="B14" s="2" t="s">
        <v>380</v>
      </c>
      <c r="C14" s="2" t="s">
        <v>381</v>
      </c>
      <c r="D14" s="2" t="s">
        <v>382</v>
      </c>
      <c r="E14" s="2" t="s">
        <v>2317</v>
      </c>
      <c r="F14" s="2" t="s">
        <v>409</v>
      </c>
      <c r="G14" s="2" t="s">
        <v>384</v>
      </c>
      <c r="H14" s="2">
        <v>1996</v>
      </c>
      <c r="I14" s="2" t="s">
        <v>385</v>
      </c>
      <c r="J14" s="2" t="s">
        <v>386</v>
      </c>
      <c r="K14" s="2" t="s">
        <v>387</v>
      </c>
      <c r="L14" s="2" t="s">
        <v>388</v>
      </c>
      <c r="M14" s="2" t="s">
        <v>389</v>
      </c>
      <c r="N14" s="96" t="s">
        <v>241</v>
      </c>
      <c r="O14" s="36" t="s">
        <v>390</v>
      </c>
      <c r="P14" s="65" t="s">
        <v>391</v>
      </c>
      <c r="Q14" s="65"/>
      <c r="R14" s="65"/>
      <c r="S14" s="2" t="s">
        <v>230</v>
      </c>
      <c r="T14" s="91">
        <v>350</v>
      </c>
      <c r="U14" s="2" t="s">
        <v>2070</v>
      </c>
      <c r="V14" s="2" t="s">
        <v>2071</v>
      </c>
      <c r="W14" s="2" t="s">
        <v>372</v>
      </c>
      <c r="X14" s="2" t="s">
        <v>372</v>
      </c>
      <c r="Y14" s="21" t="s">
        <v>437</v>
      </c>
      <c r="Z14" s="99" t="s">
        <v>240</v>
      </c>
      <c r="AA14" s="99" t="s">
        <v>240</v>
      </c>
      <c r="AB14" s="99" t="s">
        <v>240</v>
      </c>
      <c r="AC14" s="99" t="s">
        <v>240</v>
      </c>
    </row>
    <row r="15" spans="1:29" ht="33" customHeight="1">
      <c r="A15" s="2">
        <v>4</v>
      </c>
      <c r="B15" s="2" t="s">
        <v>392</v>
      </c>
      <c r="C15" s="2" t="s">
        <v>393</v>
      </c>
      <c r="D15" s="2" t="s">
        <v>394</v>
      </c>
      <c r="E15" s="2" t="s">
        <v>2318</v>
      </c>
      <c r="F15" s="2" t="s">
        <v>409</v>
      </c>
      <c r="G15" s="2" t="s">
        <v>395</v>
      </c>
      <c r="H15" s="2">
        <v>2004</v>
      </c>
      <c r="I15" s="2" t="s">
        <v>396</v>
      </c>
      <c r="J15" s="2" t="s">
        <v>397</v>
      </c>
      <c r="K15" s="2" t="s">
        <v>387</v>
      </c>
      <c r="L15" s="2" t="s">
        <v>398</v>
      </c>
      <c r="M15" s="2" t="s">
        <v>399</v>
      </c>
      <c r="N15" s="96" t="s">
        <v>241</v>
      </c>
      <c r="O15" s="2" t="s">
        <v>400</v>
      </c>
      <c r="P15" s="65" t="s">
        <v>391</v>
      </c>
      <c r="Q15" s="600">
        <v>12330</v>
      </c>
      <c r="R15" s="600">
        <v>11097</v>
      </c>
      <c r="S15" s="65" t="s">
        <v>230</v>
      </c>
      <c r="T15" s="91">
        <v>400</v>
      </c>
      <c r="U15" s="2" t="s">
        <v>2072</v>
      </c>
      <c r="V15" s="2" t="s">
        <v>2073</v>
      </c>
      <c r="W15" s="2" t="s">
        <v>2072</v>
      </c>
      <c r="X15" s="2" t="s">
        <v>2073</v>
      </c>
      <c r="Y15" s="21" t="s">
        <v>437</v>
      </c>
      <c r="Z15" s="21" t="s">
        <v>437</v>
      </c>
      <c r="AA15" s="21" t="s">
        <v>437</v>
      </c>
      <c r="AB15" s="21" t="s">
        <v>437</v>
      </c>
      <c r="AC15" s="99" t="s">
        <v>240</v>
      </c>
    </row>
    <row r="16" spans="1:29" s="592" customFormat="1" ht="33" customHeight="1">
      <c r="A16" s="2">
        <v>5</v>
      </c>
      <c r="B16" s="2" t="s">
        <v>392</v>
      </c>
      <c r="C16" s="2" t="s">
        <v>393</v>
      </c>
      <c r="D16" s="2" t="s">
        <v>401</v>
      </c>
      <c r="E16" s="2" t="s">
        <v>2319</v>
      </c>
      <c r="F16" s="2" t="s">
        <v>409</v>
      </c>
      <c r="G16" s="2" t="s">
        <v>395</v>
      </c>
      <c r="H16" s="2">
        <v>2006</v>
      </c>
      <c r="I16" s="2" t="s">
        <v>402</v>
      </c>
      <c r="J16" s="2" t="s">
        <v>403</v>
      </c>
      <c r="K16" s="2" t="s">
        <v>387</v>
      </c>
      <c r="L16" s="2" t="s">
        <v>398</v>
      </c>
      <c r="M16" s="2" t="s">
        <v>399</v>
      </c>
      <c r="N16" s="96" t="s">
        <v>241</v>
      </c>
      <c r="O16" s="2" t="s">
        <v>404</v>
      </c>
      <c r="P16" s="65" t="s">
        <v>391</v>
      </c>
      <c r="Q16" s="600">
        <v>17280</v>
      </c>
      <c r="R16" s="600">
        <v>15552</v>
      </c>
      <c r="S16" s="65" t="s">
        <v>230</v>
      </c>
      <c r="T16" s="91">
        <v>400</v>
      </c>
      <c r="U16" s="2" t="s">
        <v>2077</v>
      </c>
      <c r="V16" s="2" t="s">
        <v>2078</v>
      </c>
      <c r="W16" s="2" t="s">
        <v>2077</v>
      </c>
      <c r="X16" s="2" t="s">
        <v>2078</v>
      </c>
      <c r="Y16" s="21" t="s">
        <v>437</v>
      </c>
      <c r="Z16" s="21" t="s">
        <v>437</v>
      </c>
      <c r="AA16" s="21" t="s">
        <v>437</v>
      </c>
      <c r="AB16" s="21" t="s">
        <v>437</v>
      </c>
      <c r="AC16" s="99" t="s">
        <v>240</v>
      </c>
    </row>
    <row r="17" spans="1:29" s="592" customFormat="1" ht="33" customHeight="1">
      <c r="A17" s="2">
        <v>6</v>
      </c>
      <c r="B17" s="2" t="s">
        <v>405</v>
      </c>
      <c r="C17" s="2" t="s">
        <v>406</v>
      </c>
      <c r="D17" s="2" t="s">
        <v>407</v>
      </c>
      <c r="E17" s="2" t="s">
        <v>408</v>
      </c>
      <c r="F17" s="2" t="s">
        <v>409</v>
      </c>
      <c r="G17" s="2">
        <v>1896</v>
      </c>
      <c r="H17" s="2">
        <v>2006</v>
      </c>
      <c r="I17" s="2" t="s">
        <v>402</v>
      </c>
      <c r="J17" s="2" t="s">
        <v>410</v>
      </c>
      <c r="K17" s="2" t="s">
        <v>387</v>
      </c>
      <c r="L17" s="2" t="s">
        <v>398</v>
      </c>
      <c r="M17" s="2" t="s">
        <v>399</v>
      </c>
      <c r="N17" s="96" t="s">
        <v>241</v>
      </c>
      <c r="O17" s="2" t="s">
        <v>411</v>
      </c>
      <c r="P17" s="65" t="s">
        <v>391</v>
      </c>
      <c r="Q17" s="600">
        <v>19530</v>
      </c>
      <c r="R17" s="600">
        <v>17577</v>
      </c>
      <c r="S17" s="65" t="s">
        <v>230</v>
      </c>
      <c r="T17" s="91">
        <v>400</v>
      </c>
      <c r="U17" s="2" t="s">
        <v>2077</v>
      </c>
      <c r="V17" s="2" t="s">
        <v>2078</v>
      </c>
      <c r="W17" s="2" t="s">
        <v>2077</v>
      </c>
      <c r="X17" s="2" t="s">
        <v>2078</v>
      </c>
      <c r="Y17" s="21" t="s">
        <v>437</v>
      </c>
      <c r="Z17" s="21" t="s">
        <v>437</v>
      </c>
      <c r="AA17" s="21" t="s">
        <v>437</v>
      </c>
      <c r="AB17" s="21" t="s">
        <v>437</v>
      </c>
      <c r="AC17" s="99" t="s">
        <v>240</v>
      </c>
    </row>
    <row r="18" spans="1:29" ht="33" customHeight="1">
      <c r="A18" s="2">
        <v>7</v>
      </c>
      <c r="B18" s="2" t="s">
        <v>392</v>
      </c>
      <c r="C18" s="2" t="s">
        <v>393</v>
      </c>
      <c r="D18" s="2" t="s">
        <v>412</v>
      </c>
      <c r="E18" s="2" t="s">
        <v>2320</v>
      </c>
      <c r="F18" s="2" t="s">
        <v>409</v>
      </c>
      <c r="G18" s="2" t="s">
        <v>395</v>
      </c>
      <c r="H18" s="2">
        <v>2007</v>
      </c>
      <c r="I18" s="2" t="s">
        <v>413</v>
      </c>
      <c r="J18" s="2" t="s">
        <v>414</v>
      </c>
      <c r="K18" s="2" t="s">
        <v>387</v>
      </c>
      <c r="L18" s="2" t="s">
        <v>398</v>
      </c>
      <c r="M18" s="2" t="s">
        <v>399</v>
      </c>
      <c r="N18" s="96" t="s">
        <v>241</v>
      </c>
      <c r="O18" s="2" t="s">
        <v>415</v>
      </c>
      <c r="P18" s="65" t="s">
        <v>391</v>
      </c>
      <c r="Q18" s="600">
        <v>19530</v>
      </c>
      <c r="R18" s="600">
        <v>17577</v>
      </c>
      <c r="S18" s="65" t="s">
        <v>230</v>
      </c>
      <c r="T18" s="91">
        <v>350</v>
      </c>
      <c r="U18" s="2" t="s">
        <v>2074</v>
      </c>
      <c r="V18" s="2" t="s">
        <v>2075</v>
      </c>
      <c r="W18" s="2" t="s">
        <v>2074</v>
      </c>
      <c r="X18" s="2" t="s">
        <v>2075</v>
      </c>
      <c r="Y18" s="21" t="s">
        <v>437</v>
      </c>
      <c r="Z18" s="21" t="s">
        <v>437</v>
      </c>
      <c r="AA18" s="21" t="s">
        <v>437</v>
      </c>
      <c r="AB18" s="21" t="s">
        <v>437</v>
      </c>
      <c r="AC18" s="99" t="s">
        <v>240</v>
      </c>
    </row>
    <row r="19" spans="1:29" s="592" customFormat="1" ht="33" customHeight="1">
      <c r="A19" s="2">
        <v>8</v>
      </c>
      <c r="B19" s="21" t="s">
        <v>380</v>
      </c>
      <c r="C19" s="21" t="s">
        <v>416</v>
      </c>
      <c r="D19" s="21" t="s">
        <v>417</v>
      </c>
      <c r="E19" s="21" t="s">
        <v>2321</v>
      </c>
      <c r="F19" s="5" t="s">
        <v>409</v>
      </c>
      <c r="G19" s="21" t="s">
        <v>418</v>
      </c>
      <c r="H19" s="21">
        <v>2016</v>
      </c>
      <c r="I19" s="5" t="s">
        <v>419</v>
      </c>
      <c r="J19" s="601" t="s">
        <v>420</v>
      </c>
      <c r="K19" s="21" t="s">
        <v>387</v>
      </c>
      <c r="L19" s="360" t="s">
        <v>421</v>
      </c>
      <c r="M19" s="21" t="s">
        <v>422</v>
      </c>
      <c r="N19" s="21" t="s">
        <v>241</v>
      </c>
      <c r="O19" s="5" t="s">
        <v>423</v>
      </c>
      <c r="P19" s="65" t="s">
        <v>391</v>
      </c>
      <c r="Q19" s="600">
        <v>82640</v>
      </c>
      <c r="R19" s="600">
        <v>74376</v>
      </c>
      <c r="S19" s="2" t="s">
        <v>376</v>
      </c>
      <c r="T19" s="2" t="s">
        <v>376</v>
      </c>
      <c r="U19" s="21" t="s">
        <v>420</v>
      </c>
      <c r="V19" s="21" t="s">
        <v>2079</v>
      </c>
      <c r="W19" s="21" t="s">
        <v>420</v>
      </c>
      <c r="X19" s="21" t="s">
        <v>2079</v>
      </c>
      <c r="Y19" s="21" t="s">
        <v>437</v>
      </c>
      <c r="Z19" s="21" t="s">
        <v>437</v>
      </c>
      <c r="AA19" s="21" t="s">
        <v>437</v>
      </c>
      <c r="AB19" s="21" t="s">
        <v>437</v>
      </c>
      <c r="AC19" s="99" t="s">
        <v>240</v>
      </c>
    </row>
    <row r="20" spans="1:29" ht="33" customHeight="1">
      <c r="A20" s="2">
        <v>9</v>
      </c>
      <c r="B20" s="2" t="s">
        <v>424</v>
      </c>
      <c r="C20" s="2" t="s">
        <v>425</v>
      </c>
      <c r="D20" s="2" t="s">
        <v>426</v>
      </c>
      <c r="E20" s="2" t="s">
        <v>2322</v>
      </c>
      <c r="F20" s="2" t="s">
        <v>409</v>
      </c>
      <c r="G20" s="2" t="s">
        <v>427</v>
      </c>
      <c r="H20" s="2">
        <v>2012</v>
      </c>
      <c r="I20" s="2" t="s">
        <v>428</v>
      </c>
      <c r="J20" s="2" t="s">
        <v>429</v>
      </c>
      <c r="K20" s="2" t="s">
        <v>430</v>
      </c>
      <c r="L20" s="92" t="s">
        <v>431</v>
      </c>
      <c r="M20" s="2" t="s">
        <v>432</v>
      </c>
      <c r="N20" s="2" t="s">
        <v>241</v>
      </c>
      <c r="O20" s="2" t="s">
        <v>433</v>
      </c>
      <c r="P20" s="65" t="s">
        <v>434</v>
      </c>
      <c r="Q20" s="600">
        <v>28620</v>
      </c>
      <c r="R20" s="600">
        <v>25758</v>
      </c>
      <c r="S20" s="2" t="s">
        <v>376</v>
      </c>
      <c r="T20" s="2" t="s">
        <v>376</v>
      </c>
      <c r="U20" s="2" t="s">
        <v>436</v>
      </c>
      <c r="V20" s="2" t="s">
        <v>2076</v>
      </c>
      <c r="W20" s="2" t="s">
        <v>436</v>
      </c>
      <c r="X20" s="2" t="s">
        <v>2076</v>
      </c>
      <c r="Y20" s="21" t="s">
        <v>437</v>
      </c>
      <c r="Z20" s="21" t="s">
        <v>437</v>
      </c>
      <c r="AA20" s="21" t="s">
        <v>437</v>
      </c>
      <c r="AB20" s="21" t="s">
        <v>437</v>
      </c>
      <c r="AC20" s="99" t="s">
        <v>240</v>
      </c>
    </row>
    <row r="21" spans="1:29" ht="33" customHeight="1">
      <c r="A21" s="726" t="s">
        <v>182</v>
      </c>
      <c r="B21" s="726"/>
      <c r="C21" s="726"/>
      <c r="D21" s="726"/>
      <c r="E21" s="726"/>
      <c r="F21" s="726"/>
      <c r="G21" s="726"/>
      <c r="H21" s="726"/>
      <c r="I21" s="726"/>
      <c r="J21" s="726"/>
      <c r="K21" s="726"/>
      <c r="L21" s="726"/>
      <c r="M21" s="37"/>
      <c r="N21" s="37"/>
      <c r="O21" s="37"/>
      <c r="P21" s="37"/>
      <c r="Q21" s="37"/>
      <c r="R21" s="37"/>
      <c r="S21" s="37"/>
      <c r="T21" s="44"/>
      <c r="U21" s="44"/>
      <c r="V21" s="44"/>
      <c r="W21" s="44"/>
      <c r="X21" s="44"/>
      <c r="Y21" s="584"/>
      <c r="Z21" s="584"/>
      <c r="AA21" s="584"/>
      <c r="AB21" s="584"/>
      <c r="AC21" s="584"/>
    </row>
    <row r="22" spans="1:29" ht="33" customHeight="1">
      <c r="A22" s="2">
        <v>1</v>
      </c>
      <c r="B22" s="239" t="s">
        <v>486</v>
      </c>
      <c r="C22" s="239" t="s">
        <v>487</v>
      </c>
      <c r="D22" s="239" t="s">
        <v>488</v>
      </c>
      <c r="E22" s="239" t="s">
        <v>489</v>
      </c>
      <c r="F22" s="239" t="s">
        <v>409</v>
      </c>
      <c r="G22" s="239">
        <v>1242</v>
      </c>
      <c r="H22" s="239">
        <v>2009</v>
      </c>
      <c r="I22" s="65" t="s">
        <v>490</v>
      </c>
      <c r="J22" s="65"/>
      <c r="K22" s="65">
        <v>5</v>
      </c>
      <c r="L22" s="97"/>
      <c r="M22" s="65"/>
      <c r="N22" s="65" t="s">
        <v>437</v>
      </c>
      <c r="O22" s="98"/>
      <c r="P22" s="65"/>
      <c r="Q22" s="65"/>
      <c r="R22" s="65"/>
      <c r="S22" s="65"/>
      <c r="T22" s="65"/>
      <c r="U22" s="65" t="s">
        <v>2083</v>
      </c>
      <c r="V22" s="65" t="s">
        <v>2084</v>
      </c>
      <c r="W22" s="2" t="s">
        <v>376</v>
      </c>
      <c r="X22" s="2" t="s">
        <v>376</v>
      </c>
      <c r="Y22" s="21" t="s">
        <v>437</v>
      </c>
      <c r="Z22" s="99" t="s">
        <v>240</v>
      </c>
      <c r="AA22" s="99" t="s">
        <v>240</v>
      </c>
      <c r="AB22" s="99" t="s">
        <v>240</v>
      </c>
      <c r="AC22" s="99" t="s">
        <v>240</v>
      </c>
    </row>
    <row r="23" spans="1:29" ht="33" customHeight="1">
      <c r="A23" s="2">
        <v>2</v>
      </c>
      <c r="B23" s="95" t="s">
        <v>491</v>
      </c>
      <c r="C23" s="95">
        <v>3314</v>
      </c>
      <c r="D23" s="95" t="s">
        <v>492</v>
      </c>
      <c r="E23" s="95" t="s">
        <v>493</v>
      </c>
      <c r="F23" s="95" t="s">
        <v>409</v>
      </c>
      <c r="G23" s="95" t="s">
        <v>494</v>
      </c>
      <c r="H23" s="95">
        <v>2000</v>
      </c>
      <c r="I23" s="2" t="s">
        <v>495</v>
      </c>
      <c r="J23" s="2"/>
      <c r="K23" s="2">
        <v>9</v>
      </c>
      <c r="L23" s="92"/>
      <c r="M23" s="2"/>
      <c r="N23" s="2" t="s">
        <v>241</v>
      </c>
      <c r="O23" s="36"/>
      <c r="P23" s="2"/>
      <c r="Q23" s="2"/>
      <c r="R23" s="2"/>
      <c r="S23" s="2"/>
      <c r="T23" s="2"/>
      <c r="U23" s="2" t="s">
        <v>2082</v>
      </c>
      <c r="V23" s="2" t="s">
        <v>2085</v>
      </c>
      <c r="W23" s="2" t="s">
        <v>376</v>
      </c>
      <c r="X23" s="2" t="s">
        <v>376</v>
      </c>
      <c r="Y23" s="21" t="s">
        <v>437</v>
      </c>
      <c r="Z23" s="99" t="s">
        <v>240</v>
      </c>
      <c r="AA23" s="99" t="s">
        <v>240</v>
      </c>
      <c r="AB23" s="99" t="s">
        <v>240</v>
      </c>
      <c r="AC23" s="99" t="s">
        <v>240</v>
      </c>
    </row>
    <row r="24" spans="1:29" ht="33" customHeight="1">
      <c r="A24" s="2">
        <v>3</v>
      </c>
      <c r="B24" s="95" t="s">
        <v>496</v>
      </c>
      <c r="C24" s="95" t="s">
        <v>497</v>
      </c>
      <c r="D24" s="95">
        <v>98179</v>
      </c>
      <c r="E24" s="95" t="s">
        <v>498</v>
      </c>
      <c r="F24" s="95" t="s">
        <v>499</v>
      </c>
      <c r="G24" s="95">
        <v>3865</v>
      </c>
      <c r="H24" s="95">
        <v>1996</v>
      </c>
      <c r="I24" s="2" t="s">
        <v>500</v>
      </c>
      <c r="J24" s="2"/>
      <c r="K24" s="2">
        <v>1</v>
      </c>
      <c r="L24" s="92"/>
      <c r="M24" s="2"/>
      <c r="N24" s="2" t="s">
        <v>437</v>
      </c>
      <c r="O24" s="2"/>
      <c r="P24" s="2"/>
      <c r="Q24" s="2"/>
      <c r="R24" s="2"/>
      <c r="S24" s="2"/>
      <c r="T24" s="2"/>
      <c r="U24" s="2" t="s">
        <v>2080</v>
      </c>
      <c r="V24" s="2" t="s">
        <v>2081</v>
      </c>
      <c r="W24" s="2" t="s">
        <v>376</v>
      </c>
      <c r="X24" s="2" t="s">
        <v>376</v>
      </c>
      <c r="Y24" s="21" t="s">
        <v>437</v>
      </c>
      <c r="Z24" s="99" t="s">
        <v>240</v>
      </c>
      <c r="AA24" s="99" t="s">
        <v>240</v>
      </c>
      <c r="AB24" s="99" t="s">
        <v>240</v>
      </c>
      <c r="AC24" s="99" t="s">
        <v>240</v>
      </c>
    </row>
    <row r="25" spans="1:29" ht="33" customHeight="1">
      <c r="A25" s="2">
        <v>4</v>
      </c>
      <c r="B25" s="95" t="s">
        <v>501</v>
      </c>
      <c r="C25" s="95" t="s">
        <v>502</v>
      </c>
      <c r="D25" s="95">
        <v>10528</v>
      </c>
      <c r="E25" s="95" t="s">
        <v>503</v>
      </c>
      <c r="F25" s="95" t="s">
        <v>499</v>
      </c>
      <c r="G25" s="95">
        <v>2502</v>
      </c>
      <c r="H25" s="95">
        <v>1986</v>
      </c>
      <c r="I25" s="2" t="s">
        <v>504</v>
      </c>
      <c r="J25" s="2"/>
      <c r="K25" s="2">
        <v>1</v>
      </c>
      <c r="L25" s="92"/>
      <c r="M25" s="2"/>
      <c r="N25" s="2" t="s">
        <v>241</v>
      </c>
      <c r="O25" s="2"/>
      <c r="P25" s="2"/>
      <c r="Q25" s="2"/>
      <c r="R25" s="2"/>
      <c r="S25" s="2"/>
      <c r="T25" s="2"/>
      <c r="U25" s="2" t="s">
        <v>2068</v>
      </c>
      <c r="V25" s="2" t="s">
        <v>2069</v>
      </c>
      <c r="W25" s="2" t="s">
        <v>376</v>
      </c>
      <c r="X25" s="2" t="s">
        <v>376</v>
      </c>
      <c r="Y25" s="21" t="s">
        <v>437</v>
      </c>
      <c r="Z25" s="99" t="s">
        <v>240</v>
      </c>
      <c r="AA25" s="99" t="s">
        <v>240</v>
      </c>
      <c r="AB25" s="99" t="s">
        <v>240</v>
      </c>
      <c r="AC25" s="99" t="s">
        <v>240</v>
      </c>
    </row>
    <row r="26" spans="1:29" ht="33" customHeight="1">
      <c r="A26" s="2">
        <v>5</v>
      </c>
      <c r="B26" s="95" t="s">
        <v>505</v>
      </c>
      <c r="C26" s="95" t="s">
        <v>506</v>
      </c>
      <c r="D26" s="95">
        <v>103014</v>
      </c>
      <c r="E26" s="95" t="s">
        <v>507</v>
      </c>
      <c r="F26" s="95" t="s">
        <v>508</v>
      </c>
      <c r="G26" s="2"/>
      <c r="H26" s="95">
        <v>1982</v>
      </c>
      <c r="I26" s="2" t="s">
        <v>509</v>
      </c>
      <c r="J26" s="2"/>
      <c r="K26" s="2"/>
      <c r="L26" s="92" t="s">
        <v>510</v>
      </c>
      <c r="M26" s="2" t="s">
        <v>511</v>
      </c>
      <c r="N26" s="2" t="s">
        <v>437</v>
      </c>
      <c r="O26" s="2"/>
      <c r="P26" s="2"/>
      <c r="Q26" s="2"/>
      <c r="R26" s="2"/>
      <c r="S26" s="2"/>
      <c r="T26" s="2"/>
      <c r="U26" s="2" t="s">
        <v>2068</v>
      </c>
      <c r="V26" s="2" t="s">
        <v>2069</v>
      </c>
      <c r="W26" s="2" t="s">
        <v>376</v>
      </c>
      <c r="X26" s="2" t="s">
        <v>376</v>
      </c>
      <c r="Y26" s="21" t="s">
        <v>437</v>
      </c>
      <c r="Z26" s="99" t="s">
        <v>240</v>
      </c>
      <c r="AA26" s="99" t="s">
        <v>240</v>
      </c>
      <c r="AB26" s="99" t="s">
        <v>240</v>
      </c>
      <c r="AC26" s="99" t="s">
        <v>240</v>
      </c>
    </row>
    <row r="27" spans="1:29" ht="33" customHeight="1">
      <c r="A27" s="726" t="s">
        <v>191</v>
      </c>
      <c r="B27" s="726"/>
      <c r="C27" s="726"/>
      <c r="D27" s="726"/>
      <c r="E27" s="726"/>
      <c r="F27" s="726"/>
      <c r="G27" s="726"/>
      <c r="H27" s="726"/>
      <c r="I27" s="726"/>
      <c r="J27" s="726"/>
      <c r="K27" s="726"/>
      <c r="L27" s="726"/>
      <c r="M27" s="37"/>
      <c r="N27" s="37"/>
      <c r="O27" s="37"/>
      <c r="P27" s="37"/>
      <c r="Q27" s="37"/>
      <c r="R27" s="37"/>
      <c r="S27" s="37"/>
      <c r="T27" s="44"/>
      <c r="U27" s="44"/>
      <c r="V27" s="44"/>
      <c r="W27" s="44"/>
      <c r="X27" s="44"/>
      <c r="Y27" s="584"/>
      <c r="Z27" s="584"/>
      <c r="AA27" s="584"/>
      <c r="AB27" s="584"/>
      <c r="AC27" s="584"/>
    </row>
    <row r="28" spans="1:29" ht="33" customHeight="1">
      <c r="A28" s="2">
        <v>1</v>
      </c>
      <c r="B28" s="65" t="s">
        <v>525</v>
      </c>
      <c r="C28" s="65" t="s">
        <v>526</v>
      </c>
      <c r="D28" s="65" t="s">
        <v>527</v>
      </c>
      <c r="E28" s="65" t="s">
        <v>528</v>
      </c>
      <c r="F28" s="2" t="s">
        <v>409</v>
      </c>
      <c r="G28" s="65">
        <v>1108</v>
      </c>
      <c r="H28" s="65">
        <v>2004</v>
      </c>
      <c r="I28" s="65" t="s">
        <v>529</v>
      </c>
      <c r="J28" s="65" t="s">
        <v>530</v>
      </c>
      <c r="K28" s="65">
        <v>5</v>
      </c>
      <c r="L28" s="97"/>
      <c r="M28" s="65">
        <v>1255</v>
      </c>
      <c r="N28" s="65" t="s">
        <v>241</v>
      </c>
      <c r="O28" s="98">
        <v>175491</v>
      </c>
      <c r="P28" s="65" t="s">
        <v>531</v>
      </c>
      <c r="Q28" s="600">
        <v>5580</v>
      </c>
      <c r="R28" s="600">
        <v>5022</v>
      </c>
      <c r="S28" s="65"/>
      <c r="T28" s="65"/>
      <c r="U28" s="237" t="s">
        <v>2086</v>
      </c>
      <c r="V28" s="237" t="s">
        <v>2087</v>
      </c>
      <c r="W28" s="237" t="s">
        <v>2086</v>
      </c>
      <c r="X28" s="237" t="s">
        <v>2087</v>
      </c>
      <c r="Y28" s="21" t="s">
        <v>437</v>
      </c>
      <c r="Z28" s="21" t="s">
        <v>437</v>
      </c>
      <c r="AA28" s="21" t="s">
        <v>437</v>
      </c>
      <c r="AB28" s="99" t="s">
        <v>240</v>
      </c>
      <c r="AC28" s="99" t="s">
        <v>240</v>
      </c>
    </row>
    <row r="29" spans="1:29" s="598" customFormat="1" ht="33" customHeight="1">
      <c r="A29" s="3">
        <v>2</v>
      </c>
      <c r="B29" s="3" t="s">
        <v>532</v>
      </c>
      <c r="C29" s="3" t="s">
        <v>533</v>
      </c>
      <c r="D29" s="3" t="s">
        <v>534</v>
      </c>
      <c r="E29" s="3" t="s">
        <v>535</v>
      </c>
      <c r="F29" s="3" t="s">
        <v>409</v>
      </c>
      <c r="G29" s="3">
        <v>1198</v>
      </c>
      <c r="H29" s="3">
        <v>2009</v>
      </c>
      <c r="I29" s="3" t="s">
        <v>536</v>
      </c>
      <c r="J29" s="3" t="s">
        <v>537</v>
      </c>
      <c r="K29" s="3">
        <v>5</v>
      </c>
      <c r="L29" s="590"/>
      <c r="M29" s="3">
        <v>1565</v>
      </c>
      <c r="N29" s="3" t="s">
        <v>241</v>
      </c>
      <c r="O29" s="593">
        <v>109385</v>
      </c>
      <c r="P29" s="3" t="s">
        <v>531</v>
      </c>
      <c r="Q29" s="600">
        <v>11520</v>
      </c>
      <c r="R29" s="600">
        <v>10368</v>
      </c>
      <c r="S29" s="3"/>
      <c r="T29" s="3"/>
      <c r="U29" s="594" t="s">
        <v>2088</v>
      </c>
      <c r="V29" s="594" t="s">
        <v>2089</v>
      </c>
      <c r="W29" s="594" t="s">
        <v>2088</v>
      </c>
      <c r="X29" s="594" t="s">
        <v>2089</v>
      </c>
      <c r="Y29" s="591" t="s">
        <v>437</v>
      </c>
      <c r="Z29" s="591" t="s">
        <v>437</v>
      </c>
      <c r="AA29" s="591" t="s">
        <v>437</v>
      </c>
      <c r="AB29" s="595" t="s">
        <v>240</v>
      </c>
      <c r="AC29" s="595" t="s">
        <v>240</v>
      </c>
    </row>
    <row r="30" spans="1:29" ht="33" customHeight="1">
      <c r="A30" s="726" t="s">
        <v>212</v>
      </c>
      <c r="B30" s="726"/>
      <c r="C30" s="726"/>
      <c r="D30" s="726"/>
      <c r="E30" s="726"/>
      <c r="F30" s="726"/>
      <c r="G30" s="726"/>
      <c r="H30" s="726"/>
      <c r="I30" s="726"/>
      <c r="J30" s="726"/>
      <c r="K30" s="726"/>
      <c r="L30" s="726"/>
      <c r="M30" s="37"/>
      <c r="N30" s="37"/>
      <c r="O30" s="37"/>
      <c r="P30" s="37"/>
      <c r="Q30" s="37"/>
      <c r="R30" s="37"/>
      <c r="S30" s="37"/>
      <c r="T30" s="44"/>
      <c r="U30" s="44"/>
      <c r="V30" s="44"/>
      <c r="W30" s="44"/>
      <c r="X30" s="44"/>
      <c r="Y30" s="584"/>
      <c r="Z30" s="584"/>
      <c r="AA30" s="584"/>
      <c r="AB30" s="584"/>
      <c r="AC30" s="584"/>
    </row>
    <row r="31" spans="1:29" s="592" customFormat="1" ht="33" customHeight="1">
      <c r="A31" s="2">
        <v>1</v>
      </c>
      <c r="B31" s="65" t="s">
        <v>776</v>
      </c>
      <c r="C31" s="65" t="s">
        <v>777</v>
      </c>
      <c r="D31" s="65" t="s">
        <v>778</v>
      </c>
      <c r="E31" s="65" t="s">
        <v>779</v>
      </c>
      <c r="F31" s="2" t="s">
        <v>409</v>
      </c>
      <c r="G31" s="65">
        <v>1598</v>
      </c>
      <c r="H31" s="65">
        <v>2012</v>
      </c>
      <c r="I31" s="65" t="s">
        <v>780</v>
      </c>
      <c r="J31" s="66" t="s">
        <v>781</v>
      </c>
      <c r="K31" s="65">
        <v>7</v>
      </c>
      <c r="L31" s="205">
        <v>0</v>
      </c>
      <c r="M31" s="65" t="s">
        <v>782</v>
      </c>
      <c r="N31" s="65" t="s">
        <v>240</v>
      </c>
      <c r="O31" s="98">
        <v>40644</v>
      </c>
      <c r="P31" s="65" t="s">
        <v>391</v>
      </c>
      <c r="Q31" s="600">
        <v>33120</v>
      </c>
      <c r="R31" s="600">
        <v>29808</v>
      </c>
      <c r="S31" s="206">
        <v>0</v>
      </c>
      <c r="T31" s="206">
        <v>0</v>
      </c>
      <c r="U31" s="2" t="s">
        <v>2090</v>
      </c>
      <c r="V31" s="2" t="s">
        <v>2092</v>
      </c>
      <c r="W31" s="2" t="s">
        <v>2090</v>
      </c>
      <c r="X31" s="2" t="s">
        <v>2092</v>
      </c>
      <c r="Y31" s="21" t="s">
        <v>437</v>
      </c>
      <c r="Z31" s="21" t="s">
        <v>437</v>
      </c>
      <c r="AA31" s="21" t="s">
        <v>437</v>
      </c>
      <c r="AB31" s="21" t="s">
        <v>437</v>
      </c>
      <c r="AC31" s="99" t="s">
        <v>240</v>
      </c>
    </row>
    <row r="32" spans="1:29" ht="33" customHeight="1">
      <c r="A32" s="2">
        <v>2</v>
      </c>
      <c r="B32" s="2" t="s">
        <v>783</v>
      </c>
      <c r="C32" s="2" t="s">
        <v>784</v>
      </c>
      <c r="D32" s="2" t="s">
        <v>785</v>
      </c>
      <c r="E32" s="2" t="s">
        <v>2323</v>
      </c>
      <c r="F32" s="2" t="s">
        <v>409</v>
      </c>
      <c r="G32" s="2">
        <v>1390</v>
      </c>
      <c r="H32" s="2">
        <v>2001</v>
      </c>
      <c r="I32" s="2" t="s">
        <v>786</v>
      </c>
      <c r="J32" s="67" t="s">
        <v>787</v>
      </c>
      <c r="K32" s="2">
        <v>5</v>
      </c>
      <c r="L32" s="207">
        <v>0</v>
      </c>
      <c r="M32" s="2" t="s">
        <v>788</v>
      </c>
      <c r="N32" s="2" t="s">
        <v>240</v>
      </c>
      <c r="O32" s="36">
        <v>158175</v>
      </c>
      <c r="P32" s="2" t="s">
        <v>789</v>
      </c>
      <c r="Q32" s="600">
        <v>4590</v>
      </c>
      <c r="R32" s="600">
        <v>4131</v>
      </c>
      <c r="S32" s="208">
        <v>0</v>
      </c>
      <c r="T32" s="208">
        <v>0</v>
      </c>
      <c r="U32" s="21" t="s">
        <v>2091</v>
      </c>
      <c r="V32" s="21" t="s">
        <v>2093</v>
      </c>
      <c r="W32" s="21" t="s">
        <v>2091</v>
      </c>
      <c r="X32" s="21" t="s">
        <v>2093</v>
      </c>
      <c r="Y32" s="21" t="s">
        <v>437</v>
      </c>
      <c r="Z32" s="21" t="s">
        <v>437</v>
      </c>
      <c r="AA32" s="21" t="s">
        <v>437</v>
      </c>
      <c r="AB32" s="21" t="s">
        <v>437</v>
      </c>
      <c r="AC32" s="99" t="s">
        <v>240</v>
      </c>
    </row>
    <row r="33" spans="1:29" s="592" customFormat="1" ht="33" customHeight="1">
      <c r="A33" s="2">
        <v>3</v>
      </c>
      <c r="B33" s="2" t="s">
        <v>790</v>
      </c>
      <c r="C33" s="2" t="s">
        <v>791</v>
      </c>
      <c r="D33" s="2" t="s">
        <v>792</v>
      </c>
      <c r="E33" s="2" t="s">
        <v>793</v>
      </c>
      <c r="F33" s="2" t="s">
        <v>409</v>
      </c>
      <c r="G33" s="2">
        <v>1968</v>
      </c>
      <c r="H33" s="2">
        <v>2017</v>
      </c>
      <c r="I33" s="2" t="s">
        <v>794</v>
      </c>
      <c r="J33" s="2" t="s">
        <v>795</v>
      </c>
      <c r="K33" s="2">
        <v>9</v>
      </c>
      <c r="L33" s="92" t="s">
        <v>372</v>
      </c>
      <c r="M33" s="2">
        <v>4900</v>
      </c>
      <c r="N33" s="2" t="s">
        <v>241</v>
      </c>
      <c r="O33" s="2">
        <v>5266</v>
      </c>
      <c r="P33" s="2" t="s">
        <v>796</v>
      </c>
      <c r="Q33" s="600">
        <v>114240</v>
      </c>
      <c r="R33" s="600">
        <v>102816</v>
      </c>
      <c r="S33" s="2" t="s">
        <v>797</v>
      </c>
      <c r="T33" s="2" t="s">
        <v>372</v>
      </c>
      <c r="U33" s="2" t="s">
        <v>2082</v>
      </c>
      <c r="V33" s="2" t="s">
        <v>2085</v>
      </c>
      <c r="W33" s="2" t="s">
        <v>2082</v>
      </c>
      <c r="X33" s="2" t="s">
        <v>2085</v>
      </c>
      <c r="Y33" s="21" t="s">
        <v>437</v>
      </c>
      <c r="Z33" s="21" t="s">
        <v>437</v>
      </c>
      <c r="AA33" s="21" t="s">
        <v>437</v>
      </c>
      <c r="AB33" s="99" t="s">
        <v>240</v>
      </c>
      <c r="AC33" s="99" t="s">
        <v>240</v>
      </c>
    </row>
    <row r="34" spans="1:29" ht="33" customHeight="1">
      <c r="A34" s="726" t="s">
        <v>213</v>
      </c>
      <c r="B34" s="726"/>
      <c r="C34" s="726"/>
      <c r="D34" s="726"/>
      <c r="E34" s="726"/>
      <c r="F34" s="726"/>
      <c r="G34" s="726"/>
      <c r="H34" s="726"/>
      <c r="I34" s="726"/>
      <c r="J34" s="726"/>
      <c r="K34" s="726"/>
      <c r="L34" s="726"/>
      <c r="M34" s="37"/>
      <c r="N34" s="37"/>
      <c r="O34" s="37"/>
      <c r="P34" s="37"/>
      <c r="Q34" s="37"/>
      <c r="R34" s="37"/>
      <c r="S34" s="37"/>
      <c r="T34" s="44"/>
      <c r="U34" s="44"/>
      <c r="V34" s="44"/>
      <c r="W34" s="44"/>
      <c r="X34" s="44"/>
      <c r="Y34" s="584"/>
      <c r="Z34" s="584"/>
      <c r="AA34" s="584"/>
      <c r="AB34" s="584"/>
      <c r="AC34" s="584"/>
    </row>
    <row r="35" spans="1:29" ht="33" customHeight="1">
      <c r="A35" s="2">
        <v>1</v>
      </c>
      <c r="B35" s="65" t="s">
        <v>937</v>
      </c>
      <c r="C35" s="65">
        <v>301</v>
      </c>
      <c r="D35" s="65" t="s">
        <v>938</v>
      </c>
      <c r="E35" s="65" t="s">
        <v>939</v>
      </c>
      <c r="F35" s="2" t="s">
        <v>409</v>
      </c>
      <c r="G35" s="65">
        <v>1587</v>
      </c>
      <c r="H35" s="65">
        <v>2013</v>
      </c>
      <c r="I35" s="65" t="s">
        <v>940</v>
      </c>
      <c r="J35" s="65" t="s">
        <v>941</v>
      </c>
      <c r="K35" s="65">
        <v>5</v>
      </c>
      <c r="L35" s="97" t="s">
        <v>942</v>
      </c>
      <c r="M35" s="65">
        <v>1524</v>
      </c>
      <c r="N35" s="65" t="s">
        <v>241</v>
      </c>
      <c r="O35" s="65">
        <v>114164</v>
      </c>
      <c r="P35" s="65" t="s">
        <v>943</v>
      </c>
      <c r="Q35" s="600">
        <v>25740</v>
      </c>
      <c r="R35" s="600">
        <v>23166</v>
      </c>
      <c r="S35" s="65" t="s">
        <v>241</v>
      </c>
      <c r="T35" s="65" t="s">
        <v>241</v>
      </c>
      <c r="U35" s="65" t="s">
        <v>2094</v>
      </c>
      <c r="V35" s="65" t="s">
        <v>2095</v>
      </c>
      <c r="W35" s="65" t="s">
        <v>2094</v>
      </c>
      <c r="X35" s="65" t="s">
        <v>2095</v>
      </c>
      <c r="Y35" s="21" t="s">
        <v>437</v>
      </c>
      <c r="Z35" s="21" t="s">
        <v>437</v>
      </c>
      <c r="AA35" s="21" t="s">
        <v>437</v>
      </c>
      <c r="AB35" s="21" t="s">
        <v>437</v>
      </c>
      <c r="AC35" s="99" t="s">
        <v>240</v>
      </c>
    </row>
    <row r="36" spans="1:29" ht="33" customHeight="1">
      <c r="A36" s="726" t="s">
        <v>214</v>
      </c>
      <c r="B36" s="726"/>
      <c r="C36" s="726"/>
      <c r="D36" s="726"/>
      <c r="E36" s="726"/>
      <c r="F36" s="726"/>
      <c r="G36" s="726"/>
      <c r="H36" s="726"/>
      <c r="I36" s="726"/>
      <c r="J36" s="726"/>
      <c r="K36" s="726"/>
      <c r="L36" s="726"/>
      <c r="M36" s="37"/>
      <c r="N36" s="37"/>
      <c r="O36" s="37"/>
      <c r="P36" s="37"/>
      <c r="Q36" s="37"/>
      <c r="R36" s="37"/>
      <c r="S36" s="37"/>
      <c r="T36" s="44"/>
      <c r="U36" s="44"/>
      <c r="V36" s="44"/>
      <c r="W36" s="44"/>
      <c r="X36" s="44"/>
      <c r="Y36" s="584"/>
      <c r="Z36" s="584"/>
      <c r="AA36" s="584"/>
      <c r="AB36" s="584"/>
      <c r="AC36" s="584"/>
    </row>
    <row r="37" spans="1:29" ht="33" customHeight="1">
      <c r="A37" s="2">
        <v>1</v>
      </c>
      <c r="B37" s="65" t="s">
        <v>1002</v>
      </c>
      <c r="C37" s="65" t="s">
        <v>1003</v>
      </c>
      <c r="D37" s="65" t="s">
        <v>1004</v>
      </c>
      <c r="E37" s="65" t="s">
        <v>2324</v>
      </c>
      <c r="F37" s="65" t="s">
        <v>409</v>
      </c>
      <c r="G37" s="65">
        <v>1149</v>
      </c>
      <c r="H37" s="65">
        <v>1999</v>
      </c>
      <c r="I37" s="65" t="s">
        <v>1005</v>
      </c>
      <c r="J37" s="65" t="s">
        <v>1006</v>
      </c>
      <c r="K37" s="65">
        <v>5</v>
      </c>
      <c r="L37" s="65">
        <v>580</v>
      </c>
      <c r="M37" s="65">
        <v>1600</v>
      </c>
      <c r="N37" s="65" t="s">
        <v>240</v>
      </c>
      <c r="O37" s="200"/>
      <c r="P37" s="65"/>
      <c r="Q37" s="65"/>
      <c r="R37" s="65"/>
      <c r="S37" s="65"/>
      <c r="T37" s="65"/>
      <c r="U37" s="65" t="s">
        <v>941</v>
      </c>
      <c r="V37" s="65" t="s">
        <v>2118</v>
      </c>
      <c r="W37" s="65"/>
      <c r="X37" s="65"/>
      <c r="Y37" s="21" t="s">
        <v>437</v>
      </c>
      <c r="Z37" s="99" t="s">
        <v>240</v>
      </c>
      <c r="AA37" s="99" t="s">
        <v>240</v>
      </c>
      <c r="AB37" s="99" t="s">
        <v>240</v>
      </c>
      <c r="AC37" s="99" t="s">
        <v>240</v>
      </c>
    </row>
    <row r="38" spans="1:29" ht="33" customHeight="1">
      <c r="A38" s="2">
        <v>2</v>
      </c>
      <c r="B38" s="2" t="s">
        <v>1002</v>
      </c>
      <c r="C38" s="2" t="s">
        <v>1007</v>
      </c>
      <c r="D38" s="2" t="s">
        <v>1008</v>
      </c>
      <c r="E38" s="2" t="s">
        <v>2325</v>
      </c>
      <c r="F38" s="2" t="s">
        <v>1009</v>
      </c>
      <c r="G38" s="2">
        <v>2798</v>
      </c>
      <c r="H38" s="2">
        <v>1998</v>
      </c>
      <c r="I38" s="2" t="s">
        <v>1010</v>
      </c>
      <c r="J38" s="2" t="s">
        <v>1011</v>
      </c>
      <c r="K38" s="2">
        <v>3</v>
      </c>
      <c r="L38" s="2">
        <v>580</v>
      </c>
      <c r="M38" s="2">
        <v>3500</v>
      </c>
      <c r="N38" s="2" t="s">
        <v>240</v>
      </c>
      <c r="O38" s="201"/>
      <c r="P38" s="2"/>
      <c r="Q38" s="2"/>
      <c r="R38" s="2"/>
      <c r="S38" s="2"/>
      <c r="T38" s="2"/>
      <c r="U38" s="2" t="s">
        <v>2096</v>
      </c>
      <c r="V38" s="2" t="s">
        <v>2119</v>
      </c>
      <c r="W38" s="2"/>
      <c r="X38" s="2"/>
      <c r="Y38" s="21" t="s">
        <v>437</v>
      </c>
      <c r="Z38" s="99" t="s">
        <v>240</v>
      </c>
      <c r="AA38" s="99" t="s">
        <v>240</v>
      </c>
      <c r="AB38" s="99" t="s">
        <v>240</v>
      </c>
      <c r="AC38" s="99" t="s">
        <v>240</v>
      </c>
    </row>
    <row r="39" spans="1:29" ht="33" customHeight="1">
      <c r="A39" s="2">
        <v>3</v>
      </c>
      <c r="B39" s="2" t="s">
        <v>1012</v>
      </c>
      <c r="C39" s="2" t="s">
        <v>1013</v>
      </c>
      <c r="D39" s="2" t="s">
        <v>1014</v>
      </c>
      <c r="E39" s="2" t="s">
        <v>2326</v>
      </c>
      <c r="F39" s="2" t="s">
        <v>409</v>
      </c>
      <c r="G39" s="2">
        <v>1108</v>
      </c>
      <c r="H39" s="2">
        <v>2003</v>
      </c>
      <c r="I39" s="2" t="s">
        <v>1015</v>
      </c>
      <c r="J39" s="2" t="s">
        <v>1016</v>
      </c>
      <c r="K39" s="2">
        <v>5</v>
      </c>
      <c r="L39" s="2" t="s">
        <v>304</v>
      </c>
      <c r="M39" s="2">
        <v>1200</v>
      </c>
      <c r="N39" s="2" t="s">
        <v>240</v>
      </c>
      <c r="O39" s="201">
        <v>292278</v>
      </c>
      <c r="P39" s="2"/>
      <c r="Q39" s="17"/>
      <c r="R39" s="17"/>
      <c r="S39" s="2"/>
      <c r="T39" s="2"/>
      <c r="U39" s="2" t="s">
        <v>2097</v>
      </c>
      <c r="V39" s="2" t="s">
        <v>2110</v>
      </c>
      <c r="W39" s="2"/>
      <c r="X39" s="2"/>
      <c r="Y39" s="21" t="s">
        <v>437</v>
      </c>
      <c r="Z39" s="99" t="s">
        <v>240</v>
      </c>
      <c r="AA39" s="99" t="s">
        <v>240</v>
      </c>
      <c r="AB39" s="99" t="s">
        <v>240</v>
      </c>
      <c r="AC39" s="99" t="s">
        <v>240</v>
      </c>
    </row>
    <row r="40" spans="1:29" ht="33" customHeight="1">
      <c r="A40" s="2">
        <v>4</v>
      </c>
      <c r="B40" s="2" t="s">
        <v>1017</v>
      </c>
      <c r="C40" s="2" t="s">
        <v>1018</v>
      </c>
      <c r="D40" s="2" t="s">
        <v>1019</v>
      </c>
      <c r="E40" s="2" t="s">
        <v>2327</v>
      </c>
      <c r="F40" s="2" t="s">
        <v>409</v>
      </c>
      <c r="G40" s="2">
        <v>1108</v>
      </c>
      <c r="H40" s="2">
        <v>2008</v>
      </c>
      <c r="I40" s="2" t="s">
        <v>1020</v>
      </c>
      <c r="J40" s="2" t="s">
        <v>1021</v>
      </c>
      <c r="K40" s="2">
        <v>5</v>
      </c>
      <c r="L40" s="2" t="s">
        <v>304</v>
      </c>
      <c r="M40" s="2">
        <v>1255</v>
      </c>
      <c r="N40" s="2" t="s">
        <v>240</v>
      </c>
      <c r="O40" s="201">
        <v>157341</v>
      </c>
      <c r="P40" s="2"/>
      <c r="Q40" s="600">
        <v>7740</v>
      </c>
      <c r="R40" s="600">
        <v>6966</v>
      </c>
      <c r="S40" s="2"/>
      <c r="T40" s="2"/>
      <c r="U40" s="2" t="s">
        <v>2098</v>
      </c>
      <c r="V40" s="2" t="s">
        <v>2111</v>
      </c>
      <c r="W40" s="2" t="s">
        <v>2098</v>
      </c>
      <c r="X40" s="2" t="s">
        <v>2111</v>
      </c>
      <c r="Y40" s="21" t="s">
        <v>437</v>
      </c>
      <c r="Z40" s="21" t="s">
        <v>437</v>
      </c>
      <c r="AA40" s="21" t="s">
        <v>437</v>
      </c>
      <c r="AB40" s="99" t="s">
        <v>240</v>
      </c>
      <c r="AC40" s="99" t="s">
        <v>240</v>
      </c>
    </row>
    <row r="41" spans="1:29" ht="33" customHeight="1">
      <c r="A41" s="2">
        <v>5</v>
      </c>
      <c r="B41" s="2" t="s">
        <v>1022</v>
      </c>
      <c r="C41" s="2" t="s">
        <v>1023</v>
      </c>
      <c r="D41" s="2" t="s">
        <v>1024</v>
      </c>
      <c r="E41" s="2" t="s">
        <v>2328</v>
      </c>
      <c r="F41" s="2" t="s">
        <v>1025</v>
      </c>
      <c r="G41" s="2" t="s">
        <v>304</v>
      </c>
      <c r="H41" s="2">
        <v>2004</v>
      </c>
      <c r="I41" s="2" t="s">
        <v>1026</v>
      </c>
      <c r="J41" s="2" t="s">
        <v>1027</v>
      </c>
      <c r="K41" s="2" t="s">
        <v>304</v>
      </c>
      <c r="L41" s="2" t="s">
        <v>304</v>
      </c>
      <c r="M41" s="2">
        <v>750</v>
      </c>
      <c r="N41" s="2" t="s">
        <v>240</v>
      </c>
      <c r="O41" s="74"/>
      <c r="P41" s="2"/>
      <c r="Q41" s="2"/>
      <c r="R41" s="2"/>
      <c r="S41" s="2"/>
      <c r="T41" s="2"/>
      <c r="U41" s="2" t="s">
        <v>2099</v>
      </c>
      <c r="V41" s="2" t="s">
        <v>2120</v>
      </c>
      <c r="W41" s="2"/>
      <c r="X41" s="2"/>
      <c r="Y41" s="99" t="s">
        <v>240</v>
      </c>
      <c r="Z41" s="99" t="s">
        <v>240</v>
      </c>
      <c r="AA41" s="99" t="s">
        <v>240</v>
      </c>
      <c r="AB41" s="99" t="s">
        <v>240</v>
      </c>
      <c r="AC41" s="99" t="s">
        <v>240</v>
      </c>
    </row>
    <row r="42" spans="1:29" ht="33" customHeight="1">
      <c r="A42" s="2">
        <v>6</v>
      </c>
      <c r="B42" s="2" t="s">
        <v>1028</v>
      </c>
      <c r="C42" s="2" t="s">
        <v>1029</v>
      </c>
      <c r="D42" s="2" t="s">
        <v>1030</v>
      </c>
      <c r="E42" s="2" t="s">
        <v>2329</v>
      </c>
      <c r="F42" s="2" t="s">
        <v>383</v>
      </c>
      <c r="G42" s="2">
        <v>11100</v>
      </c>
      <c r="H42" s="2">
        <v>1992</v>
      </c>
      <c r="I42" s="2" t="s">
        <v>1031</v>
      </c>
      <c r="J42" s="2" t="s">
        <v>1032</v>
      </c>
      <c r="K42" s="2">
        <v>3</v>
      </c>
      <c r="L42" s="2" t="s">
        <v>294</v>
      </c>
      <c r="M42" s="2">
        <v>16000</v>
      </c>
      <c r="N42" s="2" t="s">
        <v>240</v>
      </c>
      <c r="O42" s="201"/>
      <c r="P42" s="2"/>
      <c r="Q42" s="2"/>
      <c r="R42" s="2"/>
      <c r="S42" s="2"/>
      <c r="T42" s="2"/>
      <c r="U42" s="2" t="s">
        <v>2077</v>
      </c>
      <c r="V42" s="2" t="s">
        <v>2078</v>
      </c>
      <c r="W42" s="2"/>
      <c r="X42" s="2"/>
      <c r="Y42" s="21" t="s">
        <v>437</v>
      </c>
      <c r="Z42" s="99" t="s">
        <v>240</v>
      </c>
      <c r="AA42" s="99" t="s">
        <v>240</v>
      </c>
      <c r="AB42" s="99" t="s">
        <v>240</v>
      </c>
      <c r="AC42" s="99" t="s">
        <v>240</v>
      </c>
    </row>
    <row r="43" spans="1:29" ht="33" customHeight="1">
      <c r="A43" s="2">
        <v>7</v>
      </c>
      <c r="B43" s="2" t="s">
        <v>1033</v>
      </c>
      <c r="C43" s="2">
        <v>9153</v>
      </c>
      <c r="D43" s="2" t="s">
        <v>1034</v>
      </c>
      <c r="E43" s="2" t="s">
        <v>2330</v>
      </c>
      <c r="F43" s="2" t="s">
        <v>1035</v>
      </c>
      <c r="G43" s="2">
        <v>4582</v>
      </c>
      <c r="H43" s="2">
        <v>1994</v>
      </c>
      <c r="I43" s="2" t="s">
        <v>1036</v>
      </c>
      <c r="J43" s="2" t="s">
        <v>1037</v>
      </c>
      <c r="K43" s="2">
        <v>2</v>
      </c>
      <c r="L43" s="2" t="s">
        <v>304</v>
      </c>
      <c r="M43" s="2">
        <v>8990</v>
      </c>
      <c r="N43" s="2" t="s">
        <v>240</v>
      </c>
      <c r="O43" s="201"/>
      <c r="P43" s="2"/>
      <c r="Q43" s="2"/>
      <c r="R43" s="2"/>
      <c r="S43" s="2"/>
      <c r="T43" s="2"/>
      <c r="U43" s="2" t="s">
        <v>2104</v>
      </c>
      <c r="V43" s="2" t="s">
        <v>2112</v>
      </c>
      <c r="W43" s="2"/>
      <c r="X43" s="2"/>
      <c r="Y43" s="21" t="s">
        <v>437</v>
      </c>
      <c r="Z43" s="99" t="s">
        <v>240</v>
      </c>
      <c r="AA43" s="99" t="s">
        <v>240</v>
      </c>
      <c r="AB43" s="99" t="s">
        <v>240</v>
      </c>
      <c r="AC43" s="99" t="s">
        <v>240</v>
      </c>
    </row>
    <row r="44" spans="1:29" ht="33" customHeight="1">
      <c r="A44" s="2">
        <v>8</v>
      </c>
      <c r="B44" s="2" t="s">
        <v>1038</v>
      </c>
      <c r="C44" s="2" t="s">
        <v>1039</v>
      </c>
      <c r="D44" s="2" t="s">
        <v>1040</v>
      </c>
      <c r="E44" s="2" t="s">
        <v>2331</v>
      </c>
      <c r="F44" s="2" t="s">
        <v>508</v>
      </c>
      <c r="G44" s="2" t="s">
        <v>304</v>
      </c>
      <c r="H44" s="2">
        <v>2012</v>
      </c>
      <c r="I44" s="2" t="s">
        <v>1041</v>
      </c>
      <c r="J44" s="2" t="s">
        <v>1032</v>
      </c>
      <c r="K44" s="2" t="s">
        <v>304</v>
      </c>
      <c r="L44" s="2">
        <v>1040</v>
      </c>
      <c r="M44" s="2">
        <v>1300</v>
      </c>
      <c r="N44" s="2" t="s">
        <v>240</v>
      </c>
      <c r="O44" s="74"/>
      <c r="P44" s="2"/>
      <c r="Q44" s="2"/>
      <c r="R44" s="2"/>
      <c r="S44" s="2"/>
      <c r="T44" s="2"/>
      <c r="U44" s="2" t="s">
        <v>2109</v>
      </c>
      <c r="V44" s="2" t="s">
        <v>2121</v>
      </c>
      <c r="W44" s="2"/>
      <c r="X44" s="2"/>
      <c r="Y44" s="99" t="s">
        <v>240</v>
      </c>
      <c r="Z44" s="99" t="s">
        <v>240</v>
      </c>
      <c r="AA44" s="99" t="s">
        <v>240</v>
      </c>
      <c r="AB44" s="99" t="s">
        <v>240</v>
      </c>
      <c r="AC44" s="99" t="s">
        <v>240</v>
      </c>
    </row>
    <row r="45" spans="1:29" ht="33" customHeight="1">
      <c r="A45" s="2">
        <v>9</v>
      </c>
      <c r="B45" s="2" t="s">
        <v>1042</v>
      </c>
      <c r="C45" s="2" t="s">
        <v>1043</v>
      </c>
      <c r="D45" s="2" t="s">
        <v>1044</v>
      </c>
      <c r="E45" s="2" t="s">
        <v>2332</v>
      </c>
      <c r="F45" s="2" t="s">
        <v>499</v>
      </c>
      <c r="G45" s="2">
        <v>4156</v>
      </c>
      <c r="H45" s="2">
        <v>2012</v>
      </c>
      <c r="I45" s="2" t="s">
        <v>1046</v>
      </c>
      <c r="J45" s="2" t="s">
        <v>1047</v>
      </c>
      <c r="K45" s="2">
        <v>2</v>
      </c>
      <c r="L45" s="2" t="s">
        <v>304</v>
      </c>
      <c r="M45" s="2">
        <v>5500</v>
      </c>
      <c r="N45" s="2" t="s">
        <v>240</v>
      </c>
      <c r="O45" s="74">
        <v>1399</v>
      </c>
      <c r="P45" s="2"/>
      <c r="Q45" s="600">
        <v>67950</v>
      </c>
      <c r="R45" s="600">
        <v>61155</v>
      </c>
      <c r="S45" s="2"/>
      <c r="T45" s="2"/>
      <c r="U45" s="2" t="s">
        <v>2105</v>
      </c>
      <c r="V45" s="2" t="s">
        <v>2113</v>
      </c>
      <c r="W45" s="2" t="s">
        <v>2105</v>
      </c>
      <c r="X45" s="2" t="s">
        <v>2113</v>
      </c>
      <c r="Y45" s="21" t="s">
        <v>437</v>
      </c>
      <c r="Z45" s="21" t="s">
        <v>437</v>
      </c>
      <c r="AA45" s="21" t="s">
        <v>437</v>
      </c>
      <c r="AB45" s="99" t="s">
        <v>240</v>
      </c>
      <c r="AC45" s="99" t="s">
        <v>240</v>
      </c>
    </row>
    <row r="46" spans="1:29" ht="33" customHeight="1">
      <c r="A46" s="2">
        <v>10</v>
      </c>
      <c r="B46" s="2" t="s">
        <v>1048</v>
      </c>
      <c r="C46" s="2" t="s">
        <v>1049</v>
      </c>
      <c r="D46" s="2" t="s">
        <v>1050</v>
      </c>
      <c r="E46" s="2" t="s">
        <v>2333</v>
      </c>
      <c r="F46" s="2" t="s">
        <v>1051</v>
      </c>
      <c r="G46" s="2">
        <v>2776</v>
      </c>
      <c r="H46" s="2">
        <v>2006</v>
      </c>
      <c r="I46" s="2" t="s">
        <v>1052</v>
      </c>
      <c r="J46" s="2" t="s">
        <v>1037</v>
      </c>
      <c r="K46" s="2">
        <v>2</v>
      </c>
      <c r="L46" s="2">
        <v>1500</v>
      </c>
      <c r="M46" s="2">
        <v>4250</v>
      </c>
      <c r="N46" s="2" t="s">
        <v>240</v>
      </c>
      <c r="O46" s="201"/>
      <c r="P46" s="2"/>
      <c r="Q46" s="2"/>
      <c r="R46" s="2"/>
      <c r="S46" s="2"/>
      <c r="T46" s="2"/>
      <c r="U46" s="2" t="s">
        <v>2106</v>
      </c>
      <c r="V46" s="2" t="s">
        <v>2114</v>
      </c>
      <c r="W46" s="2"/>
      <c r="X46" s="2"/>
      <c r="Y46" s="21" t="s">
        <v>437</v>
      </c>
      <c r="Z46" s="99" t="s">
        <v>240</v>
      </c>
      <c r="AA46" s="99" t="s">
        <v>240</v>
      </c>
      <c r="AB46" s="99" t="s">
        <v>240</v>
      </c>
      <c r="AC46" s="99" t="s">
        <v>240</v>
      </c>
    </row>
    <row r="47" spans="1:29" ht="33" customHeight="1">
      <c r="A47" s="2">
        <v>11</v>
      </c>
      <c r="B47" s="2" t="s">
        <v>1033</v>
      </c>
      <c r="C47" s="2" t="s">
        <v>1053</v>
      </c>
      <c r="D47" s="2" t="s">
        <v>1054</v>
      </c>
      <c r="E47" s="2" t="s">
        <v>2334</v>
      </c>
      <c r="F47" s="2" t="s">
        <v>1009</v>
      </c>
      <c r="G47" s="2">
        <v>4580</v>
      </c>
      <c r="H47" s="2">
        <v>2000</v>
      </c>
      <c r="I47" s="2" t="s">
        <v>1055</v>
      </c>
      <c r="J47" s="2" t="s">
        <v>1032</v>
      </c>
      <c r="K47" s="2">
        <v>3</v>
      </c>
      <c r="L47" s="2">
        <v>3700</v>
      </c>
      <c r="M47" s="2">
        <v>8400</v>
      </c>
      <c r="N47" s="2" t="s">
        <v>240</v>
      </c>
      <c r="O47" s="201"/>
      <c r="P47" s="2"/>
      <c r="Q47" s="2"/>
      <c r="R47" s="2"/>
      <c r="S47" s="2"/>
      <c r="T47" s="2"/>
      <c r="U47" s="2" t="s">
        <v>2107</v>
      </c>
      <c r="V47" s="2" t="s">
        <v>795</v>
      </c>
      <c r="W47" s="2"/>
      <c r="X47" s="2"/>
      <c r="Y47" s="21" t="s">
        <v>437</v>
      </c>
      <c r="Z47" s="99" t="s">
        <v>240</v>
      </c>
      <c r="AA47" s="99" t="s">
        <v>240</v>
      </c>
      <c r="AB47" s="99" t="s">
        <v>240</v>
      </c>
      <c r="AC47" s="99" t="s">
        <v>240</v>
      </c>
    </row>
    <row r="48" spans="1:29" ht="33" customHeight="1">
      <c r="A48" s="2">
        <v>12</v>
      </c>
      <c r="B48" s="2" t="s">
        <v>1042</v>
      </c>
      <c r="C48" s="2">
        <v>7245</v>
      </c>
      <c r="D48" s="2">
        <v>53954</v>
      </c>
      <c r="E48" s="2" t="s">
        <v>2335</v>
      </c>
      <c r="F48" s="2" t="s">
        <v>1045</v>
      </c>
      <c r="G48" s="2">
        <v>3595</v>
      </c>
      <c r="H48" s="2">
        <v>1991</v>
      </c>
      <c r="I48" s="2" t="s">
        <v>1056</v>
      </c>
      <c r="J48" s="2" t="s">
        <v>1057</v>
      </c>
      <c r="K48" s="2">
        <v>1</v>
      </c>
      <c r="L48" s="2" t="s">
        <v>304</v>
      </c>
      <c r="M48" s="2">
        <v>5600</v>
      </c>
      <c r="N48" s="2" t="s">
        <v>240</v>
      </c>
      <c r="O48" s="74"/>
      <c r="P48" s="2"/>
      <c r="Q48" s="2"/>
      <c r="R48" s="2"/>
      <c r="S48" s="2"/>
      <c r="T48" s="2"/>
      <c r="U48" s="2" t="s">
        <v>2100</v>
      </c>
      <c r="V48" s="2" t="s">
        <v>2115</v>
      </c>
      <c r="W48" s="2"/>
      <c r="X48" s="2"/>
      <c r="Y48" s="21" t="s">
        <v>437</v>
      </c>
      <c r="Z48" s="99" t="s">
        <v>240</v>
      </c>
      <c r="AA48" s="99" t="s">
        <v>240</v>
      </c>
      <c r="AB48" s="99" t="s">
        <v>240</v>
      </c>
      <c r="AC48" s="99" t="s">
        <v>240</v>
      </c>
    </row>
    <row r="49" spans="1:29" ht="33" customHeight="1">
      <c r="A49" s="2">
        <v>13</v>
      </c>
      <c r="B49" s="2" t="s">
        <v>1058</v>
      </c>
      <c r="C49" s="2" t="s">
        <v>1059</v>
      </c>
      <c r="D49" s="2" t="s">
        <v>1060</v>
      </c>
      <c r="E49" s="2" t="s">
        <v>2336</v>
      </c>
      <c r="F49" s="2" t="s">
        <v>409</v>
      </c>
      <c r="G49" s="2">
        <v>1587</v>
      </c>
      <c r="H49" s="2">
        <v>2008</v>
      </c>
      <c r="I49" s="2" t="s">
        <v>1061</v>
      </c>
      <c r="J49" s="2" t="s">
        <v>1062</v>
      </c>
      <c r="K49" s="2">
        <v>5</v>
      </c>
      <c r="L49" s="2" t="s">
        <v>304</v>
      </c>
      <c r="M49" s="2">
        <v>2025</v>
      </c>
      <c r="N49" s="2" t="s">
        <v>240</v>
      </c>
      <c r="O49" s="201"/>
      <c r="P49" s="2"/>
      <c r="Q49" s="2"/>
      <c r="R49" s="2"/>
      <c r="S49" s="2"/>
      <c r="T49" s="2"/>
      <c r="U49" s="2" t="s">
        <v>2101</v>
      </c>
      <c r="V49" s="2" t="s">
        <v>2116</v>
      </c>
      <c r="W49" s="2"/>
      <c r="X49" s="2"/>
      <c r="Y49" s="21" t="s">
        <v>437</v>
      </c>
      <c r="Z49" s="99" t="s">
        <v>240</v>
      </c>
      <c r="AA49" s="99" t="s">
        <v>240</v>
      </c>
      <c r="AB49" s="99" t="s">
        <v>240</v>
      </c>
      <c r="AC49" s="99" t="s">
        <v>240</v>
      </c>
    </row>
    <row r="50" spans="1:29" ht="33" customHeight="1">
      <c r="A50" s="2">
        <v>14</v>
      </c>
      <c r="B50" s="2" t="s">
        <v>1063</v>
      </c>
      <c r="C50" s="2" t="s">
        <v>1064</v>
      </c>
      <c r="D50" s="2" t="s">
        <v>1065</v>
      </c>
      <c r="E50" s="2" t="s">
        <v>1066</v>
      </c>
      <c r="F50" s="2" t="s">
        <v>1067</v>
      </c>
      <c r="G50" s="2" t="s">
        <v>304</v>
      </c>
      <c r="H50" s="2">
        <v>2010</v>
      </c>
      <c r="I50" s="2" t="s">
        <v>1068</v>
      </c>
      <c r="J50" s="2" t="s">
        <v>1069</v>
      </c>
      <c r="K50" s="2" t="s">
        <v>304</v>
      </c>
      <c r="L50" s="2">
        <v>323</v>
      </c>
      <c r="M50" s="2">
        <v>1540</v>
      </c>
      <c r="N50" s="2" t="s">
        <v>240</v>
      </c>
      <c r="O50" s="203"/>
      <c r="P50" s="2"/>
      <c r="Q50" s="2"/>
      <c r="R50" s="2"/>
      <c r="S50" s="2"/>
      <c r="T50" s="2"/>
      <c r="U50" s="2" t="s">
        <v>2102</v>
      </c>
      <c r="V50" s="2" t="s">
        <v>2117</v>
      </c>
      <c r="W50" s="2"/>
      <c r="X50" s="2"/>
      <c r="Y50" s="99" t="s">
        <v>240</v>
      </c>
      <c r="Z50" s="99" t="s">
        <v>240</v>
      </c>
      <c r="AA50" s="99" t="s">
        <v>240</v>
      </c>
      <c r="AB50" s="99" t="s">
        <v>240</v>
      </c>
      <c r="AC50" s="99" t="s">
        <v>240</v>
      </c>
    </row>
    <row r="51" spans="1:29" ht="33" customHeight="1">
      <c r="A51" s="2">
        <v>15</v>
      </c>
      <c r="B51" s="21" t="s">
        <v>1070</v>
      </c>
      <c r="C51" s="21" t="s">
        <v>1071</v>
      </c>
      <c r="D51" s="21" t="s">
        <v>2361</v>
      </c>
      <c r="E51" s="21" t="s">
        <v>2337</v>
      </c>
      <c r="F51" s="21" t="s">
        <v>409</v>
      </c>
      <c r="G51" s="21">
        <v>1598</v>
      </c>
      <c r="H51" s="21">
        <v>2003</v>
      </c>
      <c r="I51" s="21" t="s">
        <v>1072</v>
      </c>
      <c r="J51" s="21" t="s">
        <v>1073</v>
      </c>
      <c r="K51" s="21">
        <v>5</v>
      </c>
      <c r="L51" s="21" t="s">
        <v>304</v>
      </c>
      <c r="M51" s="21">
        <v>1745</v>
      </c>
      <c r="N51" s="21" t="s">
        <v>240</v>
      </c>
      <c r="O51" s="204">
        <v>157796</v>
      </c>
      <c r="P51" s="21"/>
      <c r="Q51" s="90"/>
      <c r="R51" s="90"/>
      <c r="S51" s="21"/>
      <c r="T51" s="21"/>
      <c r="U51" s="21" t="s">
        <v>2103</v>
      </c>
      <c r="V51" s="21" t="s">
        <v>2122</v>
      </c>
      <c r="W51" s="21"/>
      <c r="X51" s="21"/>
      <c r="Y51" s="21" t="s">
        <v>437</v>
      </c>
      <c r="Z51" s="99" t="s">
        <v>240</v>
      </c>
      <c r="AA51" s="99" t="s">
        <v>240</v>
      </c>
      <c r="AB51" s="99" t="s">
        <v>240</v>
      </c>
      <c r="AC51" s="99" t="s">
        <v>240</v>
      </c>
    </row>
    <row r="52" spans="1:29" s="592" customFormat="1" ht="33" customHeight="1">
      <c r="A52" s="2">
        <v>16</v>
      </c>
      <c r="B52" s="21" t="s">
        <v>1074</v>
      </c>
      <c r="C52" s="21" t="s">
        <v>1075</v>
      </c>
      <c r="D52" s="21" t="s">
        <v>1076</v>
      </c>
      <c r="E52" s="2" t="s">
        <v>2338</v>
      </c>
      <c r="F52" s="2" t="s">
        <v>1077</v>
      </c>
      <c r="G52" s="21"/>
      <c r="H52" s="21">
        <v>2005</v>
      </c>
      <c r="I52" s="21"/>
      <c r="J52" s="21" t="s">
        <v>1069</v>
      </c>
      <c r="K52" s="21"/>
      <c r="L52" s="21"/>
      <c r="M52" s="21"/>
      <c r="N52" s="21" t="s">
        <v>240</v>
      </c>
      <c r="O52" s="204">
        <v>10669</v>
      </c>
      <c r="P52" s="21"/>
      <c r="Q52" s="600">
        <v>121500</v>
      </c>
      <c r="R52" s="600">
        <v>109350</v>
      </c>
      <c r="S52" s="21"/>
      <c r="T52" s="21"/>
      <c r="U52" s="21" t="s">
        <v>2108</v>
      </c>
      <c r="V52" s="21" t="s">
        <v>2123</v>
      </c>
      <c r="W52" s="21" t="s">
        <v>2108</v>
      </c>
      <c r="X52" s="21" t="s">
        <v>2123</v>
      </c>
      <c r="Y52" s="21" t="s">
        <v>437</v>
      </c>
      <c r="Z52" s="21" t="s">
        <v>437</v>
      </c>
      <c r="AA52" s="21" t="s">
        <v>437</v>
      </c>
      <c r="AB52" s="99" t="s">
        <v>240</v>
      </c>
      <c r="AC52" s="99" t="s">
        <v>240</v>
      </c>
    </row>
    <row r="53" spans="1:29" ht="33" customHeight="1">
      <c r="A53" s="2">
        <v>17</v>
      </c>
      <c r="B53" s="21" t="s">
        <v>1058</v>
      </c>
      <c r="C53" s="21" t="s">
        <v>1078</v>
      </c>
      <c r="D53" s="21" t="s">
        <v>1079</v>
      </c>
      <c r="E53" s="21" t="s">
        <v>2339</v>
      </c>
      <c r="F53" s="21" t="s">
        <v>1009</v>
      </c>
      <c r="G53" s="21">
        <v>2999</v>
      </c>
      <c r="H53" s="21">
        <v>2016</v>
      </c>
      <c r="I53" s="21" t="s">
        <v>1080</v>
      </c>
      <c r="J53" s="21" t="s">
        <v>1081</v>
      </c>
      <c r="K53" s="21">
        <v>7</v>
      </c>
      <c r="L53" s="21">
        <v>800</v>
      </c>
      <c r="M53" s="21">
        <v>3500</v>
      </c>
      <c r="N53" s="21" t="s">
        <v>240</v>
      </c>
      <c r="O53" s="204">
        <v>26243</v>
      </c>
      <c r="P53" s="21"/>
      <c r="Q53" s="600">
        <v>68800</v>
      </c>
      <c r="R53" s="600">
        <v>61920</v>
      </c>
      <c r="S53" s="21"/>
      <c r="T53" s="21"/>
      <c r="U53" s="21" t="s">
        <v>1081</v>
      </c>
      <c r="V53" s="21" t="s">
        <v>2124</v>
      </c>
      <c r="W53" s="21" t="s">
        <v>1081</v>
      </c>
      <c r="X53" s="21" t="s">
        <v>2124</v>
      </c>
      <c r="Y53" s="21" t="s">
        <v>437</v>
      </c>
      <c r="Z53" s="21" t="s">
        <v>437</v>
      </c>
      <c r="AA53" s="21" t="s">
        <v>437</v>
      </c>
      <c r="AB53" s="99" t="s">
        <v>240</v>
      </c>
      <c r="AC53" s="99" t="s">
        <v>240</v>
      </c>
    </row>
    <row r="54" spans="1:29" ht="33" customHeight="1">
      <c r="A54" s="726" t="s">
        <v>1089</v>
      </c>
      <c r="B54" s="726"/>
      <c r="C54" s="726"/>
      <c r="D54" s="726"/>
      <c r="E54" s="726"/>
      <c r="F54" s="726"/>
      <c r="G54" s="726"/>
      <c r="H54" s="726"/>
      <c r="I54" s="726"/>
      <c r="J54" s="726"/>
      <c r="K54" s="726"/>
      <c r="L54" s="726"/>
      <c r="M54" s="37"/>
      <c r="N54" s="37"/>
      <c r="O54" s="37"/>
      <c r="P54" s="37"/>
      <c r="Q54" s="37"/>
      <c r="R54" s="37"/>
      <c r="S54" s="37"/>
      <c r="T54" s="44"/>
      <c r="U54" s="44"/>
      <c r="V54" s="44"/>
      <c r="W54" s="44"/>
      <c r="X54" s="44"/>
      <c r="Y54" s="584"/>
      <c r="Z54" s="584"/>
      <c r="AA54" s="584"/>
      <c r="AB54" s="584"/>
      <c r="AC54" s="584"/>
    </row>
    <row r="55" spans="1:29" s="592" customFormat="1" ht="33" customHeight="1">
      <c r="A55" s="2">
        <v>1</v>
      </c>
      <c r="B55" s="65" t="s">
        <v>1111</v>
      </c>
      <c r="C55" s="65" t="s">
        <v>1112</v>
      </c>
      <c r="D55" s="65" t="s">
        <v>1113</v>
      </c>
      <c r="E55" s="65" t="s">
        <v>2340</v>
      </c>
      <c r="F55" s="2" t="s">
        <v>409</v>
      </c>
      <c r="G55" s="65">
        <v>1896</v>
      </c>
      <c r="H55" s="65">
        <v>2007</v>
      </c>
      <c r="I55" s="65" t="s">
        <v>1114</v>
      </c>
      <c r="J55" s="65" t="s">
        <v>1115</v>
      </c>
      <c r="K55" s="65">
        <v>9</v>
      </c>
      <c r="L55" s="97" t="s">
        <v>1116</v>
      </c>
      <c r="M55" s="65"/>
      <c r="N55" s="65" t="s">
        <v>241</v>
      </c>
      <c r="O55" s="65" t="s">
        <v>1117</v>
      </c>
      <c r="P55" s="65"/>
      <c r="Q55" s="600">
        <v>29430</v>
      </c>
      <c r="R55" s="600">
        <v>26487</v>
      </c>
      <c r="S55" s="65"/>
      <c r="T55" s="65"/>
      <c r="U55" s="65" t="s">
        <v>2125</v>
      </c>
      <c r="V55" s="65" t="s">
        <v>2126</v>
      </c>
      <c r="W55" s="65" t="s">
        <v>2125</v>
      </c>
      <c r="X55" s="65" t="s">
        <v>2126</v>
      </c>
      <c r="Y55" s="21" t="s">
        <v>437</v>
      </c>
      <c r="Z55" s="21" t="s">
        <v>437</v>
      </c>
      <c r="AA55" s="21" t="s">
        <v>437</v>
      </c>
      <c r="AB55" s="99" t="s">
        <v>240</v>
      </c>
      <c r="AC55" s="99" t="s">
        <v>240</v>
      </c>
    </row>
    <row r="56" spans="1:29" ht="33" customHeight="1">
      <c r="A56" s="2">
        <v>2</v>
      </c>
      <c r="B56" s="2" t="s">
        <v>1111</v>
      </c>
      <c r="C56" s="2" t="s">
        <v>1112</v>
      </c>
      <c r="D56" s="2" t="s">
        <v>1118</v>
      </c>
      <c r="E56" s="2" t="s">
        <v>2341</v>
      </c>
      <c r="F56" s="2" t="s">
        <v>409</v>
      </c>
      <c r="G56" s="2">
        <v>2017</v>
      </c>
      <c r="H56" s="2">
        <v>2017</v>
      </c>
      <c r="I56" s="2" t="s">
        <v>435</v>
      </c>
      <c r="J56" s="2" t="s">
        <v>1119</v>
      </c>
      <c r="K56" s="2">
        <v>9</v>
      </c>
      <c r="L56" s="92" t="s">
        <v>1120</v>
      </c>
      <c r="M56" s="2" t="s">
        <v>1121</v>
      </c>
      <c r="N56" s="2" t="s">
        <v>241</v>
      </c>
      <c r="O56" s="2" t="s">
        <v>1122</v>
      </c>
      <c r="P56" s="2"/>
      <c r="Q56" s="600">
        <v>93040</v>
      </c>
      <c r="R56" s="600">
        <v>83736</v>
      </c>
      <c r="S56" s="2"/>
      <c r="T56" s="2"/>
      <c r="U56" s="2" t="s">
        <v>436</v>
      </c>
      <c r="V56" s="2" t="s">
        <v>2076</v>
      </c>
      <c r="W56" s="2" t="s">
        <v>436</v>
      </c>
      <c r="X56" s="2" t="s">
        <v>2076</v>
      </c>
      <c r="Y56" s="21" t="s">
        <v>437</v>
      </c>
      <c r="Z56" s="21" t="s">
        <v>437</v>
      </c>
      <c r="AA56" s="21" t="s">
        <v>437</v>
      </c>
      <c r="AB56" s="99" t="s">
        <v>240</v>
      </c>
      <c r="AC56" s="99" t="s">
        <v>240</v>
      </c>
    </row>
    <row r="57" spans="1:29" ht="33" customHeight="1">
      <c r="A57" s="726" t="s">
        <v>1128</v>
      </c>
      <c r="B57" s="726"/>
      <c r="C57" s="726"/>
      <c r="D57" s="726"/>
      <c r="E57" s="726"/>
      <c r="F57" s="726"/>
      <c r="G57" s="726"/>
      <c r="H57" s="726"/>
      <c r="I57" s="726"/>
      <c r="J57" s="726"/>
      <c r="K57" s="726"/>
      <c r="L57" s="726"/>
      <c r="M57" s="37"/>
      <c r="N57" s="37"/>
      <c r="O57" s="37"/>
      <c r="P57" s="37"/>
      <c r="Q57" s="37"/>
      <c r="R57" s="37"/>
      <c r="S57" s="37"/>
      <c r="T57" s="44"/>
      <c r="U57" s="44"/>
      <c r="V57" s="44"/>
      <c r="W57" s="44"/>
      <c r="X57" s="44"/>
      <c r="Y57" s="584"/>
      <c r="Z57" s="584"/>
      <c r="AA57" s="584"/>
      <c r="AB57" s="584"/>
      <c r="AC57" s="584"/>
    </row>
    <row r="58" spans="1:29" ht="33" customHeight="1">
      <c r="A58" s="2">
        <v>1</v>
      </c>
      <c r="B58" s="2" t="s">
        <v>1190</v>
      </c>
      <c r="C58" s="2" t="s">
        <v>1191</v>
      </c>
      <c r="D58" s="2">
        <v>617595</v>
      </c>
      <c r="E58" s="2" t="s">
        <v>2342</v>
      </c>
      <c r="F58" s="2" t="s">
        <v>1192</v>
      </c>
      <c r="G58" s="2">
        <v>2502</v>
      </c>
      <c r="H58" s="2">
        <v>1988</v>
      </c>
      <c r="I58" s="2" t="s">
        <v>1193</v>
      </c>
      <c r="J58" s="2" t="s">
        <v>1194</v>
      </c>
      <c r="K58" s="2">
        <v>1</v>
      </c>
      <c r="L58" s="2" t="s">
        <v>372</v>
      </c>
      <c r="M58" s="2">
        <v>2866</v>
      </c>
      <c r="N58" s="2" t="s">
        <v>240</v>
      </c>
      <c r="O58" s="2"/>
      <c r="P58" s="2" t="s">
        <v>372</v>
      </c>
      <c r="Q58" s="2"/>
      <c r="R58" s="2"/>
      <c r="S58" s="2"/>
      <c r="T58" s="2"/>
      <c r="U58" s="2" t="s">
        <v>2127</v>
      </c>
      <c r="V58" s="2" t="s">
        <v>2128</v>
      </c>
      <c r="W58" s="2" t="s">
        <v>372</v>
      </c>
      <c r="X58" s="2" t="s">
        <v>372</v>
      </c>
      <c r="Y58" s="99" t="s">
        <v>240</v>
      </c>
      <c r="Z58" s="99" t="s">
        <v>240</v>
      </c>
      <c r="AA58" s="99" t="s">
        <v>240</v>
      </c>
      <c r="AB58" s="99" t="s">
        <v>240</v>
      </c>
      <c r="AC58" s="99" t="s">
        <v>240</v>
      </c>
    </row>
    <row r="59" spans="1:29" ht="33" customHeight="1">
      <c r="A59" s="2">
        <v>2</v>
      </c>
      <c r="B59" s="2" t="s">
        <v>1195</v>
      </c>
      <c r="C59" s="2" t="s">
        <v>372</v>
      </c>
      <c r="D59" s="2" t="s">
        <v>1196</v>
      </c>
      <c r="E59" s="2" t="s">
        <v>2343</v>
      </c>
      <c r="F59" s="2" t="s">
        <v>1197</v>
      </c>
      <c r="G59" s="2" t="s">
        <v>372</v>
      </c>
      <c r="H59" s="2">
        <v>1980</v>
      </c>
      <c r="I59" s="2" t="s">
        <v>1198</v>
      </c>
      <c r="J59" s="2" t="s">
        <v>1199</v>
      </c>
      <c r="K59" s="2" t="s">
        <v>372</v>
      </c>
      <c r="L59" s="2">
        <v>1720</v>
      </c>
      <c r="M59" s="2">
        <v>2500</v>
      </c>
      <c r="N59" s="2" t="s">
        <v>240</v>
      </c>
      <c r="O59" s="2"/>
      <c r="P59" s="2" t="s">
        <v>372</v>
      </c>
      <c r="Q59" s="2"/>
      <c r="R59" s="2"/>
      <c r="S59" s="2"/>
      <c r="T59" s="2"/>
      <c r="U59" s="2" t="s">
        <v>2127</v>
      </c>
      <c r="V59" s="2" t="s">
        <v>2128</v>
      </c>
      <c r="W59" s="2" t="s">
        <v>372</v>
      </c>
      <c r="X59" s="2" t="s">
        <v>372</v>
      </c>
      <c r="Y59" s="99" t="s">
        <v>240</v>
      </c>
      <c r="Z59" s="99" t="s">
        <v>240</v>
      </c>
      <c r="AA59" s="99" t="s">
        <v>240</v>
      </c>
      <c r="AB59" s="99" t="s">
        <v>240</v>
      </c>
      <c r="AC59" s="99" t="s">
        <v>240</v>
      </c>
    </row>
    <row r="60" spans="1:29" ht="33" customHeight="1">
      <c r="A60" s="2">
        <v>3</v>
      </c>
      <c r="B60" s="2" t="s">
        <v>1200</v>
      </c>
      <c r="C60" s="2" t="s">
        <v>1201</v>
      </c>
      <c r="D60" s="2">
        <v>46994</v>
      </c>
      <c r="E60" s="2" t="s">
        <v>2344</v>
      </c>
      <c r="F60" s="2" t="s">
        <v>1197</v>
      </c>
      <c r="G60" s="2" t="s">
        <v>372</v>
      </c>
      <c r="H60" s="2">
        <v>1988</v>
      </c>
      <c r="I60" s="2" t="s">
        <v>1202</v>
      </c>
      <c r="J60" s="2" t="s">
        <v>1203</v>
      </c>
      <c r="K60" s="2" t="s">
        <v>372</v>
      </c>
      <c r="L60" s="2">
        <v>4000</v>
      </c>
      <c r="M60" s="2">
        <v>5700</v>
      </c>
      <c r="N60" s="2" t="s">
        <v>240</v>
      </c>
      <c r="O60" s="2"/>
      <c r="P60" s="2" t="s">
        <v>372</v>
      </c>
      <c r="Q60" s="2"/>
      <c r="R60" s="2"/>
      <c r="S60" s="2"/>
      <c r="T60" s="2"/>
      <c r="U60" s="2" t="s">
        <v>2127</v>
      </c>
      <c r="V60" s="2" t="s">
        <v>2128</v>
      </c>
      <c r="W60" s="2" t="s">
        <v>372</v>
      </c>
      <c r="X60" s="2" t="s">
        <v>372</v>
      </c>
      <c r="Y60" s="99" t="s">
        <v>240</v>
      </c>
      <c r="Z60" s="99" t="s">
        <v>240</v>
      </c>
      <c r="AA60" s="99" t="s">
        <v>240</v>
      </c>
      <c r="AB60" s="99" t="s">
        <v>240</v>
      </c>
      <c r="AC60" s="99" t="s">
        <v>240</v>
      </c>
    </row>
    <row r="61" spans="1:29" ht="33" customHeight="1">
      <c r="A61" s="726" t="s">
        <v>219</v>
      </c>
      <c r="B61" s="726"/>
      <c r="C61" s="726"/>
      <c r="D61" s="726"/>
      <c r="E61" s="726"/>
      <c r="F61" s="726"/>
      <c r="G61" s="726"/>
      <c r="H61" s="726"/>
      <c r="I61" s="726"/>
      <c r="J61" s="726"/>
      <c r="K61" s="726"/>
      <c r="L61" s="726"/>
      <c r="M61" s="37"/>
      <c r="N61" s="37"/>
      <c r="O61" s="37"/>
      <c r="P61" s="37"/>
      <c r="Q61" s="37"/>
      <c r="R61" s="37"/>
      <c r="S61" s="37"/>
      <c r="T61" s="44"/>
      <c r="U61" s="44"/>
      <c r="V61" s="44"/>
      <c r="W61" s="44"/>
      <c r="X61" s="44"/>
      <c r="Y61" s="584"/>
      <c r="Z61" s="584"/>
      <c r="AA61" s="584"/>
      <c r="AB61" s="584"/>
      <c r="AC61" s="584"/>
    </row>
    <row r="62" spans="1:29" ht="33" customHeight="1">
      <c r="A62" s="2">
        <v>1</v>
      </c>
      <c r="B62" s="239" t="s">
        <v>1409</v>
      </c>
      <c r="C62" s="239" t="s">
        <v>1410</v>
      </c>
      <c r="D62" s="239" t="s">
        <v>1411</v>
      </c>
      <c r="E62" s="239" t="s">
        <v>2345</v>
      </c>
      <c r="F62" s="239" t="s">
        <v>409</v>
      </c>
      <c r="G62" s="239">
        <v>1896</v>
      </c>
      <c r="H62" s="239">
        <v>2006</v>
      </c>
      <c r="I62" s="533">
        <v>38758</v>
      </c>
      <c r="J62" s="533">
        <v>43551</v>
      </c>
      <c r="K62" s="239">
        <v>9</v>
      </c>
      <c r="L62" s="241">
        <v>730</v>
      </c>
      <c r="M62" s="239">
        <v>2800</v>
      </c>
      <c r="N62" s="239" t="s">
        <v>240</v>
      </c>
      <c r="O62" s="239">
        <v>280282</v>
      </c>
      <c r="P62" s="239" t="s">
        <v>1412</v>
      </c>
      <c r="Q62" s="600">
        <v>21690</v>
      </c>
      <c r="R62" s="600">
        <v>19521</v>
      </c>
      <c r="S62" s="239"/>
      <c r="T62" s="239"/>
      <c r="U62" s="533" t="s">
        <v>2289</v>
      </c>
      <c r="V62" s="533" t="s">
        <v>2290</v>
      </c>
      <c r="W62" s="533" t="s">
        <v>2289</v>
      </c>
      <c r="X62" s="533" t="s">
        <v>2290</v>
      </c>
      <c r="Y62" s="21" t="s">
        <v>1423</v>
      </c>
      <c r="Z62" s="21" t="s">
        <v>1423</v>
      </c>
      <c r="AA62" s="21" t="s">
        <v>1423</v>
      </c>
      <c r="AB62" s="21" t="s">
        <v>1423</v>
      </c>
      <c r="AC62" s="99" t="s">
        <v>240</v>
      </c>
    </row>
    <row r="63" spans="1:29" ht="33" customHeight="1">
      <c r="A63" s="2">
        <v>2</v>
      </c>
      <c r="B63" s="95" t="s">
        <v>1413</v>
      </c>
      <c r="C63" s="95" t="s">
        <v>1414</v>
      </c>
      <c r="D63" s="95" t="s">
        <v>1415</v>
      </c>
      <c r="E63" s="95" t="s">
        <v>2346</v>
      </c>
      <c r="F63" s="95" t="s">
        <v>409</v>
      </c>
      <c r="G63" s="95">
        <v>2172</v>
      </c>
      <c r="H63" s="95">
        <v>2005</v>
      </c>
      <c r="I63" s="534">
        <v>38482</v>
      </c>
      <c r="J63" s="534">
        <v>43313</v>
      </c>
      <c r="K63" s="95">
        <v>7</v>
      </c>
      <c r="L63" s="243"/>
      <c r="M63" s="95">
        <v>2095</v>
      </c>
      <c r="N63" s="95" t="s">
        <v>240</v>
      </c>
      <c r="O63" s="95">
        <v>188156</v>
      </c>
      <c r="P63" s="95" t="s">
        <v>1416</v>
      </c>
      <c r="Q63" s="600">
        <v>10350</v>
      </c>
      <c r="R63" s="600">
        <v>9315</v>
      </c>
      <c r="S63" s="95"/>
      <c r="T63" s="95"/>
      <c r="U63" s="534" t="s">
        <v>2291</v>
      </c>
      <c r="V63" s="534" t="s">
        <v>2292</v>
      </c>
      <c r="W63" s="534" t="s">
        <v>2291</v>
      </c>
      <c r="X63" s="534" t="s">
        <v>2292</v>
      </c>
      <c r="Y63" s="21" t="s">
        <v>1423</v>
      </c>
      <c r="Z63" s="21" t="s">
        <v>1423</v>
      </c>
      <c r="AA63" s="21" t="s">
        <v>1423</v>
      </c>
      <c r="AB63" s="21" t="s">
        <v>1423</v>
      </c>
      <c r="AC63" s="99" t="s">
        <v>240</v>
      </c>
    </row>
    <row r="64" spans="1:29" ht="33" customHeight="1">
      <c r="A64" s="2">
        <v>3</v>
      </c>
      <c r="B64" s="95" t="s">
        <v>1409</v>
      </c>
      <c r="C64" s="95" t="s">
        <v>1417</v>
      </c>
      <c r="D64" s="95" t="s">
        <v>1418</v>
      </c>
      <c r="E64" s="95" t="s">
        <v>2347</v>
      </c>
      <c r="F64" s="95" t="s">
        <v>409</v>
      </c>
      <c r="G64" s="95">
        <v>1968</v>
      </c>
      <c r="H64" s="95">
        <v>2007</v>
      </c>
      <c r="I64" s="534">
        <v>39409</v>
      </c>
      <c r="J64" s="534">
        <v>43439</v>
      </c>
      <c r="K64" s="95">
        <v>7</v>
      </c>
      <c r="L64" s="243"/>
      <c r="M64" s="95">
        <v>2510</v>
      </c>
      <c r="N64" s="95" t="s">
        <v>240</v>
      </c>
      <c r="O64" s="95">
        <v>260020</v>
      </c>
      <c r="P64" s="95"/>
      <c r="Q64" s="600">
        <v>18450</v>
      </c>
      <c r="R64" s="600">
        <v>16605</v>
      </c>
      <c r="S64" s="95"/>
      <c r="T64" s="95"/>
      <c r="U64" s="534" t="s">
        <v>2293</v>
      </c>
      <c r="V64" s="534" t="s">
        <v>2294</v>
      </c>
      <c r="W64" s="534" t="s">
        <v>2293</v>
      </c>
      <c r="X64" s="534" t="s">
        <v>2294</v>
      </c>
      <c r="Y64" s="21" t="s">
        <v>1423</v>
      </c>
      <c r="Z64" s="21" t="s">
        <v>1423</v>
      </c>
      <c r="AA64" s="21" t="s">
        <v>1423</v>
      </c>
      <c r="AB64" s="21" t="s">
        <v>1423</v>
      </c>
      <c r="AC64" s="99" t="s">
        <v>240</v>
      </c>
    </row>
    <row r="65" spans="1:29" s="592" customFormat="1" ht="33" customHeight="1">
      <c r="A65" s="2">
        <v>4</v>
      </c>
      <c r="B65" s="95" t="s">
        <v>1409</v>
      </c>
      <c r="C65" s="95" t="s">
        <v>1419</v>
      </c>
      <c r="D65" s="95" t="s">
        <v>1420</v>
      </c>
      <c r="E65" s="95" t="s">
        <v>2348</v>
      </c>
      <c r="F65" s="95" t="s">
        <v>409</v>
      </c>
      <c r="G65" s="95">
        <v>1896</v>
      </c>
      <c r="H65" s="95">
        <v>2016</v>
      </c>
      <c r="I65" s="534">
        <v>42727</v>
      </c>
      <c r="J65" s="534">
        <v>43822</v>
      </c>
      <c r="K65" s="95">
        <v>9</v>
      </c>
      <c r="L65" s="243">
        <v>1225</v>
      </c>
      <c r="M65" s="95">
        <v>3080</v>
      </c>
      <c r="N65" s="95" t="s">
        <v>240</v>
      </c>
      <c r="O65" s="95">
        <v>35157</v>
      </c>
      <c r="P65" s="95"/>
      <c r="Q65" s="600">
        <v>95600</v>
      </c>
      <c r="R65" s="600">
        <v>86040</v>
      </c>
      <c r="S65" s="95"/>
      <c r="T65" s="95"/>
      <c r="U65" s="534" t="s">
        <v>2295</v>
      </c>
      <c r="V65" s="534" t="s">
        <v>2296</v>
      </c>
      <c r="W65" s="534" t="s">
        <v>2295</v>
      </c>
      <c r="X65" s="534" t="s">
        <v>2296</v>
      </c>
      <c r="Y65" s="21" t="s">
        <v>1423</v>
      </c>
      <c r="Z65" s="21" t="s">
        <v>1423</v>
      </c>
      <c r="AA65" s="21" t="s">
        <v>1423</v>
      </c>
      <c r="AB65" s="21" t="s">
        <v>1423</v>
      </c>
      <c r="AC65" s="99" t="s">
        <v>240</v>
      </c>
    </row>
    <row r="66" spans="1:29" ht="33" customHeight="1">
      <c r="A66" s="2">
        <v>5</v>
      </c>
      <c r="B66" s="95" t="s">
        <v>1190</v>
      </c>
      <c r="C66" s="95" t="s">
        <v>1421</v>
      </c>
      <c r="D66" s="95">
        <v>549644</v>
      </c>
      <c r="E66" s="95" t="s">
        <v>2349</v>
      </c>
      <c r="F66" s="95" t="s">
        <v>499</v>
      </c>
      <c r="G66" s="95">
        <v>3120</v>
      </c>
      <c r="H66" s="95">
        <v>1985</v>
      </c>
      <c r="I66" s="534">
        <v>31385</v>
      </c>
      <c r="J66" s="534">
        <v>43654</v>
      </c>
      <c r="K66" s="95">
        <v>2</v>
      </c>
      <c r="L66" s="243"/>
      <c r="M66" s="95"/>
      <c r="N66" s="95" t="s">
        <v>240</v>
      </c>
      <c r="O66" s="95">
        <v>3978</v>
      </c>
      <c r="P66" s="95"/>
      <c r="Q66" s="95"/>
      <c r="R66" s="95"/>
      <c r="S66" s="95"/>
      <c r="T66" s="95" t="s">
        <v>2276</v>
      </c>
      <c r="U66" s="534" t="s">
        <v>2297</v>
      </c>
      <c r="V66" s="534" t="s">
        <v>2298</v>
      </c>
      <c r="W66" s="2" t="s">
        <v>372</v>
      </c>
      <c r="X66" s="2" t="s">
        <v>372</v>
      </c>
      <c r="Y66" s="21" t="s">
        <v>1423</v>
      </c>
      <c r="Z66" s="99" t="s">
        <v>240</v>
      </c>
      <c r="AA66" s="99" t="s">
        <v>240</v>
      </c>
      <c r="AB66" s="99" t="s">
        <v>240</v>
      </c>
      <c r="AC66" s="99" t="s">
        <v>240</v>
      </c>
    </row>
    <row r="67" spans="1:29" ht="33" customHeight="1">
      <c r="A67" s="2">
        <v>6</v>
      </c>
      <c r="B67" s="95" t="s">
        <v>2363</v>
      </c>
      <c r="C67" s="95" t="s">
        <v>2365</v>
      </c>
      <c r="D67" s="95" t="s">
        <v>1422</v>
      </c>
      <c r="E67" s="95" t="s">
        <v>2350</v>
      </c>
      <c r="F67" s="95" t="s">
        <v>508</v>
      </c>
      <c r="G67" s="95"/>
      <c r="H67" s="95">
        <v>2007</v>
      </c>
      <c r="I67" s="534">
        <v>39458</v>
      </c>
      <c r="J67" s="95" t="s">
        <v>1069</v>
      </c>
      <c r="K67" s="95"/>
      <c r="L67" s="243">
        <v>570</v>
      </c>
      <c r="M67" s="95"/>
      <c r="N67" s="95" t="s">
        <v>240</v>
      </c>
      <c r="O67" s="95"/>
      <c r="P67" s="95"/>
      <c r="Q67" s="95"/>
      <c r="R67" s="95"/>
      <c r="S67" s="95"/>
      <c r="T67" s="95"/>
      <c r="U67" s="534" t="s">
        <v>2299</v>
      </c>
      <c r="V67" s="534" t="s">
        <v>2300</v>
      </c>
      <c r="W67" s="2" t="s">
        <v>372</v>
      </c>
      <c r="X67" s="2" t="s">
        <v>372</v>
      </c>
      <c r="Y67" s="99" t="s">
        <v>240</v>
      </c>
      <c r="Z67" s="99" t="s">
        <v>240</v>
      </c>
      <c r="AA67" s="99" t="s">
        <v>240</v>
      </c>
      <c r="AB67" s="99" t="s">
        <v>240</v>
      </c>
      <c r="AC67" s="99" t="s">
        <v>240</v>
      </c>
    </row>
    <row r="68" spans="1:29" ht="33" customHeight="1">
      <c r="A68" s="2">
        <v>7</v>
      </c>
      <c r="B68" s="95" t="s">
        <v>2364</v>
      </c>
      <c r="C68" s="95">
        <v>732</v>
      </c>
      <c r="D68" s="95">
        <v>20735</v>
      </c>
      <c r="E68" s="95" t="s">
        <v>2351</v>
      </c>
      <c r="F68" s="95" t="s">
        <v>508</v>
      </c>
      <c r="G68" s="95"/>
      <c r="H68" s="95">
        <v>1985</v>
      </c>
      <c r="I68" s="534">
        <v>31436</v>
      </c>
      <c r="J68" s="534">
        <v>43792</v>
      </c>
      <c r="K68" s="95"/>
      <c r="L68" s="243"/>
      <c r="M68" s="95"/>
      <c r="N68" s="95" t="s">
        <v>240</v>
      </c>
      <c r="O68" s="95"/>
      <c r="P68" s="95"/>
      <c r="Q68" s="95"/>
      <c r="R68" s="95"/>
      <c r="S68" s="95"/>
      <c r="T68" s="95"/>
      <c r="U68" s="534" t="s">
        <v>2297</v>
      </c>
      <c r="V68" s="534" t="s">
        <v>2298</v>
      </c>
      <c r="W68" s="2" t="s">
        <v>372</v>
      </c>
      <c r="X68" s="2" t="s">
        <v>372</v>
      </c>
      <c r="Y68" s="99" t="s">
        <v>240</v>
      </c>
      <c r="Z68" s="99" t="s">
        <v>240</v>
      </c>
      <c r="AA68" s="99" t="s">
        <v>240</v>
      </c>
      <c r="AB68" s="99" t="s">
        <v>240</v>
      </c>
      <c r="AC68" s="99" t="s">
        <v>240</v>
      </c>
    </row>
    <row r="69" spans="1:29" ht="33" customHeight="1">
      <c r="A69" s="2">
        <v>8</v>
      </c>
      <c r="B69" s="95" t="s">
        <v>2364</v>
      </c>
      <c r="C69" s="95" t="s">
        <v>2366</v>
      </c>
      <c r="D69" s="95">
        <v>25165</v>
      </c>
      <c r="E69" s="95" t="s">
        <v>2352</v>
      </c>
      <c r="F69" s="95" t="s">
        <v>2362</v>
      </c>
      <c r="G69" s="95"/>
      <c r="H69" s="95">
        <v>1978</v>
      </c>
      <c r="I69" s="95"/>
      <c r="J69" s="95"/>
      <c r="K69" s="95"/>
      <c r="L69" s="243"/>
      <c r="M69" s="95"/>
      <c r="N69" s="95" t="s">
        <v>240</v>
      </c>
      <c r="O69" s="95"/>
      <c r="P69" s="95"/>
      <c r="Q69" s="95"/>
      <c r="R69" s="95"/>
      <c r="S69" s="95"/>
      <c r="T69" s="95"/>
      <c r="U69" s="534" t="s">
        <v>2297</v>
      </c>
      <c r="V69" s="534" t="s">
        <v>2298</v>
      </c>
      <c r="W69" s="2" t="s">
        <v>372</v>
      </c>
      <c r="X69" s="2" t="s">
        <v>372</v>
      </c>
      <c r="Y69" s="99" t="s">
        <v>240</v>
      </c>
      <c r="Z69" s="99" t="s">
        <v>240</v>
      </c>
      <c r="AA69" s="99" t="s">
        <v>240</v>
      </c>
      <c r="AB69" s="99" t="s">
        <v>240</v>
      </c>
      <c r="AC69" s="99" t="s">
        <v>240</v>
      </c>
    </row>
    <row r="70" spans="1:29" ht="33" customHeight="1">
      <c r="A70" s="726" t="s">
        <v>1439</v>
      </c>
      <c r="B70" s="726"/>
      <c r="C70" s="726"/>
      <c r="D70" s="726"/>
      <c r="E70" s="726"/>
      <c r="F70" s="726"/>
      <c r="G70" s="726"/>
      <c r="H70" s="726"/>
      <c r="I70" s="726"/>
      <c r="J70" s="726"/>
      <c r="K70" s="726"/>
      <c r="L70" s="726"/>
      <c r="M70" s="37"/>
      <c r="N70" s="37"/>
      <c r="O70" s="37"/>
      <c r="P70" s="37"/>
      <c r="Q70" s="37"/>
      <c r="R70" s="37"/>
      <c r="S70" s="37"/>
      <c r="T70" s="44"/>
      <c r="U70" s="44"/>
      <c r="V70" s="44"/>
      <c r="W70" s="44"/>
      <c r="X70" s="44"/>
      <c r="Y70" s="584"/>
      <c r="Z70" s="584"/>
      <c r="AA70" s="584"/>
      <c r="AB70" s="584"/>
      <c r="AC70" s="584"/>
    </row>
    <row r="71" spans="1:29" ht="33" customHeight="1">
      <c r="A71" s="2">
        <v>1</v>
      </c>
      <c r="B71" s="65" t="s">
        <v>1537</v>
      </c>
      <c r="C71" s="65" t="s">
        <v>1538</v>
      </c>
      <c r="D71" s="65" t="s">
        <v>2372</v>
      </c>
      <c r="E71" s="65" t="s">
        <v>2353</v>
      </c>
      <c r="F71" s="65" t="s">
        <v>409</v>
      </c>
      <c r="G71" s="65">
        <v>1372</v>
      </c>
      <c r="H71" s="65">
        <v>1995</v>
      </c>
      <c r="I71" s="65" t="s">
        <v>1539</v>
      </c>
      <c r="J71" s="65" t="s">
        <v>1540</v>
      </c>
      <c r="K71" s="65">
        <v>5</v>
      </c>
      <c r="L71" s="97"/>
      <c r="M71" s="65" t="s">
        <v>1541</v>
      </c>
      <c r="N71" s="65" t="s">
        <v>241</v>
      </c>
      <c r="O71" s="65">
        <v>217710</v>
      </c>
      <c r="P71" s="65" t="s">
        <v>1542</v>
      </c>
      <c r="Q71" s="65"/>
      <c r="R71" s="65"/>
      <c r="S71" s="65"/>
      <c r="T71" s="65"/>
      <c r="U71" s="65" t="s">
        <v>2129</v>
      </c>
      <c r="V71" s="65" t="s">
        <v>2131</v>
      </c>
      <c r="W71" s="2" t="s">
        <v>372</v>
      </c>
      <c r="X71" s="2" t="s">
        <v>372</v>
      </c>
      <c r="Y71" s="99" t="s">
        <v>240</v>
      </c>
      <c r="Z71" s="99" t="s">
        <v>240</v>
      </c>
      <c r="AA71" s="99" t="s">
        <v>240</v>
      </c>
      <c r="AB71" s="99" t="s">
        <v>240</v>
      </c>
      <c r="AC71" s="99" t="s">
        <v>240</v>
      </c>
    </row>
    <row r="72" spans="1:29" ht="33" customHeight="1">
      <c r="A72" s="2">
        <v>2</v>
      </c>
      <c r="B72" s="2" t="s">
        <v>1543</v>
      </c>
      <c r="C72" s="2"/>
      <c r="D72" s="2" t="s">
        <v>1544</v>
      </c>
      <c r="E72" s="2" t="s">
        <v>1545</v>
      </c>
      <c r="F72" s="2" t="s">
        <v>409</v>
      </c>
      <c r="G72" s="2">
        <v>1995</v>
      </c>
      <c r="H72" s="2">
        <v>2008</v>
      </c>
      <c r="I72" s="2" t="s">
        <v>1546</v>
      </c>
      <c r="J72" s="2" t="s">
        <v>1547</v>
      </c>
      <c r="K72" s="2">
        <v>9</v>
      </c>
      <c r="L72" s="92"/>
      <c r="M72" s="2" t="s">
        <v>1548</v>
      </c>
      <c r="N72" s="2" t="s">
        <v>241</v>
      </c>
      <c r="O72" s="2">
        <v>145115</v>
      </c>
      <c r="P72" s="2"/>
      <c r="Q72" s="600">
        <v>27630</v>
      </c>
      <c r="R72" s="600">
        <v>24867</v>
      </c>
      <c r="S72" s="2"/>
      <c r="T72" s="2"/>
      <c r="U72" s="2" t="s">
        <v>2130</v>
      </c>
      <c r="V72" s="2" t="s">
        <v>2132</v>
      </c>
      <c r="W72" s="2" t="s">
        <v>2130</v>
      </c>
      <c r="X72" s="2" t="s">
        <v>2132</v>
      </c>
      <c r="Y72" s="21" t="s">
        <v>437</v>
      </c>
      <c r="Z72" s="21" t="s">
        <v>437</v>
      </c>
      <c r="AA72" s="21" t="s">
        <v>437</v>
      </c>
      <c r="AB72" s="99" t="s">
        <v>240</v>
      </c>
      <c r="AC72" s="99" t="s">
        <v>240</v>
      </c>
    </row>
    <row r="73" spans="1:29" ht="33" customHeight="1">
      <c r="A73" s="726" t="s">
        <v>1921</v>
      </c>
      <c r="B73" s="726"/>
      <c r="C73" s="726"/>
      <c r="D73" s="726"/>
      <c r="E73" s="726"/>
      <c r="F73" s="726"/>
      <c r="G73" s="726"/>
      <c r="H73" s="726"/>
      <c r="I73" s="726"/>
      <c r="J73" s="726"/>
      <c r="K73" s="726"/>
      <c r="L73" s="726"/>
      <c r="M73" s="37"/>
      <c r="N73" s="37"/>
      <c r="O73" s="37"/>
      <c r="P73" s="37"/>
      <c r="Q73" s="37"/>
      <c r="R73" s="37"/>
      <c r="S73" s="37"/>
      <c r="T73" s="44"/>
      <c r="U73" s="44"/>
      <c r="V73" s="44"/>
      <c r="W73" s="44"/>
      <c r="X73" s="44"/>
      <c r="Y73" s="584"/>
      <c r="Z73" s="584"/>
      <c r="AA73" s="584"/>
      <c r="AB73" s="584"/>
      <c r="AC73" s="584"/>
    </row>
    <row r="74" spans="1:29" ht="33" customHeight="1">
      <c r="A74" s="2">
        <v>1</v>
      </c>
      <c r="B74" s="65" t="s">
        <v>2004</v>
      </c>
      <c r="C74" s="65" t="s">
        <v>2005</v>
      </c>
      <c r="D74" s="65" t="s">
        <v>2006</v>
      </c>
      <c r="E74" s="65" t="s">
        <v>2354</v>
      </c>
      <c r="F74" s="65" t="s">
        <v>1009</v>
      </c>
      <c r="G74" s="65">
        <v>1905</v>
      </c>
      <c r="H74" s="65">
        <v>1998</v>
      </c>
      <c r="I74" s="65" t="s">
        <v>2007</v>
      </c>
      <c r="J74" s="65" t="s">
        <v>2008</v>
      </c>
      <c r="K74" s="65">
        <v>2</v>
      </c>
      <c r="L74" s="65" t="s">
        <v>2009</v>
      </c>
      <c r="M74" s="96">
        <v>2230</v>
      </c>
      <c r="N74" s="65" t="s">
        <v>241</v>
      </c>
      <c r="O74" s="65">
        <v>131600</v>
      </c>
      <c r="P74" s="65" t="s">
        <v>1769</v>
      </c>
      <c r="Q74" s="65"/>
      <c r="R74" s="65"/>
      <c r="S74" s="65" t="s">
        <v>372</v>
      </c>
      <c r="T74" s="65" t="s">
        <v>372</v>
      </c>
      <c r="U74" s="65" t="s">
        <v>2083</v>
      </c>
      <c r="V74" s="65" t="s">
        <v>2084</v>
      </c>
      <c r="W74" s="2" t="s">
        <v>372</v>
      </c>
      <c r="X74" s="2" t="s">
        <v>372</v>
      </c>
      <c r="Y74" s="21" t="s">
        <v>437</v>
      </c>
      <c r="Z74" s="99" t="s">
        <v>240</v>
      </c>
      <c r="AA74" s="99" t="s">
        <v>240</v>
      </c>
      <c r="AB74" s="99" t="s">
        <v>240</v>
      </c>
      <c r="AC74" s="99" t="s">
        <v>240</v>
      </c>
    </row>
    <row r="75" spans="1:29" ht="33" customHeight="1">
      <c r="A75" s="726" t="s">
        <v>229</v>
      </c>
      <c r="B75" s="726"/>
      <c r="C75" s="726"/>
      <c r="D75" s="726"/>
      <c r="E75" s="726"/>
      <c r="F75" s="726"/>
      <c r="G75" s="726"/>
      <c r="H75" s="726"/>
      <c r="I75" s="726"/>
      <c r="J75" s="726"/>
      <c r="K75" s="726"/>
      <c r="L75" s="726"/>
      <c r="M75" s="37"/>
      <c r="N75" s="37"/>
      <c r="O75" s="37"/>
      <c r="P75" s="37"/>
      <c r="Q75" s="37"/>
      <c r="R75" s="37"/>
      <c r="S75" s="37"/>
      <c r="T75" s="44"/>
      <c r="U75" s="44"/>
      <c r="V75" s="44"/>
      <c r="W75" s="44"/>
      <c r="X75" s="44"/>
      <c r="Y75" s="584"/>
      <c r="Z75" s="584"/>
      <c r="AA75" s="584"/>
      <c r="AB75" s="584"/>
      <c r="AC75" s="584"/>
    </row>
    <row r="76" spans="1:29" s="592" customFormat="1" ht="33" customHeight="1">
      <c r="A76" s="2">
        <v>1</v>
      </c>
      <c r="B76" s="234" t="s">
        <v>1703</v>
      </c>
      <c r="C76" s="234" t="s">
        <v>2371</v>
      </c>
      <c r="D76" s="235" t="s">
        <v>1704</v>
      </c>
      <c r="E76" s="230" t="s">
        <v>2355</v>
      </c>
      <c r="F76" s="96" t="s">
        <v>409</v>
      </c>
      <c r="G76" s="231">
        <v>1896</v>
      </c>
      <c r="H76" s="236">
        <v>2002</v>
      </c>
      <c r="I76" s="231" t="s">
        <v>1705</v>
      </c>
      <c r="J76" s="237">
        <v>43424</v>
      </c>
      <c r="K76" s="65">
        <v>9</v>
      </c>
      <c r="L76" s="97"/>
      <c r="M76" s="236">
        <v>2600</v>
      </c>
      <c r="N76" s="231" t="s">
        <v>241</v>
      </c>
      <c r="O76" s="98">
        <v>100634</v>
      </c>
      <c r="P76" s="231" t="s">
        <v>1706</v>
      </c>
      <c r="Q76" s="600">
        <v>14400</v>
      </c>
      <c r="R76" s="600">
        <v>12960</v>
      </c>
      <c r="S76" s="231" t="s">
        <v>230</v>
      </c>
      <c r="T76" s="65">
        <v>350</v>
      </c>
      <c r="U76" s="237" t="s">
        <v>2133</v>
      </c>
      <c r="V76" s="237" t="s">
        <v>2136</v>
      </c>
      <c r="W76" s="237" t="s">
        <v>2133</v>
      </c>
      <c r="X76" s="237" t="s">
        <v>2136</v>
      </c>
      <c r="Y76" s="21" t="s">
        <v>437</v>
      </c>
      <c r="Z76" s="21" t="s">
        <v>437</v>
      </c>
      <c r="AA76" s="21" t="s">
        <v>437</v>
      </c>
      <c r="AB76" s="99" t="s">
        <v>240</v>
      </c>
      <c r="AC76" s="99" t="s">
        <v>240</v>
      </c>
    </row>
    <row r="77" spans="1:29" ht="33" customHeight="1">
      <c r="A77" s="2">
        <v>2</v>
      </c>
      <c r="B77" s="232" t="s">
        <v>2368</v>
      </c>
      <c r="C77" s="232" t="s">
        <v>2367</v>
      </c>
      <c r="D77" s="235" t="s">
        <v>1707</v>
      </c>
      <c r="E77" s="230" t="s">
        <v>2356</v>
      </c>
      <c r="F77" s="96" t="s">
        <v>409</v>
      </c>
      <c r="G77" s="231">
        <v>1390</v>
      </c>
      <c r="H77" s="236">
        <v>2007</v>
      </c>
      <c r="I77" s="231" t="s">
        <v>1708</v>
      </c>
      <c r="J77" s="2" t="s">
        <v>1709</v>
      </c>
      <c r="K77" s="2">
        <v>5</v>
      </c>
      <c r="L77" s="92"/>
      <c r="M77" s="2">
        <v>1635</v>
      </c>
      <c r="N77" s="81" t="s">
        <v>241</v>
      </c>
      <c r="O77" s="36">
        <v>100347</v>
      </c>
      <c r="P77" s="92" t="s">
        <v>1710</v>
      </c>
      <c r="Q77" s="600">
        <v>11700</v>
      </c>
      <c r="R77" s="600">
        <v>10530</v>
      </c>
      <c r="S77" s="81" t="s">
        <v>230</v>
      </c>
      <c r="T77" s="68">
        <v>400</v>
      </c>
      <c r="U77" s="532" t="s">
        <v>2134</v>
      </c>
      <c r="V77" s="532" t="s">
        <v>2137</v>
      </c>
      <c r="W77" s="532" t="s">
        <v>2134</v>
      </c>
      <c r="X77" s="532" t="s">
        <v>2137</v>
      </c>
      <c r="Y77" s="21" t="s">
        <v>437</v>
      </c>
      <c r="Z77" s="21" t="s">
        <v>437</v>
      </c>
      <c r="AA77" s="21" t="s">
        <v>437</v>
      </c>
      <c r="AB77" s="99" t="s">
        <v>240</v>
      </c>
      <c r="AC77" s="99" t="s">
        <v>240</v>
      </c>
    </row>
    <row r="78" spans="1:29" s="592" customFormat="1" ht="33" customHeight="1">
      <c r="A78" s="2">
        <v>3</v>
      </c>
      <c r="B78" s="234" t="s">
        <v>2369</v>
      </c>
      <c r="C78" s="234" t="s">
        <v>2370</v>
      </c>
      <c r="D78" s="238" t="s">
        <v>1711</v>
      </c>
      <c r="E78" s="2" t="s">
        <v>2357</v>
      </c>
      <c r="F78" s="96" t="s">
        <v>409</v>
      </c>
      <c r="G78" s="2">
        <v>999</v>
      </c>
      <c r="H78" s="2">
        <v>2013</v>
      </c>
      <c r="I78" s="2" t="s">
        <v>1712</v>
      </c>
      <c r="J78" s="2" t="s">
        <v>1713</v>
      </c>
      <c r="K78" s="2">
        <v>4</v>
      </c>
      <c r="L78" s="92"/>
      <c r="M78" s="2">
        <v>1290</v>
      </c>
      <c r="N78" s="2" t="s">
        <v>241</v>
      </c>
      <c r="O78" s="36">
        <v>49225</v>
      </c>
      <c r="P78" s="231" t="s">
        <v>1706</v>
      </c>
      <c r="Q78" s="600">
        <v>20700</v>
      </c>
      <c r="R78" s="600">
        <v>18630</v>
      </c>
      <c r="S78" s="2" t="s">
        <v>230</v>
      </c>
      <c r="T78" s="36">
        <v>1000</v>
      </c>
      <c r="U78" s="532" t="s">
        <v>2135</v>
      </c>
      <c r="V78" s="532" t="s">
        <v>2138</v>
      </c>
      <c r="W78" s="532" t="s">
        <v>2135</v>
      </c>
      <c r="X78" s="532" t="s">
        <v>2138</v>
      </c>
      <c r="Y78" s="21" t="s">
        <v>437</v>
      </c>
      <c r="Z78" s="21" t="s">
        <v>437</v>
      </c>
      <c r="AA78" s="21" t="s">
        <v>437</v>
      </c>
      <c r="AB78" s="99" t="s">
        <v>240</v>
      </c>
      <c r="AC78" s="99" t="s">
        <v>240</v>
      </c>
    </row>
    <row r="79" spans="1:29" ht="33" customHeight="1">
      <c r="A79" s="726" t="s">
        <v>1724</v>
      </c>
      <c r="B79" s="726"/>
      <c r="C79" s="726"/>
      <c r="D79" s="726"/>
      <c r="E79" s="726"/>
      <c r="F79" s="726"/>
      <c r="G79" s="726"/>
      <c r="H79" s="726"/>
      <c r="I79" s="726"/>
      <c r="J79" s="726"/>
      <c r="K79" s="726"/>
      <c r="L79" s="726"/>
      <c r="M79" s="37"/>
      <c r="N79" s="37"/>
      <c r="O79" s="37"/>
      <c r="P79" s="37"/>
      <c r="Q79" s="37"/>
      <c r="R79" s="37"/>
      <c r="S79" s="37"/>
      <c r="T79" s="44"/>
      <c r="U79" s="44"/>
      <c r="V79" s="44"/>
      <c r="W79" s="44"/>
      <c r="X79" s="44"/>
      <c r="Y79" s="584"/>
      <c r="Z79" s="584"/>
      <c r="AA79" s="584"/>
      <c r="AB79" s="584"/>
      <c r="AC79" s="584"/>
    </row>
    <row r="80" spans="1:29" ht="33" customHeight="1">
      <c r="A80" s="2">
        <v>1</v>
      </c>
      <c r="B80" s="239" t="s">
        <v>783</v>
      </c>
      <c r="C80" s="239" t="s">
        <v>1762</v>
      </c>
      <c r="D80" s="239" t="s">
        <v>2373</v>
      </c>
      <c r="E80" s="239" t="s">
        <v>2358</v>
      </c>
      <c r="F80" s="239" t="s">
        <v>409</v>
      </c>
      <c r="G80" s="239">
        <v>1149</v>
      </c>
      <c r="H80" s="239">
        <v>2002</v>
      </c>
      <c r="I80" s="240">
        <v>37592</v>
      </c>
      <c r="J80" s="240">
        <v>43491</v>
      </c>
      <c r="K80" s="239">
        <v>5</v>
      </c>
      <c r="L80" s="241"/>
      <c r="M80" s="239" t="s">
        <v>1763</v>
      </c>
      <c r="N80" s="239" t="s">
        <v>241</v>
      </c>
      <c r="O80" s="239" t="s">
        <v>1764</v>
      </c>
      <c r="P80" s="239" t="s">
        <v>294</v>
      </c>
      <c r="Q80" s="239"/>
      <c r="R80" s="239"/>
      <c r="S80" s="239" t="s">
        <v>294</v>
      </c>
      <c r="T80" s="239"/>
      <c r="U80" s="240" t="s">
        <v>2139</v>
      </c>
      <c r="V80" s="240" t="s">
        <v>2142</v>
      </c>
      <c r="W80" s="239"/>
      <c r="X80" s="239"/>
      <c r="Y80" s="535" t="s">
        <v>437</v>
      </c>
      <c r="Z80" s="99" t="s">
        <v>240</v>
      </c>
      <c r="AA80" s="99" t="s">
        <v>240</v>
      </c>
      <c r="AB80" s="99" t="s">
        <v>240</v>
      </c>
      <c r="AC80" s="99" t="s">
        <v>240</v>
      </c>
    </row>
    <row r="81" spans="1:29" ht="33" customHeight="1">
      <c r="A81" s="2">
        <v>2</v>
      </c>
      <c r="B81" s="95" t="s">
        <v>1765</v>
      </c>
      <c r="C81" s="95" t="s">
        <v>1766</v>
      </c>
      <c r="D81" s="95" t="s">
        <v>2374</v>
      </c>
      <c r="E81" s="95" t="s">
        <v>2359</v>
      </c>
      <c r="F81" s="95" t="s">
        <v>409</v>
      </c>
      <c r="G81" s="95">
        <v>1598</v>
      </c>
      <c r="H81" s="95">
        <v>2007</v>
      </c>
      <c r="I81" s="242">
        <v>39310</v>
      </c>
      <c r="J81" s="242">
        <v>43351</v>
      </c>
      <c r="K81" s="95">
        <v>7</v>
      </c>
      <c r="L81" s="243"/>
      <c r="M81" s="95" t="s">
        <v>1767</v>
      </c>
      <c r="N81" s="95" t="s">
        <v>241</v>
      </c>
      <c r="O81" s="95" t="s">
        <v>1768</v>
      </c>
      <c r="P81" s="95" t="s">
        <v>1769</v>
      </c>
      <c r="Q81" s="95"/>
      <c r="R81" s="95"/>
      <c r="S81" s="95" t="s">
        <v>294</v>
      </c>
      <c r="T81" s="95"/>
      <c r="U81" s="242" t="s">
        <v>2140</v>
      </c>
      <c r="V81" s="242" t="s">
        <v>2143</v>
      </c>
      <c r="W81" s="95"/>
      <c r="X81" s="95"/>
      <c r="Y81" s="536" t="s">
        <v>437</v>
      </c>
      <c r="Z81" s="99" t="s">
        <v>240</v>
      </c>
      <c r="AA81" s="99" t="s">
        <v>240</v>
      </c>
      <c r="AB81" s="99" t="s">
        <v>240</v>
      </c>
      <c r="AC81" s="99" t="s">
        <v>240</v>
      </c>
    </row>
    <row r="82" spans="1:29" ht="33" customHeight="1">
      <c r="A82" s="2">
        <v>3</v>
      </c>
      <c r="B82" s="95" t="s">
        <v>1413</v>
      </c>
      <c r="C82" s="95" t="s">
        <v>1770</v>
      </c>
      <c r="D82" s="95" t="s">
        <v>1771</v>
      </c>
      <c r="E82" s="95" t="s">
        <v>2360</v>
      </c>
      <c r="F82" s="95" t="s">
        <v>409</v>
      </c>
      <c r="G82" s="95">
        <v>1995</v>
      </c>
      <c r="H82" s="95">
        <v>2011</v>
      </c>
      <c r="I82" s="242">
        <v>40898</v>
      </c>
      <c r="J82" s="242">
        <v>43452</v>
      </c>
      <c r="K82" s="95">
        <v>9</v>
      </c>
      <c r="L82" s="243"/>
      <c r="M82" s="95" t="s">
        <v>1772</v>
      </c>
      <c r="N82" s="95" t="s">
        <v>241</v>
      </c>
      <c r="O82" s="95" t="s">
        <v>1773</v>
      </c>
      <c r="P82" s="95" t="s">
        <v>1774</v>
      </c>
      <c r="Q82" s="600">
        <v>25740</v>
      </c>
      <c r="R82" s="600">
        <v>23166</v>
      </c>
      <c r="S82" s="95" t="s">
        <v>294</v>
      </c>
      <c r="T82" s="95"/>
      <c r="U82" s="242" t="s">
        <v>2141</v>
      </c>
      <c r="V82" s="242" t="s">
        <v>2144</v>
      </c>
      <c r="W82" s="242" t="s">
        <v>2141</v>
      </c>
      <c r="X82" s="242" t="s">
        <v>2144</v>
      </c>
      <c r="Y82" s="602" t="s">
        <v>437</v>
      </c>
      <c r="Z82" s="602" t="s">
        <v>538</v>
      </c>
      <c r="AA82" s="602" t="s">
        <v>437</v>
      </c>
      <c r="AB82" s="99" t="s">
        <v>240</v>
      </c>
      <c r="AC82" s="99" t="s">
        <v>240</v>
      </c>
    </row>
  </sheetData>
  <sheetProtection/>
  <mergeCells count="39">
    <mergeCell ref="A21:L21"/>
    <mergeCell ref="A11:L11"/>
    <mergeCell ref="H3:H5"/>
    <mergeCell ref="P3:P5"/>
    <mergeCell ref="E3:E5"/>
    <mergeCell ref="I3:I5"/>
    <mergeCell ref="B3:B5"/>
    <mergeCell ref="C3:C5"/>
    <mergeCell ref="D3:D5"/>
    <mergeCell ref="F3:F5"/>
    <mergeCell ref="M3:M5"/>
    <mergeCell ref="N3:N5"/>
    <mergeCell ref="O3:O5"/>
    <mergeCell ref="I1:J1"/>
    <mergeCell ref="A2:J2"/>
    <mergeCell ref="G3:G5"/>
    <mergeCell ref="J3:J5"/>
    <mergeCell ref="K3:K5"/>
    <mergeCell ref="A3:A5"/>
    <mergeCell ref="S3:T4"/>
    <mergeCell ref="U3:V4"/>
    <mergeCell ref="W3:X4"/>
    <mergeCell ref="AC3:AC5"/>
    <mergeCell ref="Y3:AB4"/>
    <mergeCell ref="A73:L73"/>
    <mergeCell ref="A30:L30"/>
    <mergeCell ref="A27:L27"/>
    <mergeCell ref="A6:L6"/>
    <mergeCell ref="L3:L5"/>
    <mergeCell ref="Q3:R3"/>
    <mergeCell ref="Q5:R5"/>
    <mergeCell ref="A75:L75"/>
    <mergeCell ref="A79:L79"/>
    <mergeCell ref="A34:L34"/>
    <mergeCell ref="A36:L36"/>
    <mergeCell ref="A54:L54"/>
    <mergeCell ref="A57:L57"/>
    <mergeCell ref="A61:L61"/>
    <mergeCell ref="A70:L70"/>
  </mergeCells>
  <printOptions horizontalCentered="1"/>
  <pageMargins left="0" right="0" top="0.7874015748031497" bottom="0.3937007874015748" header="0.5118110236220472" footer="0.5118110236220472"/>
  <pageSetup horizontalDpi="600" verticalDpi="600" orientation="landscape" paperSize="9" scale="36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5"/>
  <sheetViews>
    <sheetView zoomScalePageLayoutView="0" workbookViewId="0" topLeftCell="A13">
      <selection activeCell="H29" sqref="H29"/>
    </sheetView>
  </sheetViews>
  <sheetFormatPr defaultColWidth="9.140625" defaultRowHeight="12.75"/>
  <cols>
    <col min="1" max="1" width="5.8515625" style="406" customWidth="1"/>
    <col min="2" max="2" width="42.421875" style="0" customWidth="1"/>
    <col min="3" max="4" width="20.140625" style="24" customWidth="1"/>
  </cols>
  <sheetData>
    <row r="1" spans="2:4" ht="16.5">
      <c r="B1" s="8" t="s">
        <v>979</v>
      </c>
      <c r="D1" s="25"/>
    </row>
    <row r="2" ht="16.5">
      <c r="B2" s="8"/>
    </row>
    <row r="3" spans="1:4" ht="12.75" customHeight="1">
      <c r="A3" s="587"/>
      <c r="B3" s="751" t="s">
        <v>72</v>
      </c>
      <c r="C3" s="751"/>
      <c r="D3" s="751"/>
    </row>
    <row r="4" spans="1:8" ht="25.5">
      <c r="A4" s="538" t="s">
        <v>22</v>
      </c>
      <c r="B4" s="585" t="s">
        <v>19</v>
      </c>
      <c r="C4" s="586" t="s">
        <v>35</v>
      </c>
      <c r="D4" s="586" t="s">
        <v>18</v>
      </c>
      <c r="F4" s="271"/>
      <c r="G4" s="271"/>
      <c r="H4" s="271"/>
    </row>
    <row r="5" spans="1:8" ht="26.25" customHeight="1">
      <c r="A5" s="214">
        <v>1</v>
      </c>
      <c r="B5" s="351" t="s">
        <v>2148</v>
      </c>
      <c r="C5" s="19">
        <v>3775932.5</v>
      </c>
      <c r="D5" s="17" t="s">
        <v>372</v>
      </c>
      <c r="F5" s="271"/>
      <c r="G5" s="271"/>
      <c r="H5" s="271"/>
    </row>
    <row r="6" spans="1:8" s="6" customFormat="1" ht="26.25" customHeight="1">
      <c r="A6" s="214">
        <v>2</v>
      </c>
      <c r="B6" s="14" t="s">
        <v>81</v>
      </c>
      <c r="C6" s="19">
        <f>2334015.31+1107+2250</f>
        <v>2337372.31</v>
      </c>
      <c r="D6" s="19">
        <v>115538.95</v>
      </c>
      <c r="F6" s="272"/>
      <c r="G6" s="61"/>
      <c r="H6" s="61"/>
    </row>
    <row r="7" spans="1:8" s="6" customFormat="1" ht="26.25" customHeight="1">
      <c r="A7" s="214">
        <v>3</v>
      </c>
      <c r="B7" s="10" t="s">
        <v>1883</v>
      </c>
      <c r="C7" s="26">
        <f>1793065.04+5566.82+2131+1500</f>
        <v>1802262.86</v>
      </c>
      <c r="D7" s="19">
        <v>97747.17</v>
      </c>
      <c r="F7" s="61"/>
      <c r="G7" s="61"/>
      <c r="H7" s="61"/>
    </row>
    <row r="8" spans="1:8" s="6" customFormat="1" ht="26.25" customHeight="1">
      <c r="A8" s="214">
        <v>4</v>
      </c>
      <c r="B8" s="29" t="s">
        <v>343</v>
      </c>
      <c r="C8" s="27">
        <v>3172792.59</v>
      </c>
      <c r="D8" s="90" t="s">
        <v>372</v>
      </c>
      <c r="F8" s="61"/>
      <c r="G8" s="61"/>
      <c r="H8" s="61"/>
    </row>
    <row r="9" spans="1:8" s="6" customFormat="1" ht="26.25" customHeight="1">
      <c r="A9" s="214">
        <v>5</v>
      </c>
      <c r="B9" s="14" t="s">
        <v>442</v>
      </c>
      <c r="C9" s="27">
        <v>795677.19</v>
      </c>
      <c r="D9" s="30">
        <v>42375.73</v>
      </c>
      <c r="F9" s="61"/>
      <c r="G9" s="61"/>
      <c r="H9" s="61"/>
    </row>
    <row r="10" spans="1:8" s="6" customFormat="1" ht="26.25" customHeight="1">
      <c r="A10" s="214">
        <v>6</v>
      </c>
      <c r="B10" s="14" t="s">
        <v>520</v>
      </c>
      <c r="C10" s="27">
        <f>80763.12+27137.77+4909</f>
        <v>112809.89</v>
      </c>
      <c r="D10" s="31"/>
      <c r="F10" s="61"/>
      <c r="G10" s="61"/>
      <c r="H10" s="61"/>
    </row>
    <row r="11" spans="1:8" s="6" customFormat="1" ht="26.25" customHeight="1">
      <c r="A11" s="214">
        <v>7</v>
      </c>
      <c r="B11" s="14" t="s">
        <v>545</v>
      </c>
      <c r="C11" s="19">
        <f>401427.37+7398.99+6885.5</f>
        <v>415711.86</v>
      </c>
      <c r="D11" s="19">
        <v>90581.54</v>
      </c>
      <c r="F11" s="61"/>
      <c r="G11" s="61"/>
      <c r="H11" s="61"/>
    </row>
    <row r="12" spans="1:8" ht="26.25" customHeight="1">
      <c r="A12" s="214">
        <v>8</v>
      </c>
      <c r="B12" s="1" t="s">
        <v>563</v>
      </c>
      <c r="C12" s="27">
        <f>573846.79+66695.9+5096.5</f>
        <v>645639.1900000001</v>
      </c>
      <c r="D12" s="102">
        <v>8041.03</v>
      </c>
      <c r="F12" s="271"/>
      <c r="G12" s="271"/>
      <c r="H12" s="271"/>
    </row>
    <row r="13" spans="1:8" s="6" customFormat="1" ht="26.25" customHeight="1">
      <c r="A13" s="214">
        <v>9</v>
      </c>
      <c r="B13" s="14" t="s">
        <v>618</v>
      </c>
      <c r="C13" s="34">
        <f>1064352.33+3177.8</f>
        <v>1067530.1300000001</v>
      </c>
      <c r="D13" s="19">
        <v>104968.24</v>
      </c>
      <c r="F13" s="61"/>
      <c r="G13" s="61"/>
      <c r="H13" s="61"/>
    </row>
    <row r="14" spans="1:8" s="6" customFormat="1" ht="26.25" customHeight="1">
      <c r="A14" s="214">
        <v>10</v>
      </c>
      <c r="B14" s="14" t="s">
        <v>749</v>
      </c>
      <c r="C14" s="34">
        <v>1240129</v>
      </c>
      <c r="D14" s="17" t="s">
        <v>372</v>
      </c>
      <c r="F14" s="61"/>
      <c r="G14" s="61"/>
      <c r="H14" s="61"/>
    </row>
    <row r="15" spans="1:8" s="6" customFormat="1" ht="26.25" customHeight="1">
      <c r="A15" s="214">
        <v>11</v>
      </c>
      <c r="B15" s="1" t="s">
        <v>904</v>
      </c>
      <c r="C15" s="34">
        <f>1601811.14+454874.1+6270.8</f>
        <v>2062956.0399999998</v>
      </c>
      <c r="D15" s="17" t="s">
        <v>372</v>
      </c>
      <c r="F15" s="61"/>
      <c r="G15" s="61"/>
      <c r="H15" s="61"/>
    </row>
    <row r="16" spans="1:8" s="6" customFormat="1" ht="26.25" customHeight="1">
      <c r="A16" s="214">
        <v>12</v>
      </c>
      <c r="B16" s="14" t="s">
        <v>948</v>
      </c>
      <c r="C16" s="34">
        <f>433864.53+11833.64</f>
        <v>445698.17000000004</v>
      </c>
      <c r="D16" s="17" t="s">
        <v>372</v>
      </c>
      <c r="F16" s="61"/>
      <c r="G16" s="61"/>
      <c r="H16" s="61"/>
    </row>
    <row r="17" spans="1:8" s="6" customFormat="1" ht="26.25" customHeight="1">
      <c r="A17" s="214">
        <v>13</v>
      </c>
      <c r="B17" s="14" t="s">
        <v>1090</v>
      </c>
      <c r="C17" s="34">
        <f>1855308+5560+3300</f>
        <v>1864168</v>
      </c>
      <c r="D17" s="19"/>
      <c r="F17" s="61"/>
      <c r="G17" s="61"/>
      <c r="H17" s="61"/>
    </row>
    <row r="18" spans="1:8" s="6" customFormat="1" ht="26.25" customHeight="1">
      <c r="A18" s="214">
        <v>14</v>
      </c>
      <c r="B18" s="14" t="s">
        <v>93</v>
      </c>
      <c r="C18" s="34">
        <v>1981934.14</v>
      </c>
      <c r="D18" s="17" t="s">
        <v>372</v>
      </c>
      <c r="F18" s="61"/>
      <c r="G18" s="61"/>
      <c r="H18" s="61"/>
    </row>
    <row r="19" spans="1:8" s="6" customFormat="1" ht="26.25" customHeight="1">
      <c r="A19" s="214">
        <v>15</v>
      </c>
      <c r="B19" s="14" t="s">
        <v>1259</v>
      </c>
      <c r="C19" s="34">
        <v>426019.86</v>
      </c>
      <c r="D19" s="19">
        <v>82271.78</v>
      </c>
      <c r="F19" s="61"/>
      <c r="G19" s="61"/>
      <c r="H19" s="61"/>
    </row>
    <row r="20" spans="1:8" s="6" customFormat="1" ht="26.25" customHeight="1">
      <c r="A20" s="214">
        <v>16</v>
      </c>
      <c r="B20" s="14" t="s">
        <v>1286</v>
      </c>
      <c r="C20" s="34">
        <f>292973.58+28475+3676</f>
        <v>325124.58</v>
      </c>
      <c r="D20" s="19">
        <v>47857.98</v>
      </c>
      <c r="F20" s="61"/>
      <c r="G20" s="61"/>
      <c r="H20" s="61"/>
    </row>
    <row r="21" spans="1:8" s="6" customFormat="1" ht="26.25" customHeight="1">
      <c r="A21" s="214">
        <v>17</v>
      </c>
      <c r="B21" s="14" t="s">
        <v>1313</v>
      </c>
      <c r="C21" s="34">
        <f>3490026.46+5390.01+2182.02</f>
        <v>3497598.4899999998</v>
      </c>
      <c r="D21" s="19"/>
      <c r="F21" s="61"/>
      <c r="G21" s="61"/>
      <c r="H21" s="61"/>
    </row>
    <row r="22" spans="1:8" s="6" customFormat="1" ht="26.25" customHeight="1">
      <c r="A22" s="214">
        <v>18</v>
      </c>
      <c r="B22" s="14" t="s">
        <v>1440</v>
      </c>
      <c r="C22" s="34">
        <f>727773.15+93463.34+37823.18</f>
        <v>859059.67</v>
      </c>
      <c r="D22" s="19">
        <v>71061.91</v>
      </c>
      <c r="F22" s="61"/>
      <c r="G22" s="61"/>
      <c r="H22" s="61"/>
    </row>
    <row r="23" spans="1:8" s="6" customFormat="1" ht="26.25" customHeight="1">
      <c r="A23" s="214">
        <v>19</v>
      </c>
      <c r="B23" s="14" t="s">
        <v>1922</v>
      </c>
      <c r="C23" s="34">
        <f>1036518.24+133969+2489</f>
        <v>1172976.24</v>
      </c>
      <c r="D23" s="19">
        <v>93244.14</v>
      </c>
      <c r="F23" s="61"/>
      <c r="G23" s="61"/>
      <c r="H23" s="61"/>
    </row>
    <row r="24" spans="1:8" s="6" customFormat="1" ht="26.25" customHeight="1">
      <c r="A24" s="214">
        <v>20</v>
      </c>
      <c r="B24" s="14" t="s">
        <v>1552</v>
      </c>
      <c r="C24" s="34">
        <f>1248757.13+7137.77+17904</f>
        <v>1273798.9</v>
      </c>
      <c r="D24" s="19">
        <v>50483.03</v>
      </c>
      <c r="F24" s="61"/>
      <c r="G24" s="61"/>
      <c r="H24" s="61"/>
    </row>
    <row r="25" spans="1:8" s="6" customFormat="1" ht="26.25" customHeight="1">
      <c r="A25" s="214">
        <v>21</v>
      </c>
      <c r="B25" s="14" t="s">
        <v>1611</v>
      </c>
      <c r="C25" s="34">
        <f>196679.6+919+4588.2</f>
        <v>202186.80000000002</v>
      </c>
      <c r="D25" s="19">
        <v>18492.46</v>
      </c>
      <c r="F25" s="61"/>
      <c r="G25" s="61"/>
      <c r="H25" s="61"/>
    </row>
    <row r="26" spans="1:8" s="6" customFormat="1" ht="26.25" customHeight="1">
      <c r="A26" s="214">
        <v>22</v>
      </c>
      <c r="B26" s="14" t="s">
        <v>2060</v>
      </c>
      <c r="C26" s="34">
        <f>27718.46+699+2228</f>
        <v>30645.46</v>
      </c>
      <c r="D26" s="17" t="s">
        <v>372</v>
      </c>
      <c r="F26" s="61"/>
      <c r="G26" s="61"/>
      <c r="H26" s="61"/>
    </row>
    <row r="27" spans="1:8" s="6" customFormat="1" ht="26.25" customHeight="1">
      <c r="A27" s="214">
        <v>23</v>
      </c>
      <c r="B27" s="14" t="s">
        <v>1623</v>
      </c>
      <c r="C27" s="34">
        <v>624559.51</v>
      </c>
      <c r="D27" s="19">
        <v>143804.21</v>
      </c>
      <c r="F27" s="61"/>
      <c r="G27" s="61"/>
      <c r="H27" s="61"/>
    </row>
    <row r="28" spans="1:8" s="6" customFormat="1" ht="26.25" customHeight="1">
      <c r="A28" s="214">
        <v>24</v>
      </c>
      <c r="B28" s="14" t="s">
        <v>2253</v>
      </c>
      <c r="C28" s="34">
        <f>413376.676+825+360+3280</f>
        <v>417841.676</v>
      </c>
      <c r="D28" s="353">
        <v>8812.38</v>
      </c>
      <c r="E28" s="354"/>
      <c r="F28" s="272"/>
      <c r="G28" s="61"/>
      <c r="H28" s="61"/>
    </row>
    <row r="29" spans="1:8" s="6" customFormat="1" ht="26.25" customHeight="1">
      <c r="A29" s="214">
        <v>25</v>
      </c>
      <c r="B29" s="14" t="s">
        <v>1820</v>
      </c>
      <c r="C29" s="34">
        <f>79355.03+5898.99</f>
        <v>85254.02</v>
      </c>
      <c r="D29" s="17" t="s">
        <v>372</v>
      </c>
      <c r="F29" s="61"/>
      <c r="G29" s="61"/>
      <c r="H29" s="61"/>
    </row>
    <row r="30" spans="1:8" s="6" customFormat="1" ht="26.25" customHeight="1">
      <c r="A30" s="214">
        <v>26</v>
      </c>
      <c r="B30" s="248" t="s">
        <v>1847</v>
      </c>
      <c r="C30" s="34">
        <v>57606.12</v>
      </c>
      <c r="D30" s="17" t="s">
        <v>372</v>
      </c>
      <c r="F30" s="61"/>
      <c r="G30" s="61"/>
      <c r="H30" s="61"/>
    </row>
    <row r="31" spans="1:8" s="6" customFormat="1" ht="26.25" customHeight="1">
      <c r="A31" s="214">
        <v>27</v>
      </c>
      <c r="B31" s="14" t="s">
        <v>1674</v>
      </c>
      <c r="C31" s="34">
        <f>291846.28+11115.89</f>
        <v>302962.17000000004</v>
      </c>
      <c r="D31" s="17" t="s">
        <v>372</v>
      </c>
      <c r="F31" s="61"/>
      <c r="G31" s="61"/>
      <c r="H31" s="61"/>
    </row>
    <row r="32" spans="1:8" s="6" customFormat="1" ht="26.25" customHeight="1">
      <c r="A32" s="214">
        <v>28</v>
      </c>
      <c r="B32" s="14" t="s">
        <v>1725</v>
      </c>
      <c r="C32" s="34">
        <f>446656.41+23143.3+3050</f>
        <v>472849.70999999996</v>
      </c>
      <c r="D32" s="17" t="s">
        <v>372</v>
      </c>
      <c r="F32" s="61"/>
      <c r="G32" s="61"/>
      <c r="H32" s="61"/>
    </row>
    <row r="33" spans="1:8" s="6" customFormat="1" ht="26.25" customHeight="1">
      <c r="A33" s="214">
        <v>29</v>
      </c>
      <c r="B33" s="14" t="s">
        <v>107</v>
      </c>
      <c r="C33" s="34">
        <v>285306.19</v>
      </c>
      <c r="D33" s="17" t="s">
        <v>372</v>
      </c>
      <c r="F33" s="61"/>
      <c r="G33" s="61"/>
      <c r="H33" s="61"/>
    </row>
    <row r="34" spans="1:8" s="6" customFormat="1" ht="26.25" customHeight="1">
      <c r="A34" s="214">
        <v>30</v>
      </c>
      <c r="B34" s="14" t="s">
        <v>1800</v>
      </c>
      <c r="C34" s="34">
        <f>203035.07+509</f>
        <v>203544.07</v>
      </c>
      <c r="D34" s="17" t="s">
        <v>372</v>
      </c>
      <c r="F34" s="61"/>
      <c r="G34" s="61"/>
      <c r="H34" s="61"/>
    </row>
    <row r="35" spans="1:8" ht="18" customHeight="1">
      <c r="A35" s="214"/>
      <c r="B35" s="589" t="s">
        <v>20</v>
      </c>
      <c r="C35" s="588">
        <f>SUM(C5:C34)</f>
        <v>31957947.336000007</v>
      </c>
      <c r="D35" s="588">
        <f>SUM(D5:D34)</f>
        <v>975280.55</v>
      </c>
      <c r="F35" s="271"/>
      <c r="G35" s="271"/>
      <c r="H35" s="271"/>
    </row>
    <row r="36" spans="2:8" ht="12.75">
      <c r="B36" s="6"/>
      <c r="C36" s="28"/>
      <c r="D36" s="28"/>
      <c r="F36" s="271"/>
      <c r="G36" s="271"/>
      <c r="H36" s="271"/>
    </row>
    <row r="37" spans="2:8" ht="12.75">
      <c r="B37" s="6"/>
      <c r="C37" s="28"/>
      <c r="D37" s="28"/>
      <c r="F37" s="271"/>
      <c r="G37" s="271"/>
      <c r="H37" s="271"/>
    </row>
    <row r="38" spans="2:8" ht="12.75">
      <c r="B38" s="6"/>
      <c r="C38" s="28"/>
      <c r="D38" s="28"/>
      <c r="F38" s="271"/>
      <c r="G38" s="271"/>
      <c r="H38" s="271"/>
    </row>
    <row r="39" spans="2:8" ht="12.75">
      <c r="B39" s="6"/>
      <c r="C39" s="28"/>
      <c r="D39" s="28"/>
      <c r="F39" s="271"/>
      <c r="G39" s="271"/>
      <c r="H39" s="271"/>
    </row>
    <row r="40" spans="2:8" ht="12.75">
      <c r="B40" s="6"/>
      <c r="C40" s="28"/>
      <c r="D40" s="28"/>
      <c r="F40" s="271"/>
      <c r="G40" s="271"/>
      <c r="H40" s="271"/>
    </row>
    <row r="41" spans="2:8" ht="12.75">
      <c r="B41" s="6"/>
      <c r="C41" s="28"/>
      <c r="D41" s="28"/>
      <c r="F41" s="271"/>
      <c r="G41" s="271"/>
      <c r="H41" s="271"/>
    </row>
    <row r="42" spans="2:4" ht="12.75">
      <c r="B42" s="6"/>
      <c r="C42" s="28"/>
      <c r="D42" s="28"/>
    </row>
    <row r="43" spans="2:4" ht="12.75">
      <c r="B43" s="6"/>
      <c r="C43" s="28"/>
      <c r="D43" s="28"/>
    </row>
    <row r="44" spans="2:4" ht="12.75">
      <c r="B44" s="6"/>
      <c r="C44" s="28"/>
      <c r="D44" s="28"/>
    </row>
    <row r="45" spans="2:4" ht="12.75">
      <c r="B45" s="6"/>
      <c r="C45" s="28"/>
      <c r="D45" s="28"/>
    </row>
  </sheetData>
  <sheetProtection/>
  <mergeCells count="1">
    <mergeCell ref="B3:D3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22"/>
  <sheetViews>
    <sheetView zoomScalePageLayoutView="0" workbookViewId="0" topLeftCell="A112">
      <selection activeCell="G122" sqref="G122"/>
    </sheetView>
  </sheetViews>
  <sheetFormatPr defaultColWidth="9.140625" defaultRowHeight="18" customHeight="1"/>
  <cols>
    <col min="1" max="1" width="5.00390625" style="449" customWidth="1"/>
    <col min="2" max="2" width="37.57421875" style="449" customWidth="1"/>
    <col min="3" max="3" width="28.28125" style="449" customWidth="1"/>
    <col min="4" max="4" width="25.8515625" style="449" customWidth="1"/>
    <col min="5" max="5" width="13.421875" style="449" customWidth="1"/>
    <col min="6" max="6" width="16.8515625" style="449" customWidth="1"/>
    <col min="7" max="7" width="19.00390625" style="449" customWidth="1"/>
    <col min="8" max="8" width="36.57421875" style="474" customWidth="1"/>
    <col min="9" max="9" width="19.421875" style="449" customWidth="1"/>
    <col min="10" max="10" width="33.140625" style="474" customWidth="1"/>
    <col min="11" max="16384" width="9.140625" style="449" customWidth="1"/>
  </cols>
  <sheetData>
    <row r="1" spans="2:9" ht="18" customHeight="1">
      <c r="B1" s="450" t="s">
        <v>980</v>
      </c>
      <c r="I1" s="450"/>
    </row>
    <row r="2" spans="1:10" ht="54" customHeight="1">
      <c r="A2" s="47" t="s">
        <v>2</v>
      </c>
      <c r="B2" s="48" t="s">
        <v>36</v>
      </c>
      <c r="C2" s="49" t="s">
        <v>37</v>
      </c>
      <c r="D2" s="49" t="s">
        <v>38</v>
      </c>
      <c r="E2" s="49" t="s">
        <v>30</v>
      </c>
      <c r="F2" s="49" t="s">
        <v>39</v>
      </c>
      <c r="G2" s="49" t="s">
        <v>40</v>
      </c>
      <c r="H2" s="49" t="s">
        <v>41</v>
      </c>
      <c r="I2" s="49" t="s">
        <v>42</v>
      </c>
      <c r="J2" s="49" t="s">
        <v>43</v>
      </c>
    </row>
    <row r="3" spans="1:10" ht="18" customHeight="1">
      <c r="A3" s="752" t="s">
        <v>598</v>
      </c>
      <c r="B3" s="753"/>
      <c r="C3" s="753"/>
      <c r="D3" s="754"/>
      <c r="E3" s="56"/>
      <c r="F3" s="451"/>
      <c r="G3" s="451"/>
      <c r="H3" s="480"/>
      <c r="I3" s="451"/>
      <c r="J3" s="480"/>
    </row>
    <row r="4" spans="1:10" ht="18" customHeight="1">
      <c r="A4" s="58">
        <v>1</v>
      </c>
      <c r="B4" s="122" t="s">
        <v>599</v>
      </c>
      <c r="C4" s="113">
        <v>45130</v>
      </c>
      <c r="D4" s="114" t="s">
        <v>600</v>
      </c>
      <c r="E4" s="115">
        <v>2005</v>
      </c>
      <c r="F4" s="110" t="s">
        <v>601</v>
      </c>
      <c r="G4" s="260">
        <v>104932.39</v>
      </c>
      <c r="H4" s="110" t="s">
        <v>602</v>
      </c>
      <c r="I4" s="110" t="s">
        <v>603</v>
      </c>
      <c r="J4" s="110" t="s">
        <v>604</v>
      </c>
    </row>
    <row r="5" spans="1:10" ht="18" customHeight="1">
      <c r="A5" s="50">
        <v>2</v>
      </c>
      <c r="B5" s="123" t="s">
        <v>605</v>
      </c>
      <c r="C5" s="116" t="s">
        <v>606</v>
      </c>
      <c r="D5" s="452" t="s">
        <v>607</v>
      </c>
      <c r="E5" s="117">
        <v>2004</v>
      </c>
      <c r="F5" s="106" t="s">
        <v>608</v>
      </c>
      <c r="G5" s="261">
        <v>43000</v>
      </c>
      <c r="H5" s="106" t="s">
        <v>609</v>
      </c>
      <c r="I5" s="110" t="s">
        <v>603</v>
      </c>
      <c r="J5" s="106" t="s">
        <v>604</v>
      </c>
    </row>
    <row r="6" spans="1:10" ht="18" customHeight="1">
      <c r="A6" s="50">
        <v>3</v>
      </c>
      <c r="B6" s="124" t="s">
        <v>610</v>
      </c>
      <c r="C6" s="118">
        <v>170970</v>
      </c>
      <c r="D6" s="119" t="s">
        <v>611</v>
      </c>
      <c r="E6" s="120">
        <v>2017</v>
      </c>
      <c r="F6" s="121" t="s">
        <v>612</v>
      </c>
      <c r="G6" s="262">
        <v>42674.79</v>
      </c>
      <c r="H6" s="106" t="s">
        <v>609</v>
      </c>
      <c r="I6" s="110" t="s">
        <v>603</v>
      </c>
      <c r="J6" s="108" t="s">
        <v>604</v>
      </c>
    </row>
    <row r="7" spans="1:10" ht="18" customHeight="1">
      <c r="A7" s="50">
        <v>4</v>
      </c>
      <c r="B7" s="125" t="s">
        <v>613</v>
      </c>
      <c r="C7" s="111" t="s">
        <v>614</v>
      </c>
      <c r="D7" s="112" t="s">
        <v>615</v>
      </c>
      <c r="E7" s="109">
        <v>2017</v>
      </c>
      <c r="F7" s="51" t="s">
        <v>616</v>
      </c>
      <c r="G7" s="261">
        <v>6617.4</v>
      </c>
      <c r="H7" s="106" t="s">
        <v>609</v>
      </c>
      <c r="I7" s="51"/>
      <c r="J7" s="106"/>
    </row>
    <row r="8" spans="6:10" ht="18" customHeight="1">
      <c r="F8" s="479" t="s">
        <v>0</v>
      </c>
      <c r="G8" s="478">
        <f>SUM(G4:G7)</f>
        <v>197224.58000000002</v>
      </c>
      <c r="H8" s="106"/>
      <c r="I8" s="51"/>
      <c r="J8" s="106"/>
    </row>
    <row r="9" spans="6:10" ht="18" customHeight="1">
      <c r="F9" s="470"/>
      <c r="G9" s="476"/>
      <c r="H9" s="481"/>
      <c r="I9" s="477"/>
      <c r="J9" s="481"/>
    </row>
    <row r="10" spans="1:10" ht="18" customHeight="1">
      <c r="A10" s="752" t="s">
        <v>619</v>
      </c>
      <c r="B10" s="753"/>
      <c r="C10" s="753"/>
      <c r="D10" s="754"/>
      <c r="E10" s="57"/>
      <c r="F10" s="57"/>
      <c r="G10" s="57"/>
      <c r="H10" s="482"/>
      <c r="I10" s="57"/>
      <c r="J10" s="482"/>
    </row>
    <row r="11" spans="1:10" ht="18" customHeight="1">
      <c r="A11" s="50">
        <v>1</v>
      </c>
      <c r="B11" s="127" t="s">
        <v>676</v>
      </c>
      <c r="C11" s="104" t="s">
        <v>677</v>
      </c>
      <c r="D11" s="128" t="s">
        <v>678</v>
      </c>
      <c r="E11" s="129">
        <v>2009</v>
      </c>
      <c r="F11" s="453" t="s">
        <v>679</v>
      </c>
      <c r="G11" s="454">
        <v>12382.76</v>
      </c>
      <c r="H11" s="218" t="s">
        <v>680</v>
      </c>
      <c r="I11" s="110" t="s">
        <v>240</v>
      </c>
      <c r="J11" s="110" t="s">
        <v>681</v>
      </c>
    </row>
    <row r="12" spans="1:10" ht="18" customHeight="1">
      <c r="A12" s="50">
        <v>2</v>
      </c>
      <c r="B12" s="123" t="s">
        <v>682</v>
      </c>
      <c r="C12" s="130" t="s">
        <v>683</v>
      </c>
      <c r="D12" s="130" t="s">
        <v>684</v>
      </c>
      <c r="E12" s="109">
        <v>2009</v>
      </c>
      <c r="F12" s="51" t="s">
        <v>685</v>
      </c>
      <c r="G12" s="259">
        <v>1350</v>
      </c>
      <c r="H12" s="218" t="s">
        <v>680</v>
      </c>
      <c r="I12" s="110" t="s">
        <v>240</v>
      </c>
      <c r="J12" s="110" t="s">
        <v>681</v>
      </c>
    </row>
    <row r="13" spans="1:10" ht="18" customHeight="1">
      <c r="A13" s="50">
        <v>3</v>
      </c>
      <c r="B13" s="131" t="s">
        <v>686</v>
      </c>
      <c r="C13" s="132" t="s">
        <v>687</v>
      </c>
      <c r="D13" s="133" t="s">
        <v>688</v>
      </c>
      <c r="E13" s="107">
        <v>2009</v>
      </c>
      <c r="F13" s="52" t="s">
        <v>689</v>
      </c>
      <c r="G13" s="263">
        <v>8745</v>
      </c>
      <c r="H13" s="218" t="s">
        <v>680</v>
      </c>
      <c r="I13" s="110" t="s">
        <v>240</v>
      </c>
      <c r="J13" s="110" t="s">
        <v>681</v>
      </c>
    </row>
    <row r="14" spans="1:10" ht="18" customHeight="1">
      <c r="A14" s="50">
        <v>4</v>
      </c>
      <c r="B14" s="134" t="s">
        <v>690</v>
      </c>
      <c r="C14" s="135" t="s">
        <v>691</v>
      </c>
      <c r="D14" s="133" t="s">
        <v>692</v>
      </c>
      <c r="E14" s="109">
        <v>2009</v>
      </c>
      <c r="F14" s="51" t="s">
        <v>693</v>
      </c>
      <c r="G14" s="259">
        <v>3660</v>
      </c>
      <c r="H14" s="218" t="s">
        <v>680</v>
      </c>
      <c r="I14" s="110" t="s">
        <v>240</v>
      </c>
      <c r="J14" s="110" t="s">
        <v>681</v>
      </c>
    </row>
    <row r="15" spans="1:10" ht="18" customHeight="1">
      <c r="A15" s="50">
        <v>5</v>
      </c>
      <c r="B15" s="134" t="s">
        <v>694</v>
      </c>
      <c r="C15" s="136" t="s">
        <v>695</v>
      </c>
      <c r="D15" s="136" t="s">
        <v>696</v>
      </c>
      <c r="E15" s="107">
        <v>2011</v>
      </c>
      <c r="F15" s="52" t="s">
        <v>697</v>
      </c>
      <c r="G15" s="263">
        <v>2000</v>
      </c>
      <c r="H15" s="218" t="s">
        <v>680</v>
      </c>
      <c r="I15" s="110" t="s">
        <v>240</v>
      </c>
      <c r="J15" s="110" t="s">
        <v>681</v>
      </c>
    </row>
    <row r="16" spans="1:10" ht="18" customHeight="1">
      <c r="A16" s="50">
        <v>6</v>
      </c>
      <c r="B16" s="134" t="s">
        <v>698</v>
      </c>
      <c r="C16" s="135" t="s">
        <v>699</v>
      </c>
      <c r="D16" s="135" t="s">
        <v>700</v>
      </c>
      <c r="E16" s="109">
        <v>2011</v>
      </c>
      <c r="F16" s="51" t="s">
        <v>701</v>
      </c>
      <c r="G16" s="259">
        <v>5515.13</v>
      </c>
      <c r="H16" s="218" t="s">
        <v>680</v>
      </c>
      <c r="I16" s="110" t="s">
        <v>240</v>
      </c>
      <c r="J16" s="110" t="s">
        <v>681</v>
      </c>
    </row>
    <row r="17" spans="1:10" ht="18" customHeight="1">
      <c r="A17" s="50">
        <v>7</v>
      </c>
      <c r="B17" s="123" t="s">
        <v>702</v>
      </c>
      <c r="C17" s="137" t="s">
        <v>703</v>
      </c>
      <c r="D17" s="137" t="s">
        <v>704</v>
      </c>
      <c r="E17" s="107">
        <v>2011</v>
      </c>
      <c r="F17" s="52" t="s">
        <v>705</v>
      </c>
      <c r="G17" s="263">
        <v>550</v>
      </c>
      <c r="H17" s="218" t="s">
        <v>680</v>
      </c>
      <c r="I17" s="110" t="s">
        <v>240</v>
      </c>
      <c r="J17" s="110" t="s">
        <v>706</v>
      </c>
    </row>
    <row r="18" spans="1:10" ht="18" customHeight="1">
      <c r="A18" s="50">
        <v>8</v>
      </c>
      <c r="B18" s="123" t="s">
        <v>707</v>
      </c>
      <c r="C18" s="138" t="s">
        <v>708</v>
      </c>
      <c r="D18" s="53" t="s">
        <v>709</v>
      </c>
      <c r="E18" s="139">
        <v>2018</v>
      </c>
      <c r="F18" s="51" t="s">
        <v>710</v>
      </c>
      <c r="G18" s="259">
        <v>18848.5</v>
      </c>
      <c r="H18" s="218" t="s">
        <v>680</v>
      </c>
      <c r="I18" s="110" t="s">
        <v>240</v>
      </c>
      <c r="J18" s="110" t="s">
        <v>681</v>
      </c>
    </row>
    <row r="19" spans="1:10" ht="18" customHeight="1">
      <c r="A19" s="50">
        <v>9</v>
      </c>
      <c r="B19" s="123" t="s">
        <v>711</v>
      </c>
      <c r="C19" s="53" t="s">
        <v>712</v>
      </c>
      <c r="D19" s="54" t="s">
        <v>713</v>
      </c>
      <c r="E19" s="139">
        <v>2018</v>
      </c>
      <c r="F19" s="52" t="s">
        <v>714</v>
      </c>
      <c r="G19" s="263">
        <v>6452.84</v>
      </c>
      <c r="H19" s="218" t="s">
        <v>680</v>
      </c>
      <c r="I19" s="110" t="s">
        <v>240</v>
      </c>
      <c r="J19" s="110" t="s">
        <v>681</v>
      </c>
    </row>
    <row r="20" spans="1:10" ht="18" customHeight="1">
      <c r="A20" s="50">
        <v>10</v>
      </c>
      <c r="B20" s="447" t="s">
        <v>715</v>
      </c>
      <c r="C20" s="137">
        <v>17110013</v>
      </c>
      <c r="D20" s="54" t="s">
        <v>716</v>
      </c>
      <c r="E20" s="139">
        <v>2018</v>
      </c>
      <c r="F20" s="51" t="s">
        <v>717</v>
      </c>
      <c r="G20" s="259">
        <v>5576.67</v>
      </c>
      <c r="H20" s="218" t="s">
        <v>680</v>
      </c>
      <c r="I20" s="110" t="s">
        <v>240</v>
      </c>
      <c r="J20" s="110" t="s">
        <v>681</v>
      </c>
    </row>
    <row r="21" spans="6:10" ht="18" customHeight="1">
      <c r="F21" s="455" t="s">
        <v>0</v>
      </c>
      <c r="G21" s="456">
        <f>SUM(G11:G20)</f>
        <v>65080.899999999994</v>
      </c>
      <c r="H21" s="457"/>
      <c r="I21" s="457"/>
      <c r="J21" s="457"/>
    </row>
    <row r="22" spans="9:10" ht="18" customHeight="1">
      <c r="I22" s="458"/>
      <c r="J22" s="458"/>
    </row>
    <row r="23" spans="1:10" ht="18" customHeight="1">
      <c r="A23" s="752" t="s">
        <v>750</v>
      </c>
      <c r="B23" s="753"/>
      <c r="C23" s="753"/>
      <c r="D23" s="754"/>
      <c r="E23" s="57"/>
      <c r="F23" s="57"/>
      <c r="G23" s="57"/>
      <c r="H23" s="482"/>
      <c r="I23" s="57"/>
      <c r="J23" s="482"/>
    </row>
    <row r="24" spans="1:10" ht="18" customHeight="1">
      <c r="A24" s="50">
        <v>1</v>
      </c>
      <c r="B24" s="141" t="s">
        <v>798</v>
      </c>
      <c r="C24" s="142" t="s">
        <v>799</v>
      </c>
      <c r="D24" s="143" t="s">
        <v>800</v>
      </c>
      <c r="E24" s="144">
        <v>1992</v>
      </c>
      <c r="F24" s="145" t="s">
        <v>801</v>
      </c>
      <c r="G24" s="264">
        <v>121951</v>
      </c>
      <c r="H24" s="490"/>
      <c r="I24" s="110" t="s">
        <v>240</v>
      </c>
      <c r="J24" s="483" t="s">
        <v>802</v>
      </c>
    </row>
    <row r="25" spans="1:10" ht="18" customHeight="1">
      <c r="A25" s="50">
        <v>2</v>
      </c>
      <c r="B25" s="146" t="s">
        <v>803</v>
      </c>
      <c r="C25" s="142" t="s">
        <v>804</v>
      </c>
      <c r="D25" s="143" t="s">
        <v>805</v>
      </c>
      <c r="E25" s="144">
        <v>2000</v>
      </c>
      <c r="F25" s="147" t="s">
        <v>806</v>
      </c>
      <c r="G25" s="265">
        <v>29031</v>
      </c>
      <c r="H25" s="491"/>
      <c r="I25" s="110" t="s">
        <v>240</v>
      </c>
      <c r="J25" s="483" t="s">
        <v>802</v>
      </c>
    </row>
    <row r="26" spans="1:10" ht="18" customHeight="1">
      <c r="A26" s="59">
        <v>3</v>
      </c>
      <c r="B26" s="146" t="s">
        <v>803</v>
      </c>
      <c r="C26" s="142" t="s">
        <v>807</v>
      </c>
      <c r="D26" s="143" t="s">
        <v>805</v>
      </c>
      <c r="E26" s="144">
        <v>2000</v>
      </c>
      <c r="F26" s="147" t="s">
        <v>806</v>
      </c>
      <c r="G26" s="265">
        <v>29031</v>
      </c>
      <c r="H26" s="491"/>
      <c r="I26" s="110" t="s">
        <v>240</v>
      </c>
      <c r="J26" s="483" t="s">
        <v>802</v>
      </c>
    </row>
    <row r="27" spans="1:10" ht="18" customHeight="1">
      <c r="A27" s="50">
        <v>4</v>
      </c>
      <c r="B27" s="146" t="s">
        <v>803</v>
      </c>
      <c r="C27" s="142" t="s">
        <v>808</v>
      </c>
      <c r="D27" s="143" t="s">
        <v>805</v>
      </c>
      <c r="E27" s="144">
        <v>2000</v>
      </c>
      <c r="F27" s="147" t="s">
        <v>806</v>
      </c>
      <c r="G27" s="266">
        <v>29031</v>
      </c>
      <c r="H27" s="491"/>
      <c r="I27" s="110" t="s">
        <v>240</v>
      </c>
      <c r="J27" s="483" t="s">
        <v>802</v>
      </c>
    </row>
    <row r="28" spans="1:10" ht="18" customHeight="1">
      <c r="A28" s="50">
        <v>5</v>
      </c>
      <c r="B28" s="146" t="s">
        <v>809</v>
      </c>
      <c r="C28" s="142" t="s">
        <v>810</v>
      </c>
      <c r="D28" s="143" t="s">
        <v>811</v>
      </c>
      <c r="E28" s="148">
        <v>2006</v>
      </c>
      <c r="F28" s="149" t="s">
        <v>812</v>
      </c>
      <c r="G28" s="267">
        <v>59064</v>
      </c>
      <c r="H28" s="492"/>
      <c r="I28" s="110" t="s">
        <v>240</v>
      </c>
      <c r="J28" s="483" t="s">
        <v>802</v>
      </c>
    </row>
    <row r="29" spans="1:10" ht="18" customHeight="1">
      <c r="A29" s="59">
        <v>6</v>
      </c>
      <c r="B29" s="150" t="s">
        <v>813</v>
      </c>
      <c r="C29" s="142" t="s">
        <v>814</v>
      </c>
      <c r="D29" s="151" t="s">
        <v>815</v>
      </c>
      <c r="E29" s="144">
        <v>1998</v>
      </c>
      <c r="F29" s="152" t="s">
        <v>816</v>
      </c>
      <c r="G29" s="264">
        <v>5697</v>
      </c>
      <c r="H29" s="490"/>
      <c r="I29" s="110" t="s">
        <v>240</v>
      </c>
      <c r="J29" s="483" t="s">
        <v>802</v>
      </c>
    </row>
    <row r="30" spans="1:10" ht="18" customHeight="1">
      <c r="A30" s="50">
        <v>7</v>
      </c>
      <c r="B30" s="141" t="s">
        <v>817</v>
      </c>
      <c r="C30" s="142" t="s">
        <v>818</v>
      </c>
      <c r="D30" s="153" t="s">
        <v>819</v>
      </c>
      <c r="E30" s="144">
        <v>1998</v>
      </c>
      <c r="F30" s="152" t="s">
        <v>816</v>
      </c>
      <c r="G30" s="265">
        <v>5917</v>
      </c>
      <c r="H30" s="491"/>
      <c r="I30" s="110" t="s">
        <v>240</v>
      </c>
      <c r="J30" s="483" t="s">
        <v>802</v>
      </c>
    </row>
    <row r="31" spans="1:10" ht="18" customHeight="1">
      <c r="A31" s="50">
        <v>8</v>
      </c>
      <c r="B31" s="141" t="s">
        <v>820</v>
      </c>
      <c r="C31" s="142"/>
      <c r="D31" s="153" t="s">
        <v>821</v>
      </c>
      <c r="E31" s="144">
        <v>1993</v>
      </c>
      <c r="F31" s="152" t="s">
        <v>822</v>
      </c>
      <c r="G31" s="264">
        <v>2577</v>
      </c>
      <c r="H31" s="490"/>
      <c r="I31" s="110" t="s">
        <v>240</v>
      </c>
      <c r="J31" s="483" t="s">
        <v>802</v>
      </c>
    </row>
    <row r="32" spans="1:10" ht="18" customHeight="1">
      <c r="A32" s="59">
        <v>9</v>
      </c>
      <c r="B32" s="141" t="s">
        <v>823</v>
      </c>
      <c r="C32" s="142" t="s">
        <v>824</v>
      </c>
      <c r="D32" s="154"/>
      <c r="E32" s="144">
        <v>1998</v>
      </c>
      <c r="F32" s="152" t="s">
        <v>816</v>
      </c>
      <c r="G32" s="265">
        <v>1940</v>
      </c>
      <c r="H32" s="491"/>
      <c r="I32" s="110" t="s">
        <v>240</v>
      </c>
      <c r="J32" s="484" t="s">
        <v>802</v>
      </c>
    </row>
    <row r="33" spans="1:10" ht="18" customHeight="1">
      <c r="A33" s="50">
        <v>10</v>
      </c>
      <c r="B33" s="155" t="s">
        <v>825</v>
      </c>
      <c r="C33" s="142" t="s">
        <v>826</v>
      </c>
      <c r="D33" s="156"/>
      <c r="E33" s="144">
        <v>1998</v>
      </c>
      <c r="F33" s="152" t="s">
        <v>816</v>
      </c>
      <c r="G33" s="264">
        <v>7296</v>
      </c>
      <c r="H33" s="490"/>
      <c r="I33" s="110" t="s">
        <v>240</v>
      </c>
      <c r="J33" s="485" t="s">
        <v>802</v>
      </c>
    </row>
    <row r="34" spans="1:10" ht="18" customHeight="1">
      <c r="A34" s="50">
        <v>11</v>
      </c>
      <c r="B34" s="157" t="s">
        <v>827</v>
      </c>
      <c r="C34" s="158" t="s">
        <v>828</v>
      </c>
      <c r="D34" s="159"/>
      <c r="E34" s="144">
        <v>2006</v>
      </c>
      <c r="F34" s="145" t="s">
        <v>829</v>
      </c>
      <c r="G34" s="264">
        <v>47941.16</v>
      </c>
      <c r="H34" s="490"/>
      <c r="I34" s="110" t="s">
        <v>240</v>
      </c>
      <c r="J34" s="485" t="s">
        <v>802</v>
      </c>
    </row>
    <row r="35" spans="1:10" ht="18" customHeight="1">
      <c r="A35" s="59">
        <v>12</v>
      </c>
      <c r="B35" s="157" t="s">
        <v>830</v>
      </c>
      <c r="C35" s="142" t="s">
        <v>831</v>
      </c>
      <c r="D35" s="156" t="s">
        <v>832</v>
      </c>
      <c r="E35" s="144">
        <v>2008</v>
      </c>
      <c r="F35" s="145" t="s">
        <v>833</v>
      </c>
      <c r="G35" s="264">
        <v>13420</v>
      </c>
      <c r="H35" s="490"/>
      <c r="I35" s="110" t="s">
        <v>240</v>
      </c>
      <c r="J35" s="485" t="s">
        <v>802</v>
      </c>
    </row>
    <row r="36" spans="1:10" ht="18" customHeight="1">
      <c r="A36" s="50">
        <v>13</v>
      </c>
      <c r="B36" s="157" t="s">
        <v>834</v>
      </c>
      <c r="C36" s="142" t="s">
        <v>835</v>
      </c>
      <c r="D36" s="156" t="s">
        <v>836</v>
      </c>
      <c r="E36" s="144">
        <v>2008</v>
      </c>
      <c r="F36" s="145" t="s">
        <v>833</v>
      </c>
      <c r="G36" s="264">
        <v>10126</v>
      </c>
      <c r="H36" s="490"/>
      <c r="I36" s="110" t="s">
        <v>240</v>
      </c>
      <c r="J36" s="485" t="s">
        <v>802</v>
      </c>
    </row>
    <row r="37" spans="1:10" ht="18" customHeight="1">
      <c r="A37" s="50">
        <v>14</v>
      </c>
      <c r="B37" s="157" t="s">
        <v>837</v>
      </c>
      <c r="C37" s="142" t="s">
        <v>838</v>
      </c>
      <c r="D37" s="156" t="s">
        <v>839</v>
      </c>
      <c r="E37" s="144">
        <v>2008</v>
      </c>
      <c r="F37" s="145" t="s">
        <v>840</v>
      </c>
      <c r="G37" s="264">
        <v>5309</v>
      </c>
      <c r="H37" s="490"/>
      <c r="I37" s="110" t="s">
        <v>240</v>
      </c>
      <c r="J37" s="485" t="s">
        <v>802</v>
      </c>
    </row>
    <row r="38" spans="1:10" ht="18" customHeight="1">
      <c r="A38" s="59">
        <v>15</v>
      </c>
      <c r="B38" s="157" t="s">
        <v>711</v>
      </c>
      <c r="C38" s="142" t="s">
        <v>841</v>
      </c>
      <c r="D38" s="156" t="s">
        <v>842</v>
      </c>
      <c r="E38" s="144">
        <v>2010</v>
      </c>
      <c r="F38" s="152" t="s">
        <v>822</v>
      </c>
      <c r="G38" s="264">
        <v>7966</v>
      </c>
      <c r="H38" s="490"/>
      <c r="I38" s="110" t="s">
        <v>240</v>
      </c>
      <c r="J38" s="485" t="s">
        <v>802</v>
      </c>
    </row>
    <row r="39" spans="1:10" ht="18" customHeight="1">
      <c r="A39" s="50">
        <v>16</v>
      </c>
      <c r="B39" s="157" t="s">
        <v>843</v>
      </c>
      <c r="C39" s="142" t="s">
        <v>844</v>
      </c>
      <c r="D39" s="156"/>
      <c r="E39" s="144">
        <v>2009</v>
      </c>
      <c r="F39" s="145" t="s">
        <v>845</v>
      </c>
      <c r="G39" s="264">
        <v>18000</v>
      </c>
      <c r="H39" s="490"/>
      <c r="I39" s="110" t="s">
        <v>240</v>
      </c>
      <c r="J39" s="485" t="s">
        <v>802</v>
      </c>
    </row>
    <row r="40" spans="1:10" ht="18" customHeight="1">
      <c r="A40" s="50">
        <v>17</v>
      </c>
      <c r="B40" s="157" t="s">
        <v>846</v>
      </c>
      <c r="C40" s="158"/>
      <c r="D40" s="160"/>
      <c r="E40" s="144">
        <v>2003</v>
      </c>
      <c r="F40" s="145" t="s">
        <v>847</v>
      </c>
      <c r="G40" s="264">
        <v>4270</v>
      </c>
      <c r="H40" s="490"/>
      <c r="I40" s="110" t="s">
        <v>240</v>
      </c>
      <c r="J40" s="485" t="s">
        <v>802</v>
      </c>
    </row>
    <row r="41" spans="1:10" ht="18" customHeight="1">
      <c r="A41" s="59">
        <v>18</v>
      </c>
      <c r="B41" s="161" t="s">
        <v>848</v>
      </c>
      <c r="C41" s="158" t="s">
        <v>849</v>
      </c>
      <c r="D41" s="160"/>
      <c r="E41" s="144">
        <v>1994</v>
      </c>
      <c r="F41" s="145" t="s">
        <v>850</v>
      </c>
      <c r="G41" s="264">
        <v>1476</v>
      </c>
      <c r="H41" s="490"/>
      <c r="I41" s="110" t="s">
        <v>240</v>
      </c>
      <c r="J41" s="485" t="s">
        <v>802</v>
      </c>
    </row>
    <row r="42" spans="1:10" ht="18" customHeight="1">
      <c r="A42" s="50">
        <v>19</v>
      </c>
      <c r="B42" s="161" t="s">
        <v>851</v>
      </c>
      <c r="C42" s="158" t="s">
        <v>852</v>
      </c>
      <c r="D42" s="160" t="s">
        <v>853</v>
      </c>
      <c r="E42" s="144">
        <v>2012</v>
      </c>
      <c r="F42" s="145" t="s">
        <v>854</v>
      </c>
      <c r="G42" s="264">
        <v>13105.65</v>
      </c>
      <c r="H42" s="490"/>
      <c r="I42" s="110" t="s">
        <v>240</v>
      </c>
      <c r="J42" s="485" t="s">
        <v>802</v>
      </c>
    </row>
    <row r="43" spans="1:10" ht="18" customHeight="1">
      <c r="A43" s="50">
        <v>20</v>
      </c>
      <c r="B43" s="162" t="s">
        <v>855</v>
      </c>
      <c r="C43" s="158" t="s">
        <v>856</v>
      </c>
      <c r="D43" s="160" t="s">
        <v>857</v>
      </c>
      <c r="E43" s="144">
        <v>2012</v>
      </c>
      <c r="F43" s="145" t="s">
        <v>858</v>
      </c>
      <c r="G43" s="264">
        <v>1030</v>
      </c>
      <c r="H43" s="490"/>
      <c r="I43" s="110" t="s">
        <v>240</v>
      </c>
      <c r="J43" s="485" t="s">
        <v>802</v>
      </c>
    </row>
    <row r="44" spans="1:10" ht="18" customHeight="1">
      <c r="A44" s="59">
        <v>21</v>
      </c>
      <c r="B44" s="161" t="s">
        <v>859</v>
      </c>
      <c r="C44" s="158" t="s">
        <v>860</v>
      </c>
      <c r="D44" s="160"/>
      <c r="E44" s="144">
        <v>2012</v>
      </c>
      <c r="F44" s="145" t="s">
        <v>861</v>
      </c>
      <c r="G44" s="264">
        <v>1360</v>
      </c>
      <c r="H44" s="490"/>
      <c r="I44" s="110" t="s">
        <v>240</v>
      </c>
      <c r="J44" s="485" t="s">
        <v>802</v>
      </c>
    </row>
    <row r="45" spans="1:10" ht="18" customHeight="1">
      <c r="A45" s="50">
        <v>22</v>
      </c>
      <c r="B45" s="161" t="s">
        <v>862</v>
      </c>
      <c r="C45" s="158" t="s">
        <v>863</v>
      </c>
      <c r="D45" s="160"/>
      <c r="E45" s="144">
        <v>2004</v>
      </c>
      <c r="F45" s="145" t="s">
        <v>858</v>
      </c>
      <c r="G45" s="264">
        <v>2050</v>
      </c>
      <c r="H45" s="490"/>
      <c r="I45" s="110" t="s">
        <v>240</v>
      </c>
      <c r="J45" s="485" t="s">
        <v>802</v>
      </c>
    </row>
    <row r="46" spans="1:10" ht="18" customHeight="1">
      <c r="A46" s="50">
        <v>23</v>
      </c>
      <c r="B46" s="161" t="s">
        <v>864</v>
      </c>
      <c r="C46" s="158" t="s">
        <v>865</v>
      </c>
      <c r="D46" s="160"/>
      <c r="E46" s="144">
        <v>2002</v>
      </c>
      <c r="F46" s="145"/>
      <c r="G46" s="264">
        <v>3477</v>
      </c>
      <c r="H46" s="490"/>
      <c r="I46" s="110" t="s">
        <v>240</v>
      </c>
      <c r="J46" s="485" t="s">
        <v>802</v>
      </c>
    </row>
    <row r="47" spans="1:10" ht="18" customHeight="1">
      <c r="A47" s="59">
        <v>24</v>
      </c>
      <c r="B47" s="161" t="s">
        <v>866</v>
      </c>
      <c r="C47" s="158" t="s">
        <v>867</v>
      </c>
      <c r="D47" s="160"/>
      <c r="E47" s="144">
        <v>2004</v>
      </c>
      <c r="F47" s="145" t="s">
        <v>868</v>
      </c>
      <c r="G47" s="264">
        <v>1738.5</v>
      </c>
      <c r="H47" s="490"/>
      <c r="I47" s="110" t="s">
        <v>240</v>
      </c>
      <c r="J47" s="485" t="s">
        <v>802</v>
      </c>
    </row>
    <row r="48" spans="1:10" ht="18" customHeight="1">
      <c r="A48" s="50">
        <v>25</v>
      </c>
      <c r="B48" s="161" t="s">
        <v>866</v>
      </c>
      <c r="C48" s="158" t="s">
        <v>869</v>
      </c>
      <c r="D48" s="160"/>
      <c r="E48" s="144">
        <v>2008</v>
      </c>
      <c r="F48" s="145" t="s">
        <v>870</v>
      </c>
      <c r="G48" s="264">
        <v>1306.62</v>
      </c>
      <c r="H48" s="490"/>
      <c r="I48" s="110" t="s">
        <v>240</v>
      </c>
      <c r="J48" s="485" t="s">
        <v>802</v>
      </c>
    </row>
    <row r="49" spans="1:10" ht="18" customHeight="1">
      <c r="A49" s="50">
        <v>26</v>
      </c>
      <c r="B49" s="161" t="s">
        <v>871</v>
      </c>
      <c r="C49" s="158" t="s">
        <v>872</v>
      </c>
      <c r="D49" s="160"/>
      <c r="E49" s="144">
        <v>2011</v>
      </c>
      <c r="F49" s="145" t="s">
        <v>873</v>
      </c>
      <c r="G49" s="264">
        <v>1120</v>
      </c>
      <c r="H49" s="490"/>
      <c r="I49" s="110" t="s">
        <v>240</v>
      </c>
      <c r="J49" s="485" t="s">
        <v>802</v>
      </c>
    </row>
    <row r="50" spans="1:10" ht="18" customHeight="1">
      <c r="A50" s="59">
        <v>27</v>
      </c>
      <c r="B50" s="161" t="s">
        <v>874</v>
      </c>
      <c r="C50" s="158" t="s">
        <v>875</v>
      </c>
      <c r="D50" s="160" t="s">
        <v>876</v>
      </c>
      <c r="E50" s="144">
        <v>2014</v>
      </c>
      <c r="F50" s="145" t="s">
        <v>877</v>
      </c>
      <c r="G50" s="264">
        <v>3489.99</v>
      </c>
      <c r="H50" s="490"/>
      <c r="I50" s="110" t="s">
        <v>240</v>
      </c>
      <c r="J50" s="485" t="s">
        <v>802</v>
      </c>
    </row>
    <row r="51" spans="1:10" ht="18" customHeight="1">
      <c r="A51" s="50">
        <v>28</v>
      </c>
      <c r="B51" s="161" t="s">
        <v>878</v>
      </c>
      <c r="C51" s="158" t="s">
        <v>879</v>
      </c>
      <c r="D51" s="163" t="s">
        <v>880</v>
      </c>
      <c r="E51" s="144">
        <v>2014</v>
      </c>
      <c r="F51" s="145" t="s">
        <v>877</v>
      </c>
      <c r="G51" s="264">
        <v>840.09</v>
      </c>
      <c r="H51" s="490"/>
      <c r="I51" s="110" t="s">
        <v>240</v>
      </c>
      <c r="J51" s="485" t="s">
        <v>802</v>
      </c>
    </row>
    <row r="52" spans="1:10" ht="18" customHeight="1">
      <c r="A52" s="50">
        <v>29</v>
      </c>
      <c r="B52" s="161" t="s">
        <v>881</v>
      </c>
      <c r="C52" s="164" t="s">
        <v>882</v>
      </c>
      <c r="D52" s="160" t="s">
        <v>883</v>
      </c>
      <c r="E52" s="144">
        <v>2015</v>
      </c>
      <c r="F52" s="145" t="s">
        <v>884</v>
      </c>
      <c r="G52" s="264">
        <v>4399.5</v>
      </c>
      <c r="H52" s="490"/>
      <c r="I52" s="110" t="s">
        <v>240</v>
      </c>
      <c r="J52" s="485" t="s">
        <v>802</v>
      </c>
    </row>
    <row r="53" spans="1:10" ht="18" customHeight="1">
      <c r="A53" s="59">
        <v>30</v>
      </c>
      <c r="B53" s="161" t="s">
        <v>881</v>
      </c>
      <c r="C53" s="164" t="s">
        <v>885</v>
      </c>
      <c r="D53" s="160" t="s">
        <v>883</v>
      </c>
      <c r="E53" s="144">
        <v>2015</v>
      </c>
      <c r="F53" s="145" t="s">
        <v>884</v>
      </c>
      <c r="G53" s="264">
        <v>4399.5</v>
      </c>
      <c r="H53" s="490"/>
      <c r="I53" s="110" t="s">
        <v>240</v>
      </c>
      <c r="J53" s="485" t="s">
        <v>802</v>
      </c>
    </row>
    <row r="54" spans="1:10" ht="18" customHeight="1">
      <c r="A54" s="50">
        <v>31</v>
      </c>
      <c r="B54" s="161" t="s">
        <v>881</v>
      </c>
      <c r="C54" s="164" t="s">
        <v>886</v>
      </c>
      <c r="D54" s="160" t="s">
        <v>883</v>
      </c>
      <c r="E54" s="144">
        <v>2015</v>
      </c>
      <c r="F54" s="145" t="s">
        <v>884</v>
      </c>
      <c r="G54" s="264">
        <v>4399.5</v>
      </c>
      <c r="H54" s="490"/>
      <c r="I54" s="110" t="s">
        <v>240</v>
      </c>
      <c r="J54" s="485" t="s">
        <v>802</v>
      </c>
    </row>
    <row r="55" spans="1:10" ht="18" customHeight="1">
      <c r="A55" s="50">
        <v>32</v>
      </c>
      <c r="B55" s="161" t="s">
        <v>881</v>
      </c>
      <c r="C55" s="164" t="s">
        <v>887</v>
      </c>
      <c r="D55" s="160" t="s">
        <v>883</v>
      </c>
      <c r="E55" s="144">
        <v>2015</v>
      </c>
      <c r="F55" s="145" t="s">
        <v>884</v>
      </c>
      <c r="G55" s="264">
        <v>4399.5</v>
      </c>
      <c r="H55" s="490"/>
      <c r="I55" s="110" t="s">
        <v>240</v>
      </c>
      <c r="J55" s="485" t="s">
        <v>802</v>
      </c>
    </row>
    <row r="56" spans="1:10" ht="18" customHeight="1">
      <c r="A56" s="59">
        <v>33</v>
      </c>
      <c r="B56" s="161" t="s">
        <v>881</v>
      </c>
      <c r="C56" s="164" t="s">
        <v>888</v>
      </c>
      <c r="D56" s="160" t="s">
        <v>883</v>
      </c>
      <c r="E56" s="144">
        <v>2015</v>
      </c>
      <c r="F56" s="145" t="s">
        <v>884</v>
      </c>
      <c r="G56" s="264">
        <v>4399.5</v>
      </c>
      <c r="H56" s="490"/>
      <c r="I56" s="110" t="s">
        <v>240</v>
      </c>
      <c r="J56" s="485" t="s">
        <v>802</v>
      </c>
    </row>
    <row r="57" spans="1:10" ht="18" customHeight="1">
      <c r="A57" s="50">
        <v>34</v>
      </c>
      <c r="B57" s="161" t="s">
        <v>881</v>
      </c>
      <c r="C57" s="164" t="s">
        <v>889</v>
      </c>
      <c r="D57" s="160" t="s">
        <v>883</v>
      </c>
      <c r="E57" s="144">
        <v>2015</v>
      </c>
      <c r="F57" s="145" t="s">
        <v>884</v>
      </c>
      <c r="G57" s="264">
        <v>4399.5</v>
      </c>
      <c r="H57" s="490"/>
      <c r="I57" s="110" t="s">
        <v>240</v>
      </c>
      <c r="J57" s="485" t="s">
        <v>802</v>
      </c>
    </row>
    <row r="58" spans="1:10" ht="18" customHeight="1">
      <c r="A58" s="50">
        <v>35</v>
      </c>
      <c r="B58" s="161" t="s">
        <v>890</v>
      </c>
      <c r="C58" s="158" t="s">
        <v>891</v>
      </c>
      <c r="D58" s="160" t="s">
        <v>892</v>
      </c>
      <c r="E58" s="144">
        <v>2014</v>
      </c>
      <c r="F58" s="145" t="s">
        <v>829</v>
      </c>
      <c r="G58" s="264">
        <v>1240</v>
      </c>
      <c r="H58" s="490"/>
      <c r="I58" s="110" t="s">
        <v>240</v>
      </c>
      <c r="J58" s="485" t="s">
        <v>802</v>
      </c>
    </row>
    <row r="59" spans="1:10" ht="18" customHeight="1">
      <c r="A59" s="50">
        <v>36</v>
      </c>
      <c r="B59" s="161" t="s">
        <v>893</v>
      </c>
      <c r="C59" s="158"/>
      <c r="D59" s="160"/>
      <c r="E59" s="144">
        <v>2016</v>
      </c>
      <c r="F59" s="145"/>
      <c r="G59" s="264">
        <v>406940.94</v>
      </c>
      <c r="H59" s="490"/>
      <c r="I59" s="110" t="s">
        <v>240</v>
      </c>
      <c r="J59" s="485" t="s">
        <v>802</v>
      </c>
    </row>
    <row r="60" spans="6:10" ht="18" customHeight="1">
      <c r="F60" s="455" t="s">
        <v>0</v>
      </c>
      <c r="G60" s="459">
        <f>SUM(G24:G59)</f>
        <v>864138.9500000001</v>
      </c>
      <c r="H60" s="457"/>
      <c r="I60" s="457"/>
      <c r="J60" s="457"/>
    </row>
    <row r="61" spans="8:10" ht="18" customHeight="1">
      <c r="H61" s="458"/>
      <c r="I61" s="458"/>
      <c r="J61" s="458"/>
    </row>
    <row r="62" spans="1:10" ht="18" customHeight="1">
      <c r="A62" s="752" t="s">
        <v>1129</v>
      </c>
      <c r="B62" s="753"/>
      <c r="C62" s="753"/>
      <c r="D62" s="754"/>
      <c r="E62" s="57"/>
      <c r="F62" s="57"/>
      <c r="G62" s="57"/>
      <c r="H62" s="482"/>
      <c r="I62" s="57"/>
      <c r="J62" s="482"/>
    </row>
    <row r="63" spans="1:10" ht="18" customHeight="1">
      <c r="A63" s="50">
        <v>1</v>
      </c>
      <c r="B63" s="103" t="s">
        <v>1204</v>
      </c>
      <c r="C63" s="210" t="s">
        <v>1205</v>
      </c>
      <c r="D63" s="114" t="s">
        <v>1206</v>
      </c>
      <c r="E63" s="211">
        <v>2006</v>
      </c>
      <c r="F63" s="110" t="s">
        <v>1207</v>
      </c>
      <c r="G63" s="260">
        <v>38430</v>
      </c>
      <c r="H63" s="110" t="s">
        <v>294</v>
      </c>
      <c r="I63" s="110" t="s">
        <v>240</v>
      </c>
      <c r="J63" s="218" t="s">
        <v>1208</v>
      </c>
    </row>
    <row r="64" spans="1:10" ht="18" customHeight="1">
      <c r="A64" s="50">
        <v>2</v>
      </c>
      <c r="B64" s="103" t="s">
        <v>1204</v>
      </c>
      <c r="C64" s="210" t="s">
        <v>1209</v>
      </c>
      <c r="D64" s="114" t="s">
        <v>1206</v>
      </c>
      <c r="E64" s="211">
        <v>2006</v>
      </c>
      <c r="F64" s="110" t="s">
        <v>1207</v>
      </c>
      <c r="G64" s="260">
        <v>38430</v>
      </c>
      <c r="H64" s="110" t="s">
        <v>294</v>
      </c>
      <c r="I64" s="110" t="s">
        <v>240</v>
      </c>
      <c r="J64" s="218" t="s">
        <v>1208</v>
      </c>
    </row>
    <row r="65" spans="1:10" ht="18" customHeight="1">
      <c r="A65" s="50">
        <v>3</v>
      </c>
      <c r="B65" s="212" t="s">
        <v>1210</v>
      </c>
      <c r="C65" s="118">
        <v>1078030</v>
      </c>
      <c r="D65" s="213" t="s">
        <v>1211</v>
      </c>
      <c r="E65" s="120">
        <v>2010</v>
      </c>
      <c r="F65" s="108" t="s">
        <v>1212</v>
      </c>
      <c r="G65" s="260">
        <v>84937</v>
      </c>
      <c r="H65" s="110" t="s">
        <v>294</v>
      </c>
      <c r="I65" s="110" t="s">
        <v>240</v>
      </c>
      <c r="J65" s="218" t="s">
        <v>1208</v>
      </c>
    </row>
    <row r="66" spans="1:10" ht="18" customHeight="1">
      <c r="A66" s="50">
        <v>4</v>
      </c>
      <c r="B66" s="202" t="s">
        <v>1213</v>
      </c>
      <c r="C66" s="214">
        <v>3108488</v>
      </c>
      <c r="D66" s="215" t="s">
        <v>1214</v>
      </c>
      <c r="E66" s="216">
        <v>2017</v>
      </c>
      <c r="F66" s="108" t="s">
        <v>1212</v>
      </c>
      <c r="G66" s="268">
        <v>135574.47</v>
      </c>
      <c r="H66" s="110" t="s">
        <v>294</v>
      </c>
      <c r="I66" s="110" t="s">
        <v>240</v>
      </c>
      <c r="J66" s="218" t="s">
        <v>1208</v>
      </c>
    </row>
    <row r="67" spans="1:10" ht="18" customHeight="1">
      <c r="A67" s="50">
        <v>5</v>
      </c>
      <c r="B67" s="202" t="s">
        <v>1213</v>
      </c>
      <c r="C67" s="214">
        <v>3108465</v>
      </c>
      <c r="D67" s="215" t="s">
        <v>1214</v>
      </c>
      <c r="E67" s="216">
        <v>2017</v>
      </c>
      <c r="F67" s="108" t="s">
        <v>1212</v>
      </c>
      <c r="G67" s="268">
        <v>135574.47</v>
      </c>
      <c r="H67" s="110" t="s">
        <v>294</v>
      </c>
      <c r="I67" s="110" t="s">
        <v>240</v>
      </c>
      <c r="J67" s="218" t="s">
        <v>1208</v>
      </c>
    </row>
    <row r="68" spans="1:10" ht="18" customHeight="1">
      <c r="A68" s="50">
        <v>6</v>
      </c>
      <c r="B68" s="202" t="s">
        <v>1213</v>
      </c>
      <c r="C68" s="214">
        <v>3108468</v>
      </c>
      <c r="D68" s="215" t="s">
        <v>1214</v>
      </c>
      <c r="E68" s="216">
        <v>2017</v>
      </c>
      <c r="F68" s="108" t="s">
        <v>1212</v>
      </c>
      <c r="G68" s="268">
        <v>135574.47</v>
      </c>
      <c r="H68" s="110" t="s">
        <v>294</v>
      </c>
      <c r="I68" s="110" t="s">
        <v>240</v>
      </c>
      <c r="J68" s="218" t="s">
        <v>1208</v>
      </c>
    </row>
    <row r="69" spans="1:10" ht="18" customHeight="1">
      <c r="A69" s="50">
        <v>7</v>
      </c>
      <c r="B69" s="202" t="s">
        <v>1215</v>
      </c>
      <c r="C69" s="214">
        <v>1141459</v>
      </c>
      <c r="D69" s="217" t="s">
        <v>1216</v>
      </c>
      <c r="E69" s="216">
        <v>2017</v>
      </c>
      <c r="F69" s="108" t="s">
        <v>1212</v>
      </c>
      <c r="G69" s="268">
        <v>138571.8</v>
      </c>
      <c r="H69" s="110" t="s">
        <v>294</v>
      </c>
      <c r="I69" s="110" t="s">
        <v>240</v>
      </c>
      <c r="J69" s="218" t="s">
        <v>1208</v>
      </c>
    </row>
    <row r="70" spans="1:10" ht="18" customHeight="1">
      <c r="A70" s="50">
        <v>8</v>
      </c>
      <c r="B70" s="202" t="s">
        <v>1217</v>
      </c>
      <c r="C70" s="9" t="s">
        <v>1218</v>
      </c>
      <c r="D70" s="217" t="s">
        <v>1219</v>
      </c>
      <c r="E70" s="216">
        <v>2016</v>
      </c>
      <c r="F70" s="106" t="s">
        <v>1220</v>
      </c>
      <c r="G70" s="268">
        <v>6765</v>
      </c>
      <c r="H70" s="218" t="s">
        <v>1221</v>
      </c>
      <c r="I70" s="110" t="s">
        <v>240</v>
      </c>
      <c r="J70" s="218" t="s">
        <v>1208</v>
      </c>
    </row>
    <row r="71" spans="1:10" ht="18" customHeight="1">
      <c r="A71" s="50">
        <v>9</v>
      </c>
      <c r="B71" s="202" t="s">
        <v>1222</v>
      </c>
      <c r="C71" s="9">
        <v>1809001</v>
      </c>
      <c r="D71" s="217" t="s">
        <v>1223</v>
      </c>
      <c r="E71" s="216">
        <v>2016</v>
      </c>
      <c r="F71" s="106" t="s">
        <v>1220</v>
      </c>
      <c r="G71" s="268">
        <v>12152.4</v>
      </c>
      <c r="H71" s="218" t="s">
        <v>1221</v>
      </c>
      <c r="I71" s="110" t="s">
        <v>240</v>
      </c>
      <c r="J71" s="218" t="s">
        <v>1208</v>
      </c>
    </row>
    <row r="72" spans="1:10" ht="18" customHeight="1">
      <c r="A72" s="50">
        <v>10</v>
      </c>
      <c r="B72" s="202" t="s">
        <v>1224</v>
      </c>
      <c r="C72" s="219" t="s">
        <v>1225</v>
      </c>
      <c r="D72" s="217" t="s">
        <v>1226</v>
      </c>
      <c r="E72" s="216">
        <v>2017</v>
      </c>
      <c r="F72" s="220" t="s">
        <v>1227</v>
      </c>
      <c r="G72" s="268">
        <v>46740</v>
      </c>
      <c r="H72" s="218" t="s">
        <v>1221</v>
      </c>
      <c r="I72" s="110" t="s">
        <v>240</v>
      </c>
      <c r="J72" s="218" t="s">
        <v>1208</v>
      </c>
    </row>
    <row r="73" spans="1:10" ht="18" customHeight="1">
      <c r="A73" s="50">
        <v>11</v>
      </c>
      <c r="B73" s="202" t="s">
        <v>1224</v>
      </c>
      <c r="C73" s="219" t="s">
        <v>1228</v>
      </c>
      <c r="D73" s="217" t="s">
        <v>1226</v>
      </c>
      <c r="E73" s="216">
        <v>2017</v>
      </c>
      <c r="F73" s="220" t="s">
        <v>1227</v>
      </c>
      <c r="G73" s="268">
        <v>46740</v>
      </c>
      <c r="H73" s="218" t="s">
        <v>1221</v>
      </c>
      <c r="I73" s="110" t="s">
        <v>240</v>
      </c>
      <c r="J73" s="218" t="s">
        <v>1208</v>
      </c>
    </row>
    <row r="74" spans="1:10" ht="18" customHeight="1">
      <c r="A74" s="50">
        <v>12</v>
      </c>
      <c r="B74" s="202" t="s">
        <v>1229</v>
      </c>
      <c r="C74" s="219" t="s">
        <v>1230</v>
      </c>
      <c r="D74" s="217" t="s">
        <v>1226</v>
      </c>
      <c r="E74" s="216">
        <v>2017</v>
      </c>
      <c r="F74" s="220" t="s">
        <v>1227</v>
      </c>
      <c r="G74" s="268">
        <v>46740</v>
      </c>
      <c r="H74" s="218" t="s">
        <v>1221</v>
      </c>
      <c r="I74" s="110" t="s">
        <v>240</v>
      </c>
      <c r="J74" s="218" t="s">
        <v>1208</v>
      </c>
    </row>
    <row r="75" spans="1:10" ht="18" customHeight="1">
      <c r="A75" s="50">
        <v>13</v>
      </c>
      <c r="B75" s="202" t="s">
        <v>1231</v>
      </c>
      <c r="C75" s="219" t="s">
        <v>1232</v>
      </c>
      <c r="D75" s="217" t="s">
        <v>1233</v>
      </c>
      <c r="E75" s="216">
        <v>2017</v>
      </c>
      <c r="F75" s="220" t="s">
        <v>1227</v>
      </c>
      <c r="G75" s="268">
        <v>28905</v>
      </c>
      <c r="H75" s="218" t="s">
        <v>1221</v>
      </c>
      <c r="I75" s="110" t="s">
        <v>240</v>
      </c>
      <c r="J75" s="218" t="s">
        <v>1208</v>
      </c>
    </row>
    <row r="76" spans="1:10" ht="18" customHeight="1">
      <c r="A76" s="50">
        <v>14</v>
      </c>
      <c r="B76" s="202" t="s">
        <v>1231</v>
      </c>
      <c r="C76" s="219" t="s">
        <v>1234</v>
      </c>
      <c r="D76" s="217" t="s">
        <v>1233</v>
      </c>
      <c r="E76" s="216">
        <v>2017</v>
      </c>
      <c r="F76" s="220" t="s">
        <v>1227</v>
      </c>
      <c r="G76" s="268">
        <v>28905</v>
      </c>
      <c r="H76" s="218" t="s">
        <v>1221</v>
      </c>
      <c r="I76" s="110" t="s">
        <v>240</v>
      </c>
      <c r="J76" s="218" t="s">
        <v>1208</v>
      </c>
    </row>
    <row r="77" spans="1:10" ht="18" customHeight="1">
      <c r="A77" s="50">
        <v>15</v>
      </c>
      <c r="B77" s="202" t="s">
        <v>1235</v>
      </c>
      <c r="C77" s="219" t="s">
        <v>1236</v>
      </c>
      <c r="D77" s="217" t="s">
        <v>1237</v>
      </c>
      <c r="E77" s="216">
        <v>2017</v>
      </c>
      <c r="F77" s="220" t="s">
        <v>1227</v>
      </c>
      <c r="G77" s="268">
        <v>28905</v>
      </c>
      <c r="H77" s="218" t="s">
        <v>1221</v>
      </c>
      <c r="I77" s="110" t="s">
        <v>240</v>
      </c>
      <c r="J77" s="218" t="s">
        <v>1208</v>
      </c>
    </row>
    <row r="78" spans="1:10" ht="18" customHeight="1">
      <c r="A78" s="50">
        <v>16</v>
      </c>
      <c r="B78" s="202" t="s">
        <v>1235</v>
      </c>
      <c r="C78" s="219" t="s">
        <v>1238</v>
      </c>
      <c r="D78" s="217" t="s">
        <v>1237</v>
      </c>
      <c r="E78" s="216">
        <v>2017</v>
      </c>
      <c r="F78" s="220" t="s">
        <v>1227</v>
      </c>
      <c r="G78" s="268">
        <v>28905</v>
      </c>
      <c r="H78" s="218" t="s">
        <v>1221</v>
      </c>
      <c r="I78" s="110" t="s">
        <v>240</v>
      </c>
      <c r="J78" s="218" t="s">
        <v>1208</v>
      </c>
    </row>
    <row r="79" spans="1:10" ht="18" customHeight="1">
      <c r="A79" s="50">
        <v>17</v>
      </c>
      <c r="B79" s="202" t="s">
        <v>1235</v>
      </c>
      <c r="C79" s="219" t="s">
        <v>1239</v>
      </c>
      <c r="D79" s="217" t="s">
        <v>1237</v>
      </c>
      <c r="E79" s="216">
        <v>2017</v>
      </c>
      <c r="F79" s="220" t="s">
        <v>1227</v>
      </c>
      <c r="G79" s="268">
        <v>28905</v>
      </c>
      <c r="H79" s="218" t="s">
        <v>1221</v>
      </c>
      <c r="I79" s="110" t="s">
        <v>240</v>
      </c>
      <c r="J79" s="218" t="s">
        <v>1208</v>
      </c>
    </row>
    <row r="80" spans="1:10" ht="18" customHeight="1">
      <c r="A80" s="50">
        <v>18</v>
      </c>
      <c r="B80" s="202" t="s">
        <v>1240</v>
      </c>
      <c r="C80" s="214">
        <v>8161155679</v>
      </c>
      <c r="D80" s="217" t="s">
        <v>1241</v>
      </c>
      <c r="E80" s="216">
        <v>2016</v>
      </c>
      <c r="F80" s="220" t="s">
        <v>1242</v>
      </c>
      <c r="G80" s="268">
        <v>19100</v>
      </c>
      <c r="H80" s="218" t="s">
        <v>294</v>
      </c>
      <c r="I80" s="110" t="s">
        <v>240</v>
      </c>
      <c r="J80" s="218" t="s">
        <v>1208</v>
      </c>
    </row>
    <row r="81" spans="1:10" ht="18" customHeight="1">
      <c r="A81" s="50">
        <v>19</v>
      </c>
      <c r="B81" s="202" t="s">
        <v>1243</v>
      </c>
      <c r="C81" s="214">
        <v>8161155664</v>
      </c>
      <c r="D81" s="217" t="s">
        <v>1244</v>
      </c>
      <c r="E81" s="216">
        <v>2016</v>
      </c>
      <c r="F81" s="220" t="s">
        <v>1242</v>
      </c>
      <c r="G81" s="268">
        <v>12500</v>
      </c>
      <c r="H81" s="110" t="s">
        <v>294</v>
      </c>
      <c r="I81" s="110" t="s">
        <v>240</v>
      </c>
      <c r="J81" s="218" t="s">
        <v>1208</v>
      </c>
    </row>
    <row r="82" spans="1:10" ht="18" customHeight="1">
      <c r="A82" s="50">
        <v>20</v>
      </c>
      <c r="B82" s="221" t="s">
        <v>1245</v>
      </c>
      <c r="C82" s="165" t="s">
        <v>1246</v>
      </c>
      <c r="D82" s="217" t="s">
        <v>1247</v>
      </c>
      <c r="E82" s="222">
        <v>2017</v>
      </c>
      <c r="F82" s="223" t="s">
        <v>1248</v>
      </c>
      <c r="G82" s="268">
        <v>30500</v>
      </c>
      <c r="H82" s="110" t="s">
        <v>294</v>
      </c>
      <c r="I82" s="110" t="s">
        <v>240</v>
      </c>
      <c r="J82" s="218" t="s">
        <v>1208</v>
      </c>
    </row>
    <row r="83" spans="1:10" ht="18" customHeight="1">
      <c r="A83" s="50">
        <v>21</v>
      </c>
      <c r="B83" s="2" t="s">
        <v>1249</v>
      </c>
      <c r="C83" s="224" t="s">
        <v>1250</v>
      </c>
      <c r="D83" s="225" t="s">
        <v>1251</v>
      </c>
      <c r="E83" s="120">
        <v>2017</v>
      </c>
      <c r="F83" s="121" t="s">
        <v>1252</v>
      </c>
      <c r="G83" s="268">
        <v>4199</v>
      </c>
      <c r="H83" s="110" t="s">
        <v>294</v>
      </c>
      <c r="I83" s="110" t="s">
        <v>240</v>
      </c>
      <c r="J83" s="218" t="s">
        <v>1208</v>
      </c>
    </row>
    <row r="84" spans="6:10" ht="18" customHeight="1">
      <c r="F84" s="455" t="s">
        <v>0</v>
      </c>
      <c r="G84" s="459">
        <f>SUM(G63:G83)</f>
        <v>1077053.6099999999</v>
      </c>
      <c r="H84" s="457"/>
      <c r="I84" s="457"/>
      <c r="J84" s="457"/>
    </row>
    <row r="85" spans="8:10" ht="18" customHeight="1">
      <c r="H85" s="458"/>
      <c r="I85" s="458"/>
      <c r="J85" s="458"/>
    </row>
    <row r="86" spans="1:10" ht="18" customHeight="1">
      <c r="A86" s="752" t="s">
        <v>2010</v>
      </c>
      <c r="B86" s="753"/>
      <c r="C86" s="753"/>
      <c r="D86" s="754"/>
      <c r="E86" s="57"/>
      <c r="F86" s="57"/>
      <c r="G86" s="57"/>
      <c r="H86" s="482" t="s">
        <v>2067</v>
      </c>
      <c r="I86" s="57"/>
      <c r="J86" s="482"/>
    </row>
    <row r="87" spans="1:10" ht="18" customHeight="1">
      <c r="A87" s="50">
        <v>1</v>
      </c>
      <c r="B87" s="250" t="s">
        <v>2013</v>
      </c>
      <c r="C87" s="180">
        <v>100544095</v>
      </c>
      <c r="D87" s="170"/>
      <c r="E87" s="211">
        <v>2010</v>
      </c>
      <c r="F87" s="453" t="s">
        <v>2014</v>
      </c>
      <c r="G87" s="34">
        <v>33707.38</v>
      </c>
      <c r="H87" s="110" t="s">
        <v>372</v>
      </c>
      <c r="I87" s="110" t="s">
        <v>241</v>
      </c>
      <c r="J87" s="486" t="s">
        <v>2015</v>
      </c>
    </row>
    <row r="88" spans="1:10" ht="18" customHeight="1">
      <c r="A88" s="50">
        <v>2</v>
      </c>
      <c r="B88" s="251" t="s">
        <v>2016</v>
      </c>
      <c r="C88" s="181">
        <v>141607</v>
      </c>
      <c r="D88" s="171"/>
      <c r="E88" s="216">
        <v>2011</v>
      </c>
      <c r="F88" s="51" t="s">
        <v>2017</v>
      </c>
      <c r="G88" s="261">
        <v>1694</v>
      </c>
      <c r="H88" s="110" t="s">
        <v>372</v>
      </c>
      <c r="I88" s="110" t="s">
        <v>241</v>
      </c>
      <c r="J88" s="487" t="s">
        <v>2015</v>
      </c>
    </row>
    <row r="89" spans="1:10" ht="18" customHeight="1">
      <c r="A89" s="50">
        <v>3</v>
      </c>
      <c r="B89" s="252" t="s">
        <v>2018</v>
      </c>
      <c r="C89" s="182"/>
      <c r="D89" s="172"/>
      <c r="E89" s="120">
        <v>2010</v>
      </c>
      <c r="F89" s="52" t="s">
        <v>2019</v>
      </c>
      <c r="G89" s="460">
        <v>1300</v>
      </c>
      <c r="H89" s="110" t="s">
        <v>372</v>
      </c>
      <c r="I89" s="110" t="s">
        <v>241</v>
      </c>
      <c r="J89" s="487" t="s">
        <v>2015</v>
      </c>
    </row>
    <row r="90" spans="1:10" ht="18" customHeight="1">
      <c r="A90" s="50">
        <v>4</v>
      </c>
      <c r="B90" s="253" t="s">
        <v>2020</v>
      </c>
      <c r="C90" s="183">
        <v>71200108</v>
      </c>
      <c r="D90" s="174"/>
      <c r="E90" s="216">
        <v>2008</v>
      </c>
      <c r="F90" s="51" t="s">
        <v>2021</v>
      </c>
      <c r="G90" s="261">
        <v>4257.8</v>
      </c>
      <c r="H90" s="110" t="s">
        <v>372</v>
      </c>
      <c r="I90" s="461" t="s">
        <v>241</v>
      </c>
      <c r="J90" s="488" t="s">
        <v>2015</v>
      </c>
    </row>
    <row r="91" spans="1:10" ht="18" customHeight="1">
      <c r="A91" s="50">
        <v>5</v>
      </c>
      <c r="B91" s="253" t="s">
        <v>2022</v>
      </c>
      <c r="C91" s="183">
        <v>28163</v>
      </c>
      <c r="D91" s="173"/>
      <c r="E91" s="216">
        <v>2012</v>
      </c>
      <c r="F91" s="51" t="s">
        <v>2023</v>
      </c>
      <c r="G91" s="261">
        <v>8733</v>
      </c>
      <c r="H91" s="462" t="s">
        <v>372</v>
      </c>
      <c r="I91" s="463" t="s">
        <v>241</v>
      </c>
      <c r="J91" s="487" t="s">
        <v>2015</v>
      </c>
    </row>
    <row r="92" spans="1:10" ht="18" customHeight="1">
      <c r="A92" s="50">
        <v>6</v>
      </c>
      <c r="B92" s="254" t="s">
        <v>2020</v>
      </c>
      <c r="C92" s="55" t="s">
        <v>2024</v>
      </c>
      <c r="D92" s="55"/>
      <c r="E92" s="255">
        <v>2015</v>
      </c>
      <c r="F92" s="256" t="s">
        <v>2021</v>
      </c>
      <c r="G92" s="269">
        <v>3969.21</v>
      </c>
      <c r="H92" s="464" t="s">
        <v>372</v>
      </c>
      <c r="I92" s="463" t="s">
        <v>241</v>
      </c>
      <c r="J92" s="487" t="s">
        <v>2015</v>
      </c>
    </row>
    <row r="93" spans="1:10" ht="18" customHeight="1">
      <c r="A93" s="50">
        <v>7</v>
      </c>
      <c r="B93" s="251" t="s">
        <v>2025</v>
      </c>
      <c r="C93" s="185">
        <v>17090063</v>
      </c>
      <c r="D93" s="185"/>
      <c r="E93" s="120">
        <v>2017</v>
      </c>
      <c r="F93" s="52" t="s">
        <v>2026</v>
      </c>
      <c r="G93" s="465">
        <v>5576.65</v>
      </c>
      <c r="H93" s="493"/>
      <c r="I93" s="463" t="s">
        <v>241</v>
      </c>
      <c r="J93" s="487" t="s">
        <v>2015</v>
      </c>
    </row>
    <row r="94" spans="1:10" ht="18" customHeight="1">
      <c r="A94" s="50">
        <v>8</v>
      </c>
      <c r="B94" s="251" t="s">
        <v>2025</v>
      </c>
      <c r="C94" s="185" t="s">
        <v>2027</v>
      </c>
      <c r="D94" s="185"/>
      <c r="E94" s="216">
        <v>2017</v>
      </c>
      <c r="F94" s="51" t="s">
        <v>2028</v>
      </c>
      <c r="G94" s="466">
        <v>33955.97</v>
      </c>
      <c r="H94" s="494"/>
      <c r="I94" s="463" t="s">
        <v>241</v>
      </c>
      <c r="J94" s="487" t="s">
        <v>2015</v>
      </c>
    </row>
    <row r="95" spans="1:10" ht="18" customHeight="1">
      <c r="A95" s="50">
        <v>9</v>
      </c>
      <c r="B95" s="467" t="s">
        <v>2029</v>
      </c>
      <c r="C95" s="185">
        <v>1727227</v>
      </c>
      <c r="D95" s="257"/>
      <c r="E95" s="120">
        <v>2017</v>
      </c>
      <c r="F95" s="52" t="s">
        <v>2030</v>
      </c>
      <c r="G95" s="263">
        <v>3893.97</v>
      </c>
      <c r="H95" s="493"/>
      <c r="I95" s="463" t="s">
        <v>241</v>
      </c>
      <c r="J95" s="487" t="s">
        <v>2015</v>
      </c>
    </row>
    <row r="96" spans="1:10" ht="18" customHeight="1">
      <c r="A96" s="50">
        <v>10</v>
      </c>
      <c r="B96" s="258" t="s">
        <v>2031</v>
      </c>
      <c r="C96" s="185" t="s">
        <v>2032</v>
      </c>
      <c r="D96" s="257"/>
      <c r="E96" s="216">
        <v>2017</v>
      </c>
      <c r="F96" s="51" t="s">
        <v>2033</v>
      </c>
      <c r="G96" s="259">
        <v>10078.21</v>
      </c>
      <c r="H96" s="494"/>
      <c r="I96" s="463" t="s">
        <v>241</v>
      </c>
      <c r="J96" s="487" t="s">
        <v>2015</v>
      </c>
    </row>
    <row r="97" spans="1:10" ht="18" customHeight="1">
      <c r="A97" s="50">
        <v>11</v>
      </c>
      <c r="B97" s="258" t="s">
        <v>2034</v>
      </c>
      <c r="C97" s="468" t="s">
        <v>2035</v>
      </c>
      <c r="D97" s="257"/>
      <c r="E97" s="216">
        <v>2017</v>
      </c>
      <c r="F97" s="51" t="s">
        <v>2036</v>
      </c>
      <c r="G97" s="259">
        <v>20435.78</v>
      </c>
      <c r="H97" s="494"/>
      <c r="I97" s="463" t="s">
        <v>241</v>
      </c>
      <c r="J97" s="487" t="s">
        <v>2015</v>
      </c>
    </row>
    <row r="98" spans="1:10" ht="18" customHeight="1">
      <c r="A98" s="50">
        <v>12</v>
      </c>
      <c r="B98" s="258" t="s">
        <v>2037</v>
      </c>
      <c r="C98" s="185" t="s">
        <v>2038</v>
      </c>
      <c r="D98" s="257"/>
      <c r="E98" s="216">
        <v>2017</v>
      </c>
      <c r="F98" s="51" t="s">
        <v>714</v>
      </c>
      <c r="G98" s="259">
        <v>5890.22</v>
      </c>
      <c r="H98" s="494"/>
      <c r="I98" s="463" t="s">
        <v>241</v>
      </c>
      <c r="J98" s="487" t="s">
        <v>2015</v>
      </c>
    </row>
    <row r="99" spans="1:10" ht="18" customHeight="1">
      <c r="A99" s="50">
        <v>13</v>
      </c>
      <c r="B99" s="469" t="s">
        <v>2039</v>
      </c>
      <c r="C99" s="185" t="s">
        <v>2040</v>
      </c>
      <c r="D99" s="257"/>
      <c r="E99" s="120">
        <v>2017</v>
      </c>
      <c r="F99" s="52" t="s">
        <v>2026</v>
      </c>
      <c r="G99" s="259">
        <v>6371.6</v>
      </c>
      <c r="H99" s="494"/>
      <c r="I99" s="463" t="s">
        <v>241</v>
      </c>
      <c r="J99" s="487" t="s">
        <v>2015</v>
      </c>
    </row>
    <row r="100" spans="1:10" ht="18" customHeight="1">
      <c r="A100" s="50">
        <v>14</v>
      </c>
      <c r="B100" s="469" t="s">
        <v>2041</v>
      </c>
      <c r="C100" s="185">
        <v>20170677</v>
      </c>
      <c r="D100" s="257"/>
      <c r="E100" s="216">
        <v>2017</v>
      </c>
      <c r="F100" s="51" t="s">
        <v>2042</v>
      </c>
      <c r="G100" s="259">
        <v>4838.2</v>
      </c>
      <c r="H100" s="494"/>
      <c r="I100" s="463" t="s">
        <v>241</v>
      </c>
      <c r="J100" s="487" t="s">
        <v>2015</v>
      </c>
    </row>
    <row r="101" spans="1:10" ht="18" customHeight="1">
      <c r="A101" s="50">
        <v>15</v>
      </c>
      <c r="B101" s="469" t="s">
        <v>2043</v>
      </c>
      <c r="C101" s="185" t="s">
        <v>2044</v>
      </c>
      <c r="D101" s="257"/>
      <c r="E101" s="216">
        <v>2017</v>
      </c>
      <c r="F101" s="51" t="s">
        <v>2026</v>
      </c>
      <c r="G101" s="259">
        <v>6888.28</v>
      </c>
      <c r="H101" s="494"/>
      <c r="I101" s="463" t="s">
        <v>241</v>
      </c>
      <c r="J101" s="487" t="s">
        <v>2015</v>
      </c>
    </row>
    <row r="102" spans="1:10" ht="18" customHeight="1">
      <c r="A102" s="50">
        <v>16</v>
      </c>
      <c r="B102" s="469" t="s">
        <v>2045</v>
      </c>
      <c r="C102" s="185">
        <v>914605918</v>
      </c>
      <c r="D102" s="257"/>
      <c r="E102" s="216">
        <v>2017</v>
      </c>
      <c r="F102" s="51" t="s">
        <v>2046</v>
      </c>
      <c r="G102" s="259">
        <v>6065.34</v>
      </c>
      <c r="H102" s="494"/>
      <c r="I102" s="463" t="s">
        <v>241</v>
      </c>
      <c r="J102" s="487" t="s">
        <v>2015</v>
      </c>
    </row>
    <row r="103" spans="1:10" ht="18" customHeight="1">
      <c r="A103" s="50">
        <v>17</v>
      </c>
      <c r="B103" s="251" t="s">
        <v>2025</v>
      </c>
      <c r="C103" s="185">
        <v>1117004999</v>
      </c>
      <c r="D103" s="257"/>
      <c r="E103" s="120">
        <v>2017</v>
      </c>
      <c r="F103" s="51" t="s">
        <v>2026</v>
      </c>
      <c r="G103" s="259">
        <v>15693.25</v>
      </c>
      <c r="H103" s="494"/>
      <c r="I103" s="463" t="s">
        <v>241</v>
      </c>
      <c r="J103" s="487" t="s">
        <v>2015</v>
      </c>
    </row>
    <row r="104" spans="1:10" ht="18" customHeight="1">
      <c r="A104" s="50">
        <v>18</v>
      </c>
      <c r="B104" s="469" t="s">
        <v>2047</v>
      </c>
      <c r="C104" s="185" t="s">
        <v>2048</v>
      </c>
      <c r="D104" s="257"/>
      <c r="E104" s="216">
        <v>2017</v>
      </c>
      <c r="F104" s="51" t="s">
        <v>2049</v>
      </c>
      <c r="G104" s="259">
        <v>11176.56</v>
      </c>
      <c r="H104" s="494"/>
      <c r="I104" s="463" t="s">
        <v>241</v>
      </c>
      <c r="J104" s="487" t="s">
        <v>2015</v>
      </c>
    </row>
    <row r="105" spans="1:10" ht="18" customHeight="1">
      <c r="A105" s="50">
        <v>19</v>
      </c>
      <c r="B105" s="469" t="s">
        <v>2034</v>
      </c>
      <c r="C105" s="185">
        <v>2919565</v>
      </c>
      <c r="D105" s="257"/>
      <c r="E105" s="216">
        <v>2017</v>
      </c>
      <c r="F105" s="51" t="s">
        <v>2050</v>
      </c>
      <c r="G105" s="259">
        <v>5586.73</v>
      </c>
      <c r="H105" s="494"/>
      <c r="I105" s="463" t="s">
        <v>241</v>
      </c>
      <c r="J105" s="487" t="s">
        <v>2015</v>
      </c>
    </row>
    <row r="106" spans="1:10" ht="18" customHeight="1">
      <c r="A106" s="50">
        <v>20</v>
      </c>
      <c r="B106" s="251" t="s">
        <v>2025</v>
      </c>
      <c r="C106" s="185">
        <v>1117005003</v>
      </c>
      <c r="D106" s="257"/>
      <c r="E106" s="216">
        <v>2017</v>
      </c>
      <c r="F106" s="51" t="s">
        <v>2026</v>
      </c>
      <c r="G106" s="259">
        <v>15693.25</v>
      </c>
      <c r="H106" s="494"/>
      <c r="I106" s="463" t="s">
        <v>241</v>
      </c>
      <c r="J106" s="487" t="s">
        <v>2015</v>
      </c>
    </row>
    <row r="107" spans="1:10" ht="18" customHeight="1">
      <c r="A107" s="50">
        <v>21</v>
      </c>
      <c r="B107" s="258" t="s">
        <v>2047</v>
      </c>
      <c r="C107" s="185" t="s">
        <v>2051</v>
      </c>
      <c r="D107" s="257"/>
      <c r="E107" s="120">
        <v>2017</v>
      </c>
      <c r="F107" s="51" t="s">
        <v>2049</v>
      </c>
      <c r="G107" s="259">
        <v>11176.56</v>
      </c>
      <c r="H107" s="494"/>
      <c r="I107" s="463" t="s">
        <v>241</v>
      </c>
      <c r="J107" s="487" t="s">
        <v>2015</v>
      </c>
    </row>
    <row r="108" spans="1:10" ht="18" customHeight="1">
      <c r="A108" s="50">
        <v>22</v>
      </c>
      <c r="B108" s="258" t="s">
        <v>2034</v>
      </c>
      <c r="C108" s="185">
        <v>2919552</v>
      </c>
      <c r="D108" s="257"/>
      <c r="E108" s="216">
        <v>2017</v>
      </c>
      <c r="F108" s="51" t="s">
        <v>2050</v>
      </c>
      <c r="G108" s="259">
        <v>5586.73</v>
      </c>
      <c r="H108" s="494"/>
      <c r="I108" s="463" t="s">
        <v>241</v>
      </c>
      <c r="J108" s="487" t="s">
        <v>2015</v>
      </c>
    </row>
    <row r="109" spans="1:10" ht="18" customHeight="1">
      <c r="A109" s="50">
        <v>23</v>
      </c>
      <c r="B109" s="258" t="s">
        <v>2052</v>
      </c>
      <c r="C109" s="185">
        <v>400088181</v>
      </c>
      <c r="D109" s="257"/>
      <c r="E109" s="216">
        <v>2017</v>
      </c>
      <c r="F109" s="51" t="s">
        <v>2053</v>
      </c>
      <c r="G109" s="259">
        <v>2697.05</v>
      </c>
      <c r="H109" s="495"/>
      <c r="I109" s="463" t="s">
        <v>241</v>
      </c>
      <c r="J109" s="487" t="s">
        <v>2015</v>
      </c>
    </row>
    <row r="110" spans="1:10" ht="18" customHeight="1">
      <c r="A110" s="50">
        <v>24</v>
      </c>
      <c r="B110" s="473" t="s">
        <v>2054</v>
      </c>
      <c r="C110" s="185">
        <v>45702</v>
      </c>
      <c r="D110" s="257"/>
      <c r="E110" s="216">
        <v>2017</v>
      </c>
      <c r="F110" s="256" t="s">
        <v>2055</v>
      </c>
      <c r="G110" s="270">
        <v>3820.9</v>
      </c>
      <c r="H110" s="496"/>
      <c r="I110" s="461" t="s">
        <v>241</v>
      </c>
      <c r="J110" s="489" t="s">
        <v>2015</v>
      </c>
    </row>
    <row r="111" spans="1:10" ht="18" customHeight="1">
      <c r="A111" s="63"/>
      <c r="B111" s="63"/>
      <c r="C111" s="63"/>
      <c r="D111" s="63"/>
      <c r="E111" s="63"/>
      <c r="F111" s="455" t="s">
        <v>0</v>
      </c>
      <c r="G111" s="456">
        <f>SUM(G87:G110)</f>
        <v>229086.64</v>
      </c>
      <c r="H111" s="457"/>
      <c r="I111" s="457"/>
      <c r="J111" s="457"/>
    </row>
    <row r="112" spans="1:10" ht="18" customHeight="1">
      <c r="A112" s="471"/>
      <c r="B112" s="471"/>
      <c r="C112" s="471"/>
      <c r="D112" s="471"/>
      <c r="E112" s="471"/>
      <c r="F112" s="471"/>
      <c r="G112" s="458"/>
      <c r="H112" s="458"/>
      <c r="I112" s="458"/>
      <c r="J112" s="458"/>
    </row>
    <row r="113" spans="1:10" ht="18" customHeight="1">
      <c r="A113" s="685" t="s">
        <v>2011</v>
      </c>
      <c r="B113" s="685"/>
      <c r="C113" s="685"/>
      <c r="D113" s="685"/>
      <c r="E113" s="472"/>
      <c r="F113" s="57"/>
      <c r="G113" s="57"/>
      <c r="H113" s="482"/>
      <c r="I113" s="57"/>
      <c r="J113" s="482"/>
    </row>
    <row r="114" spans="1:10" ht="18" customHeight="1">
      <c r="A114" s="50">
        <v>1</v>
      </c>
      <c r="B114" s="103" t="s">
        <v>1714</v>
      </c>
      <c r="C114" s="210" t="s">
        <v>1715</v>
      </c>
      <c r="D114" s="114" t="s">
        <v>1716</v>
      </c>
      <c r="E114" s="115">
        <v>2015</v>
      </c>
      <c r="F114" s="110" t="s">
        <v>1717</v>
      </c>
      <c r="G114" s="454">
        <v>28000</v>
      </c>
      <c r="H114" s="497" t="s">
        <v>1718</v>
      </c>
      <c r="I114" s="453" t="s">
        <v>241</v>
      </c>
      <c r="J114" s="218" t="s">
        <v>1719</v>
      </c>
    </row>
    <row r="115" spans="6:10" ht="18" customHeight="1">
      <c r="F115" s="455" t="s">
        <v>0</v>
      </c>
      <c r="G115" s="459">
        <f>SUM(G114)</f>
        <v>28000</v>
      </c>
      <c r="H115" s="457"/>
      <c r="I115" s="457"/>
      <c r="J115" s="457"/>
    </row>
    <row r="116" spans="8:10" ht="18" customHeight="1">
      <c r="H116" s="458"/>
      <c r="I116" s="458"/>
      <c r="J116" s="458"/>
    </row>
    <row r="117" spans="1:10" ht="18" customHeight="1">
      <c r="A117" s="752" t="s">
        <v>2012</v>
      </c>
      <c r="B117" s="753"/>
      <c r="C117" s="753"/>
      <c r="D117" s="754"/>
      <c r="E117" s="57"/>
      <c r="F117" s="57"/>
      <c r="G117" s="57"/>
      <c r="H117" s="482"/>
      <c r="I117" s="57"/>
      <c r="J117" s="482"/>
    </row>
    <row r="118" spans="1:10" ht="18" customHeight="1">
      <c r="A118" s="50">
        <v>1</v>
      </c>
      <c r="B118" s="226" t="s">
        <v>1775</v>
      </c>
      <c r="C118" s="244">
        <v>914606700400</v>
      </c>
      <c r="D118" s="170" t="s">
        <v>1776</v>
      </c>
      <c r="E118" s="245">
        <v>2009</v>
      </c>
      <c r="F118" s="453" t="s">
        <v>1777</v>
      </c>
      <c r="G118" s="454">
        <v>10000</v>
      </c>
      <c r="H118" s="110" t="s">
        <v>1778</v>
      </c>
      <c r="I118" s="453" t="s">
        <v>241</v>
      </c>
      <c r="J118" s="218" t="s">
        <v>1779</v>
      </c>
    </row>
    <row r="119" spans="6:10" ht="18" customHeight="1">
      <c r="F119" s="455" t="s">
        <v>0</v>
      </c>
      <c r="G119" s="459">
        <f>SUM(G118)</f>
        <v>10000</v>
      </c>
      <c r="H119" s="457"/>
      <c r="I119" s="457"/>
      <c r="J119" s="457"/>
    </row>
    <row r="121" ht="18" customHeight="1" thickBot="1"/>
    <row r="122" spans="4:8" ht="18" customHeight="1" thickBot="1">
      <c r="D122" s="755" t="s">
        <v>2279</v>
      </c>
      <c r="E122" s="756"/>
      <c r="F122" s="757"/>
      <c r="G122" s="475">
        <f>SUM(G119+G115+G111+G84+G60+G21+G8)</f>
        <v>2470584.68</v>
      </c>
      <c r="H122" s="604"/>
    </row>
  </sheetData>
  <sheetProtection/>
  <mergeCells count="8">
    <mergeCell ref="A62:D62"/>
    <mergeCell ref="D122:F122"/>
    <mergeCell ref="A3:D3"/>
    <mergeCell ref="A10:D10"/>
    <mergeCell ref="A23:D23"/>
    <mergeCell ref="A86:D86"/>
    <mergeCell ref="A113:D113"/>
    <mergeCell ref="A117:D11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I18"/>
  <sheetViews>
    <sheetView zoomScalePageLayoutView="0" workbookViewId="0" topLeftCell="A1">
      <selection activeCell="D13" sqref="D13"/>
    </sheetView>
  </sheetViews>
  <sheetFormatPr defaultColWidth="9.140625" defaultRowHeight="12.75"/>
  <cols>
    <col min="1" max="1" width="7.00390625" style="167" customWidth="1"/>
    <col min="2" max="2" width="43.57421875" style="167" customWidth="1"/>
    <col min="3" max="3" width="17.28125" style="167" customWidth="1"/>
    <col min="4" max="4" width="18.8515625" style="167" customWidth="1"/>
    <col min="5" max="5" width="13.421875" style="167" customWidth="1"/>
    <col min="6" max="6" width="16.8515625" style="167" customWidth="1"/>
    <col min="7" max="7" width="19.00390625" style="167" customWidth="1"/>
    <col min="8" max="8" width="16.28125" style="167" customWidth="1"/>
    <col min="9" max="9" width="19.00390625" style="167" customWidth="1"/>
    <col min="10" max="16384" width="9.140625" style="167" customWidth="1"/>
  </cols>
  <sheetData>
    <row r="1" spans="1:9" ht="20.25">
      <c r="A1" s="187" t="s">
        <v>3</v>
      </c>
      <c r="B1" s="188"/>
      <c r="C1" s="190" t="s">
        <v>948</v>
      </c>
      <c r="D1" s="188"/>
      <c r="E1" s="189"/>
      <c r="F1" s="192"/>
      <c r="I1" s="177" t="s">
        <v>981</v>
      </c>
    </row>
    <row r="2" ht="12.75">
      <c r="I2" s="168"/>
    </row>
    <row r="3" spans="1:9" s="169" customFormat="1" ht="12.75">
      <c r="A3" s="758" t="s">
        <v>949</v>
      </c>
      <c r="B3" s="759"/>
      <c r="C3" s="759"/>
      <c r="D3" s="759"/>
      <c r="E3" s="759"/>
      <c r="F3" s="759"/>
      <c r="G3" s="759"/>
      <c r="H3" s="759"/>
      <c r="I3" s="759"/>
    </row>
    <row r="4" spans="1:9" s="169" customFormat="1" ht="63.75">
      <c r="A4" s="500" t="s">
        <v>950</v>
      </c>
      <c r="B4" s="501" t="s">
        <v>36</v>
      </c>
      <c r="C4" s="502" t="s">
        <v>37</v>
      </c>
      <c r="D4" s="502" t="s">
        <v>38</v>
      </c>
      <c r="E4" s="502" t="s">
        <v>30</v>
      </c>
      <c r="F4" s="502" t="s">
        <v>39</v>
      </c>
      <c r="G4" s="502" t="s">
        <v>951</v>
      </c>
      <c r="H4" s="502" t="s">
        <v>42</v>
      </c>
      <c r="I4" s="502" t="s">
        <v>43</v>
      </c>
    </row>
    <row r="5" spans="1:9" s="169" customFormat="1" ht="12.75">
      <c r="A5" s="199">
        <v>1</v>
      </c>
      <c r="B5" s="193" t="s">
        <v>952</v>
      </c>
      <c r="C5" s="180"/>
      <c r="D5" s="170"/>
      <c r="E5" s="129"/>
      <c r="F5" s="105"/>
      <c r="G5" s="105">
        <v>9000</v>
      </c>
      <c r="H5" s="191" t="s">
        <v>240</v>
      </c>
      <c r="I5" s="105" t="s">
        <v>953</v>
      </c>
    </row>
    <row r="6" spans="1:9" s="169" customFormat="1" ht="12.75">
      <c r="A6" s="199">
        <v>2</v>
      </c>
      <c r="B6" s="194" t="s">
        <v>954</v>
      </c>
      <c r="C6" s="181"/>
      <c r="D6" s="171"/>
      <c r="E6" s="109">
        <v>1997</v>
      </c>
      <c r="F6" s="51"/>
      <c r="G6" s="51">
        <v>4800</v>
      </c>
      <c r="H6" s="191" t="s">
        <v>240</v>
      </c>
      <c r="I6" s="105" t="s">
        <v>953</v>
      </c>
    </row>
    <row r="7" spans="1:9" s="169" customFormat="1" ht="12.75">
      <c r="A7" s="199">
        <v>3</v>
      </c>
      <c r="B7" s="195" t="s">
        <v>955</v>
      </c>
      <c r="C7" s="182"/>
      <c r="D7" s="172" t="s">
        <v>956</v>
      </c>
      <c r="E7" s="107">
        <v>2000</v>
      </c>
      <c r="F7" s="52" t="s">
        <v>957</v>
      </c>
      <c r="G7" s="52">
        <v>2300</v>
      </c>
      <c r="H7" s="191" t="s">
        <v>240</v>
      </c>
      <c r="I7" s="105" t="s">
        <v>953</v>
      </c>
    </row>
    <row r="8" spans="1:9" s="169" customFormat="1" ht="12.75">
      <c r="A8" s="199">
        <v>4</v>
      </c>
      <c r="B8" s="196" t="s">
        <v>958</v>
      </c>
      <c r="C8" s="183">
        <v>20</v>
      </c>
      <c r="D8" s="174"/>
      <c r="E8" s="109">
        <v>2006</v>
      </c>
      <c r="F8" s="51" t="s">
        <v>959</v>
      </c>
      <c r="G8" s="51">
        <v>20800</v>
      </c>
      <c r="H8" s="191" t="s">
        <v>240</v>
      </c>
      <c r="I8" s="105" t="s">
        <v>953</v>
      </c>
    </row>
    <row r="9" spans="1:9" s="169" customFormat="1" ht="12.75">
      <c r="A9" s="199">
        <v>5</v>
      </c>
      <c r="B9" s="196" t="s">
        <v>960</v>
      </c>
      <c r="C9" s="184"/>
      <c r="D9" s="175"/>
      <c r="E9" s="107">
        <v>2007</v>
      </c>
      <c r="F9" s="52" t="s">
        <v>961</v>
      </c>
      <c r="G9" s="52">
        <v>14000</v>
      </c>
      <c r="H9" s="191" t="s">
        <v>240</v>
      </c>
      <c r="I9" s="105" t="s">
        <v>953</v>
      </c>
    </row>
    <row r="10" spans="1:9" s="169" customFormat="1" ht="12.75">
      <c r="A10" s="199">
        <v>6</v>
      </c>
      <c r="B10" s="196" t="s">
        <v>962</v>
      </c>
      <c r="C10" s="183" t="s">
        <v>963</v>
      </c>
      <c r="D10" s="173" t="s">
        <v>964</v>
      </c>
      <c r="E10" s="109">
        <v>2008</v>
      </c>
      <c r="F10" s="51" t="s">
        <v>965</v>
      </c>
      <c r="G10" s="51">
        <v>9000</v>
      </c>
      <c r="H10" s="191" t="s">
        <v>240</v>
      </c>
      <c r="I10" s="105" t="s">
        <v>953</v>
      </c>
    </row>
    <row r="11" spans="1:9" s="169" customFormat="1" ht="12.75">
      <c r="A11" s="199">
        <v>7</v>
      </c>
      <c r="B11" s="194" t="s">
        <v>966</v>
      </c>
      <c r="C11" s="185">
        <v>13862</v>
      </c>
      <c r="D11" s="53"/>
      <c r="E11" s="107">
        <v>2011</v>
      </c>
      <c r="F11" s="52" t="s">
        <v>967</v>
      </c>
      <c r="G11" s="52">
        <v>32000</v>
      </c>
      <c r="H11" s="191" t="s">
        <v>240</v>
      </c>
      <c r="I11" s="105" t="s">
        <v>953</v>
      </c>
    </row>
    <row r="12" spans="1:9" s="169" customFormat="1" ht="12.75">
      <c r="A12" s="199">
        <v>8</v>
      </c>
      <c r="B12" s="194" t="s">
        <v>968</v>
      </c>
      <c r="C12" s="166">
        <v>101100703360</v>
      </c>
      <c r="D12" s="53"/>
      <c r="E12" s="109">
        <v>2012</v>
      </c>
      <c r="F12" s="51" t="s">
        <v>969</v>
      </c>
      <c r="G12" s="51">
        <v>7000</v>
      </c>
      <c r="H12" s="191" t="s">
        <v>240</v>
      </c>
      <c r="I12" s="105" t="s">
        <v>953</v>
      </c>
    </row>
    <row r="13" spans="1:9" s="169" customFormat="1" ht="12.75">
      <c r="A13" s="199">
        <v>9</v>
      </c>
      <c r="B13" s="194" t="s">
        <v>970</v>
      </c>
      <c r="C13" s="185">
        <v>6365</v>
      </c>
      <c r="D13" s="54"/>
      <c r="E13" s="107">
        <v>2013</v>
      </c>
      <c r="F13" s="52" t="s">
        <v>971</v>
      </c>
      <c r="G13" s="52">
        <v>14500</v>
      </c>
      <c r="H13" s="191" t="s">
        <v>240</v>
      </c>
      <c r="I13" s="105" t="s">
        <v>953</v>
      </c>
    </row>
    <row r="14" spans="1:9" s="169" customFormat="1" ht="25.5">
      <c r="A14" s="199">
        <v>10</v>
      </c>
      <c r="B14" s="197" t="s">
        <v>972</v>
      </c>
      <c r="C14" s="186"/>
      <c r="D14" s="54" t="s">
        <v>973</v>
      </c>
      <c r="E14" s="109">
        <v>2015</v>
      </c>
      <c r="F14" s="51" t="s">
        <v>974</v>
      </c>
      <c r="G14" s="51">
        <v>10000</v>
      </c>
      <c r="H14" s="191" t="s">
        <v>240</v>
      </c>
      <c r="I14" s="105" t="s">
        <v>953</v>
      </c>
    </row>
    <row r="15" spans="1:9" s="169" customFormat="1" ht="12.75">
      <c r="A15" s="199">
        <v>11</v>
      </c>
      <c r="B15" s="198" t="s">
        <v>975</v>
      </c>
      <c r="C15" s="185"/>
      <c r="D15" s="54"/>
      <c r="E15" s="109">
        <v>2015</v>
      </c>
      <c r="F15" s="51" t="s">
        <v>974</v>
      </c>
      <c r="G15" s="51">
        <v>6000</v>
      </c>
      <c r="H15" s="191" t="s">
        <v>240</v>
      </c>
      <c r="I15" s="105" t="s">
        <v>953</v>
      </c>
    </row>
    <row r="16" spans="1:9" s="169" customFormat="1" ht="25.5">
      <c r="A16" s="199">
        <v>12</v>
      </c>
      <c r="B16" s="198" t="s">
        <v>976</v>
      </c>
      <c r="C16" s="185" t="s">
        <v>977</v>
      </c>
      <c r="D16" s="54"/>
      <c r="E16" s="109">
        <v>2018</v>
      </c>
      <c r="F16" s="51" t="s">
        <v>961</v>
      </c>
      <c r="G16" s="51">
        <v>50000</v>
      </c>
      <c r="H16" s="191" t="s">
        <v>240</v>
      </c>
      <c r="I16" s="105" t="s">
        <v>953</v>
      </c>
    </row>
    <row r="17" spans="1:9" s="169" customFormat="1" ht="12.75">
      <c r="A17" s="176"/>
      <c r="B17" s="498" t="s">
        <v>0</v>
      </c>
      <c r="C17" s="448"/>
      <c r="D17" s="448"/>
      <c r="E17" s="499"/>
      <c r="F17" s="448"/>
      <c r="G17" s="448">
        <f>SUM(G5:G16)</f>
        <v>179400</v>
      </c>
      <c r="H17" s="191" t="s">
        <v>240</v>
      </c>
      <c r="I17" s="105" t="s">
        <v>953</v>
      </c>
    </row>
    <row r="18" ht="12.75">
      <c r="G18" s="603"/>
    </row>
  </sheetData>
  <sheetProtection/>
  <mergeCells count="1">
    <mergeCell ref="A3:I3"/>
  </mergeCells>
  <printOptions/>
  <pageMargins left="0.7" right="0.7" top="0.75" bottom="0.75" header="0.3" footer="0.3"/>
  <pageSetup fitToHeight="1" fitToWidth="1" horizontalDpi="600" verticalDpi="600" orientation="landscape" paperSize="9" scale="7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1"/>
  <sheetViews>
    <sheetView zoomScalePageLayoutView="0" workbookViewId="0" topLeftCell="A10">
      <selection activeCell="E42" sqref="E42"/>
    </sheetView>
  </sheetViews>
  <sheetFormatPr defaultColWidth="9.140625" defaultRowHeight="12.75"/>
  <cols>
    <col min="1" max="1" width="4.140625" style="33" customWidth="1"/>
    <col min="2" max="2" width="53.28125" style="0" customWidth="1"/>
    <col min="3" max="3" width="37.57421875" style="0" customWidth="1"/>
  </cols>
  <sheetData>
    <row r="1" spans="2:3" ht="15" customHeight="1">
      <c r="B1" s="13" t="s">
        <v>44</v>
      </c>
      <c r="C1" s="38"/>
    </row>
    <row r="2" ht="12.75">
      <c r="B2" s="13"/>
    </row>
    <row r="3" spans="1:4" ht="69" customHeight="1">
      <c r="A3" s="763" t="s">
        <v>248</v>
      </c>
      <c r="B3" s="763"/>
      <c r="C3" s="763"/>
      <c r="D3" s="40"/>
    </row>
    <row r="4" spans="1:4" ht="9" customHeight="1">
      <c r="A4" s="39"/>
      <c r="B4" s="39"/>
      <c r="C4" s="39"/>
      <c r="D4" s="40"/>
    </row>
    <row r="6" spans="1:3" ht="30.75" customHeight="1">
      <c r="A6" s="41" t="s">
        <v>22</v>
      </c>
      <c r="B6" s="41" t="s">
        <v>33</v>
      </c>
      <c r="C6" s="42" t="s">
        <v>34</v>
      </c>
    </row>
    <row r="7" spans="1:3" ht="17.25" customHeight="1">
      <c r="A7" s="760" t="s">
        <v>177</v>
      </c>
      <c r="B7" s="761"/>
      <c r="C7" s="762"/>
    </row>
    <row r="8" spans="1:3" ht="38.25">
      <c r="A8" s="32">
        <v>1</v>
      </c>
      <c r="B8" s="93" t="s">
        <v>1915</v>
      </c>
      <c r="C8" s="42" t="s">
        <v>1916</v>
      </c>
    </row>
    <row r="9" spans="1:3" ht="17.25" customHeight="1">
      <c r="A9" s="760" t="s">
        <v>342</v>
      </c>
      <c r="B9" s="761"/>
      <c r="C9" s="762"/>
    </row>
    <row r="10" spans="1:3" ht="51">
      <c r="A10" s="32">
        <v>1</v>
      </c>
      <c r="B10" s="93" t="s">
        <v>349</v>
      </c>
      <c r="C10" s="42" t="s">
        <v>439</v>
      </c>
    </row>
    <row r="11" spans="1:3" ht="17.25" customHeight="1">
      <c r="A11" s="760" t="s">
        <v>182</v>
      </c>
      <c r="B11" s="761"/>
      <c r="C11" s="762"/>
    </row>
    <row r="12" spans="1:3" ht="18" customHeight="1">
      <c r="A12" s="32">
        <v>1</v>
      </c>
      <c r="B12" s="20" t="s">
        <v>512</v>
      </c>
      <c r="C12" s="32" t="s">
        <v>513</v>
      </c>
    </row>
    <row r="13" spans="1:3" ht="18" customHeight="1">
      <c r="A13" s="32">
        <v>2</v>
      </c>
      <c r="B13" s="20"/>
      <c r="C13" s="32" t="s">
        <v>514</v>
      </c>
    </row>
    <row r="14" spans="1:3" ht="18" customHeight="1">
      <c r="A14" s="32">
        <v>3</v>
      </c>
      <c r="B14" s="20"/>
      <c r="C14" s="32" t="s">
        <v>515</v>
      </c>
    </row>
    <row r="15" spans="1:3" ht="17.25" customHeight="1">
      <c r="A15" s="760" t="s">
        <v>191</v>
      </c>
      <c r="B15" s="761"/>
      <c r="C15" s="762"/>
    </row>
    <row r="16" spans="1:3" ht="18" customHeight="1">
      <c r="A16" s="32">
        <v>1</v>
      </c>
      <c r="B16" s="15" t="s">
        <v>539</v>
      </c>
      <c r="C16" s="32"/>
    </row>
    <row r="17" spans="1:3" ht="17.25" customHeight="1">
      <c r="A17" s="760" t="s">
        <v>544</v>
      </c>
      <c r="B17" s="761"/>
      <c r="C17" s="762"/>
    </row>
    <row r="18" spans="1:3" ht="18" customHeight="1">
      <c r="A18" s="32">
        <v>1</v>
      </c>
      <c r="B18" s="20" t="s">
        <v>557</v>
      </c>
      <c r="C18" s="32" t="s">
        <v>558</v>
      </c>
    </row>
    <row r="19" spans="1:3" ht="17.25" customHeight="1">
      <c r="A19" s="760" t="s">
        <v>214</v>
      </c>
      <c r="B19" s="761"/>
      <c r="C19" s="762"/>
    </row>
    <row r="20" spans="1:3" ht="18" customHeight="1">
      <c r="A20" s="32">
        <v>1</v>
      </c>
      <c r="B20" s="178" t="s">
        <v>1082</v>
      </c>
      <c r="C20" s="179" t="s">
        <v>1083</v>
      </c>
    </row>
    <row r="21" spans="1:3" ht="18" customHeight="1">
      <c r="A21" s="32">
        <v>2</v>
      </c>
      <c r="B21" s="178" t="s">
        <v>1084</v>
      </c>
      <c r="C21" s="179" t="s">
        <v>456</v>
      </c>
    </row>
    <row r="22" spans="1:3" ht="18" customHeight="1">
      <c r="A22" s="32">
        <v>3</v>
      </c>
      <c r="B22" s="178" t="s">
        <v>1085</v>
      </c>
      <c r="C22" s="179"/>
    </row>
    <row r="23" spans="1:3" ht="17.25" customHeight="1">
      <c r="A23" s="760" t="s">
        <v>1089</v>
      </c>
      <c r="B23" s="761"/>
      <c r="C23" s="762"/>
    </row>
    <row r="24" spans="1:3" ht="28.5" customHeight="1">
      <c r="A24" s="32">
        <v>1</v>
      </c>
      <c r="B24" s="20" t="s">
        <v>1123</v>
      </c>
      <c r="C24" s="12" t="s">
        <v>1124</v>
      </c>
    </row>
    <row r="25" spans="1:3" ht="17.25" customHeight="1">
      <c r="A25" s="760" t="s">
        <v>219</v>
      </c>
      <c r="B25" s="761"/>
      <c r="C25" s="762"/>
    </row>
    <row r="26" spans="1:3" ht="18" customHeight="1">
      <c r="A26" s="32">
        <v>1</v>
      </c>
      <c r="B26" s="227" t="s">
        <v>1424</v>
      </c>
      <c r="C26" s="228" t="s">
        <v>1425</v>
      </c>
    </row>
    <row r="27" spans="1:3" ht="18" customHeight="1">
      <c r="A27" s="32">
        <v>2</v>
      </c>
      <c r="B27" s="227" t="s">
        <v>1324</v>
      </c>
      <c r="C27" s="228" t="s">
        <v>1425</v>
      </c>
    </row>
    <row r="28" spans="1:3" ht="18" customHeight="1">
      <c r="A28" s="32">
        <v>3</v>
      </c>
      <c r="B28" s="227" t="s">
        <v>1426</v>
      </c>
      <c r="C28" s="228" t="s">
        <v>1425</v>
      </c>
    </row>
    <row r="29" spans="1:3" ht="18" customHeight="1">
      <c r="A29" s="32">
        <v>4</v>
      </c>
      <c r="B29" s="227" t="s">
        <v>1427</v>
      </c>
      <c r="C29" s="229" t="s">
        <v>1428</v>
      </c>
    </row>
    <row r="30" spans="1:3" ht="18" customHeight="1">
      <c r="A30" s="32">
        <v>5</v>
      </c>
      <c r="B30" s="227" t="s">
        <v>1429</v>
      </c>
      <c r="C30" s="228" t="s">
        <v>459</v>
      </c>
    </row>
    <row r="31" spans="1:3" ht="18" customHeight="1">
      <c r="A31" s="32">
        <v>6</v>
      </c>
      <c r="B31" s="227" t="s">
        <v>1430</v>
      </c>
      <c r="C31" s="228" t="s">
        <v>459</v>
      </c>
    </row>
    <row r="32" spans="1:3" ht="18" customHeight="1">
      <c r="A32" s="32">
        <v>7</v>
      </c>
      <c r="B32" s="227" t="s">
        <v>1431</v>
      </c>
      <c r="C32" s="228" t="s">
        <v>459</v>
      </c>
    </row>
    <row r="33" spans="1:3" ht="18" customHeight="1">
      <c r="A33" s="32">
        <v>8</v>
      </c>
      <c r="B33" s="227" t="s">
        <v>1432</v>
      </c>
      <c r="C33" s="228" t="s">
        <v>459</v>
      </c>
    </row>
    <row r="34" spans="1:3" ht="18" customHeight="1">
      <c r="A34" s="32">
        <v>9</v>
      </c>
      <c r="B34" s="227" t="s">
        <v>1433</v>
      </c>
      <c r="C34" s="228" t="s">
        <v>1425</v>
      </c>
    </row>
    <row r="35" spans="1:3" ht="18" customHeight="1">
      <c r="A35" s="32">
        <v>10</v>
      </c>
      <c r="B35" s="227" t="s">
        <v>1434</v>
      </c>
      <c r="C35" s="228" t="s">
        <v>459</v>
      </c>
    </row>
    <row r="36" spans="1:3" ht="17.25" customHeight="1">
      <c r="A36" s="760" t="s">
        <v>1610</v>
      </c>
      <c r="B36" s="761"/>
      <c r="C36" s="762"/>
    </row>
    <row r="37" spans="1:3" ht="18" customHeight="1">
      <c r="A37" s="32">
        <v>1</v>
      </c>
      <c r="B37" s="15" t="s">
        <v>1619</v>
      </c>
      <c r="C37" s="42" t="s">
        <v>1620</v>
      </c>
    </row>
    <row r="38" spans="1:3" ht="17.25" customHeight="1">
      <c r="A38" s="760" t="s">
        <v>224</v>
      </c>
      <c r="B38" s="761"/>
      <c r="C38" s="762"/>
    </row>
    <row r="39" spans="1:3" ht="18" customHeight="1">
      <c r="A39" s="32">
        <v>1</v>
      </c>
      <c r="B39" s="15" t="s">
        <v>2064</v>
      </c>
      <c r="C39" s="12" t="s">
        <v>2065</v>
      </c>
    </row>
    <row r="40" spans="1:3" ht="17.25" customHeight="1">
      <c r="A40" s="760" t="s">
        <v>2252</v>
      </c>
      <c r="B40" s="761"/>
      <c r="C40" s="762"/>
    </row>
    <row r="41" spans="1:3" ht="25.5">
      <c r="A41" s="32">
        <v>1</v>
      </c>
      <c r="B41" s="355" t="s">
        <v>2272</v>
      </c>
      <c r="C41" s="12" t="s">
        <v>2273</v>
      </c>
    </row>
    <row r="42" spans="1:3" ht="25.5">
      <c r="A42" s="32">
        <v>2</v>
      </c>
      <c r="B42" s="15" t="s">
        <v>2274</v>
      </c>
      <c r="C42" s="12" t="s">
        <v>2275</v>
      </c>
    </row>
    <row r="43" spans="1:3" ht="17.25" customHeight="1">
      <c r="A43" s="760" t="s">
        <v>1819</v>
      </c>
      <c r="B43" s="761"/>
      <c r="C43" s="762"/>
    </row>
    <row r="44" spans="1:3" ht="25.5">
      <c r="A44" s="32">
        <v>1</v>
      </c>
      <c r="B44" s="247" t="s">
        <v>1845</v>
      </c>
      <c r="C44" s="23" t="s">
        <v>1846</v>
      </c>
    </row>
    <row r="45" spans="1:3" ht="17.25" customHeight="1">
      <c r="A45" s="760" t="s">
        <v>227</v>
      </c>
      <c r="B45" s="761"/>
      <c r="C45" s="762"/>
    </row>
    <row r="46" spans="1:3" ht="25.5">
      <c r="A46" s="32">
        <v>1</v>
      </c>
      <c r="B46" s="247" t="s">
        <v>1845</v>
      </c>
      <c r="C46" s="23" t="s">
        <v>1846</v>
      </c>
    </row>
    <row r="47" spans="1:3" ht="17.25" customHeight="1">
      <c r="A47" s="760" t="s">
        <v>229</v>
      </c>
      <c r="B47" s="761"/>
      <c r="C47" s="762"/>
    </row>
    <row r="48" spans="1:3" ht="89.25">
      <c r="A48" s="32">
        <v>1</v>
      </c>
      <c r="B48" s="15" t="s">
        <v>1720</v>
      </c>
      <c r="C48" s="89" t="s">
        <v>1721</v>
      </c>
    </row>
    <row r="49" spans="1:3" ht="17.25" customHeight="1">
      <c r="A49" s="760" t="s">
        <v>1782</v>
      </c>
      <c r="B49" s="761"/>
      <c r="C49" s="762"/>
    </row>
    <row r="50" spans="1:3" ht="18" customHeight="1">
      <c r="A50" s="32">
        <v>1</v>
      </c>
      <c r="B50" s="246" t="s">
        <v>1791</v>
      </c>
      <c r="C50" s="140" t="s">
        <v>1792</v>
      </c>
    </row>
    <row r="51" spans="1:3" ht="17.25" customHeight="1">
      <c r="A51" s="760" t="s">
        <v>1799</v>
      </c>
      <c r="B51" s="761"/>
      <c r="C51" s="762"/>
    </row>
  </sheetData>
  <sheetProtection/>
  <mergeCells count="17">
    <mergeCell ref="A49:C49"/>
    <mergeCell ref="A51:C51"/>
    <mergeCell ref="A38:C38"/>
    <mergeCell ref="A40:C40"/>
    <mergeCell ref="A43:C43"/>
    <mergeCell ref="A45:C45"/>
    <mergeCell ref="A47:C47"/>
    <mergeCell ref="A25:C25"/>
    <mergeCell ref="A36:C36"/>
    <mergeCell ref="A19:C19"/>
    <mergeCell ref="A23:C23"/>
    <mergeCell ref="A3:C3"/>
    <mergeCell ref="A7:C7"/>
    <mergeCell ref="A9:C9"/>
    <mergeCell ref="A11:C11"/>
    <mergeCell ref="A15:C15"/>
    <mergeCell ref="A17:C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D97"/>
  <sheetViews>
    <sheetView tabSelected="1" zoomScale="70" zoomScaleNormal="70" zoomScalePageLayoutView="0" workbookViewId="0" topLeftCell="A1">
      <selection activeCell="A3" sqref="A3"/>
    </sheetView>
  </sheetViews>
  <sheetFormatPr defaultColWidth="9.140625" defaultRowHeight="21" customHeight="1"/>
  <cols>
    <col min="1" max="1" width="44.7109375" style="639" customWidth="1"/>
    <col min="2" max="2" width="21.8515625" style="648" customWidth="1"/>
    <col min="3" max="3" width="22.7109375" style="406" customWidth="1"/>
    <col min="4" max="4" width="93.8515625" style="632" customWidth="1"/>
    <col min="5" max="16384" width="9.140625" style="639" customWidth="1"/>
  </cols>
  <sheetData>
    <row r="2" spans="1:4" ht="21" customHeight="1">
      <c r="A2" s="605" t="s">
        <v>2385</v>
      </c>
      <c r="B2" s="606"/>
      <c r="C2" s="607"/>
      <c r="D2" s="628"/>
    </row>
    <row r="3" spans="1:4" ht="21" customHeight="1">
      <c r="A3" s="627" t="s">
        <v>2471</v>
      </c>
      <c r="B3" s="645"/>
      <c r="C3" s="637"/>
      <c r="D3" s="629"/>
    </row>
    <row r="4" spans="1:4" ht="21" customHeight="1">
      <c r="A4" s="544" t="s">
        <v>2400</v>
      </c>
      <c r="B4" s="618" t="s">
        <v>2401</v>
      </c>
      <c r="C4" s="619" t="s">
        <v>2402</v>
      </c>
      <c r="D4" s="544" t="s">
        <v>2399</v>
      </c>
    </row>
    <row r="5" spans="1:4" ht="21" customHeight="1">
      <c r="A5" s="643" t="s">
        <v>2403</v>
      </c>
      <c r="B5" s="646"/>
      <c r="C5" s="623"/>
      <c r="D5" s="626"/>
    </row>
    <row r="6" spans="1:4" ht="21" customHeight="1">
      <c r="A6" s="608" t="s">
        <v>2405</v>
      </c>
      <c r="B6" s="612">
        <v>944.82</v>
      </c>
      <c r="C6" s="617">
        <v>2015</v>
      </c>
      <c r="D6" s="620" t="s">
        <v>2406</v>
      </c>
    </row>
    <row r="7" spans="1:4" ht="21" customHeight="1">
      <c r="A7" s="608" t="s">
        <v>2408</v>
      </c>
      <c r="B7" s="612">
        <v>4704.22</v>
      </c>
      <c r="C7" s="617">
        <v>2015</v>
      </c>
      <c r="D7" s="620" t="s">
        <v>2409</v>
      </c>
    </row>
    <row r="8" spans="1:4" ht="21" customHeight="1">
      <c r="A8" s="608" t="s">
        <v>2404</v>
      </c>
      <c r="B8" s="612">
        <v>2223.03</v>
      </c>
      <c r="C8" s="617">
        <v>2015</v>
      </c>
      <c r="D8" s="622" t="s">
        <v>2411</v>
      </c>
    </row>
    <row r="9" spans="1:4" ht="21" customHeight="1">
      <c r="A9" s="649" t="s">
        <v>2410</v>
      </c>
      <c r="B9" s="612">
        <v>3500</v>
      </c>
      <c r="C9" s="617">
        <v>2015</v>
      </c>
      <c r="D9" s="621" t="s">
        <v>2411</v>
      </c>
    </row>
    <row r="10" spans="1:4" ht="21" customHeight="1">
      <c r="A10" s="649" t="s">
        <v>2405</v>
      </c>
      <c r="B10" s="612">
        <v>1168.86</v>
      </c>
      <c r="C10" s="617">
        <v>2015</v>
      </c>
      <c r="D10" s="621" t="s">
        <v>2438</v>
      </c>
    </row>
    <row r="11" spans="1:4" ht="21" customHeight="1">
      <c r="A11" s="642" t="s">
        <v>2405</v>
      </c>
      <c r="B11" s="640">
        <v>1168.86</v>
      </c>
      <c r="C11" s="634">
        <v>42284</v>
      </c>
      <c r="D11" s="631" t="s">
        <v>2438</v>
      </c>
    </row>
    <row r="12" spans="1:4" ht="21" customHeight="1">
      <c r="A12" s="642" t="s">
        <v>2391</v>
      </c>
      <c r="B12" s="638">
        <v>915.12</v>
      </c>
      <c r="C12" s="634">
        <v>42451</v>
      </c>
      <c r="D12" s="631" t="s">
        <v>2439</v>
      </c>
    </row>
    <row r="13" spans="1:4" ht="21" customHeight="1">
      <c r="A13" s="642" t="s">
        <v>1313</v>
      </c>
      <c r="B13" s="638">
        <v>0</v>
      </c>
      <c r="C13" s="634">
        <v>42520</v>
      </c>
      <c r="D13" s="631" t="s">
        <v>2440</v>
      </c>
    </row>
    <row r="14" spans="1:4" ht="21" customHeight="1">
      <c r="A14" s="642" t="s">
        <v>2391</v>
      </c>
      <c r="B14" s="638">
        <v>1346.85</v>
      </c>
      <c r="C14" s="634">
        <v>42563</v>
      </c>
      <c r="D14" s="631" t="s">
        <v>2441</v>
      </c>
    </row>
    <row r="15" spans="1:4" ht="21" customHeight="1">
      <c r="A15" s="642" t="s">
        <v>442</v>
      </c>
      <c r="B15" s="638">
        <v>702.72</v>
      </c>
      <c r="C15" s="634">
        <v>42647</v>
      </c>
      <c r="D15" s="631" t="s">
        <v>2442</v>
      </c>
    </row>
    <row r="16" spans="1:4" ht="21" customHeight="1">
      <c r="A16" s="642" t="s">
        <v>2413</v>
      </c>
      <c r="B16" s="638">
        <v>9550.69</v>
      </c>
      <c r="C16" s="634">
        <v>42766</v>
      </c>
      <c r="D16" s="631" t="s">
        <v>2443</v>
      </c>
    </row>
    <row r="17" spans="1:4" ht="21" customHeight="1">
      <c r="A17" s="642" t="s">
        <v>2413</v>
      </c>
      <c r="B17" s="638">
        <v>3530.1</v>
      </c>
      <c r="C17" s="634">
        <v>42768</v>
      </c>
      <c r="D17" s="631" t="s">
        <v>2444</v>
      </c>
    </row>
    <row r="18" spans="1:4" ht="21" customHeight="1">
      <c r="A18" s="642" t="s">
        <v>2408</v>
      </c>
      <c r="B18" s="638">
        <v>1758.9</v>
      </c>
      <c r="C18" s="634">
        <v>42922</v>
      </c>
      <c r="D18" s="631" t="s">
        <v>2445</v>
      </c>
    </row>
    <row r="19" spans="1:4" ht="21" customHeight="1">
      <c r="A19" s="642" t="s">
        <v>442</v>
      </c>
      <c r="B19" s="638">
        <v>19223.76</v>
      </c>
      <c r="C19" s="634">
        <v>42923</v>
      </c>
      <c r="D19" s="631" t="s">
        <v>2446</v>
      </c>
    </row>
    <row r="20" spans="1:4" ht="21" customHeight="1">
      <c r="A20" s="642" t="s">
        <v>2461</v>
      </c>
      <c r="B20" s="638">
        <v>279468.49</v>
      </c>
      <c r="C20" s="634">
        <v>42923</v>
      </c>
      <c r="D20" s="631" t="s">
        <v>2447</v>
      </c>
    </row>
    <row r="21" spans="1:4" ht="21" customHeight="1">
      <c r="A21" s="642" t="s">
        <v>2462</v>
      </c>
      <c r="B21" s="638">
        <v>1538.41</v>
      </c>
      <c r="C21" s="634">
        <v>42939</v>
      </c>
      <c r="D21" s="631" t="s">
        <v>2448</v>
      </c>
    </row>
    <row r="22" spans="1:4" ht="21" customHeight="1">
      <c r="A22" s="642" t="s">
        <v>343</v>
      </c>
      <c r="B22" s="638">
        <v>2800</v>
      </c>
      <c r="C22" s="634">
        <v>42959</v>
      </c>
      <c r="D22" s="631" t="s">
        <v>2449</v>
      </c>
    </row>
    <row r="23" spans="1:4" ht="21" customHeight="1">
      <c r="A23" s="642" t="s">
        <v>2405</v>
      </c>
      <c r="B23" s="638">
        <v>797.15</v>
      </c>
      <c r="C23" s="634">
        <v>42969</v>
      </c>
      <c r="D23" s="631" t="s">
        <v>2450</v>
      </c>
    </row>
    <row r="24" spans="1:4" ht="21" customHeight="1">
      <c r="A24" s="642" t="s">
        <v>563</v>
      </c>
      <c r="B24" s="638">
        <v>654.5</v>
      </c>
      <c r="C24" s="634">
        <v>43080</v>
      </c>
      <c r="D24" s="631" t="s">
        <v>2451</v>
      </c>
    </row>
    <row r="25" spans="1:4" ht="21" customHeight="1">
      <c r="A25" s="642" t="s">
        <v>2463</v>
      </c>
      <c r="B25" s="638">
        <v>775.93</v>
      </c>
      <c r="C25" s="634">
        <v>43082</v>
      </c>
      <c r="D25" s="631" t="s">
        <v>2452</v>
      </c>
    </row>
    <row r="26" spans="1:4" ht="21" customHeight="1">
      <c r="A26" s="642" t="s">
        <v>2461</v>
      </c>
      <c r="B26" s="638">
        <v>1065.31</v>
      </c>
      <c r="C26" s="634">
        <v>43089</v>
      </c>
      <c r="D26" s="631" t="s">
        <v>2453</v>
      </c>
    </row>
    <row r="27" spans="1:4" ht="21" customHeight="1">
      <c r="A27" s="642" t="s">
        <v>1313</v>
      </c>
      <c r="B27" s="638">
        <v>3072.43</v>
      </c>
      <c r="C27" s="634">
        <v>43250</v>
      </c>
      <c r="D27" s="631" t="s">
        <v>2454</v>
      </c>
    </row>
    <row r="28" spans="1:4" ht="21" customHeight="1">
      <c r="A28" s="642" t="s">
        <v>2420</v>
      </c>
      <c r="B28" s="638">
        <v>2473.29</v>
      </c>
      <c r="C28" s="634">
        <v>43254</v>
      </c>
      <c r="D28" s="631" t="s">
        <v>2455</v>
      </c>
    </row>
    <row r="29" spans="1:4" ht="21" customHeight="1">
      <c r="A29" s="642" t="s">
        <v>2410</v>
      </c>
      <c r="B29" s="638">
        <v>5028.61</v>
      </c>
      <c r="C29" s="634">
        <v>43254</v>
      </c>
      <c r="D29" s="631" t="s">
        <v>2456</v>
      </c>
    </row>
    <row r="30" spans="1:4" ht="21" customHeight="1">
      <c r="A30" s="642" t="s">
        <v>2388</v>
      </c>
      <c r="B30" s="638">
        <v>5585.65</v>
      </c>
      <c r="C30" s="634">
        <v>43263</v>
      </c>
      <c r="D30" s="631" t="s">
        <v>2457</v>
      </c>
    </row>
    <row r="31" spans="1:4" ht="21" customHeight="1">
      <c r="A31" s="642" t="s">
        <v>2388</v>
      </c>
      <c r="B31" s="638">
        <v>1285.81</v>
      </c>
      <c r="C31" s="634">
        <v>43293</v>
      </c>
      <c r="D31" s="631" t="s">
        <v>2458</v>
      </c>
    </row>
    <row r="32" spans="1:4" ht="21" customHeight="1">
      <c r="A32" s="642" t="s">
        <v>2388</v>
      </c>
      <c r="B32" s="638">
        <v>2120.41</v>
      </c>
      <c r="C32" s="634">
        <v>43293</v>
      </c>
      <c r="D32" s="631" t="s">
        <v>2459</v>
      </c>
    </row>
    <row r="33" spans="1:4" ht="34.5" customHeight="1">
      <c r="A33" s="631" t="s">
        <v>93</v>
      </c>
      <c r="B33" s="638">
        <v>3936</v>
      </c>
      <c r="C33" s="634">
        <v>43332</v>
      </c>
      <c r="D33" s="631" t="s">
        <v>2460</v>
      </c>
    </row>
    <row r="34" spans="1:4" ht="21" customHeight="1">
      <c r="A34" s="610" t="s">
        <v>0</v>
      </c>
      <c r="B34" s="611">
        <f>SUM(B6:B33)</f>
        <v>361339.9199999999</v>
      </c>
      <c r="C34" s="617"/>
      <c r="D34" s="621"/>
    </row>
    <row r="35" spans="1:4" ht="21" customHeight="1">
      <c r="A35" s="643" t="s">
        <v>2412</v>
      </c>
      <c r="B35" s="646"/>
      <c r="C35" s="623"/>
      <c r="D35" s="626"/>
    </row>
    <row r="36" spans="1:4" ht="21" customHeight="1">
      <c r="A36" s="642" t="s">
        <v>2407</v>
      </c>
      <c r="B36" s="638">
        <v>1980</v>
      </c>
      <c r="C36" s="634">
        <v>42485</v>
      </c>
      <c r="D36" s="631" t="s">
        <v>2464</v>
      </c>
    </row>
    <row r="37" spans="1:4" ht="21" customHeight="1">
      <c r="A37" s="642" t="s">
        <v>2462</v>
      </c>
      <c r="B37" s="638">
        <v>4485</v>
      </c>
      <c r="C37" s="634">
        <v>43163</v>
      </c>
      <c r="D37" s="631" t="s">
        <v>2465</v>
      </c>
    </row>
    <row r="38" spans="1:4" ht="21" customHeight="1">
      <c r="A38" s="610" t="s">
        <v>0</v>
      </c>
      <c r="B38" s="611">
        <f>SUM(B36:B37)</f>
        <v>6465</v>
      </c>
      <c r="C38" s="548"/>
      <c r="D38" s="18"/>
    </row>
    <row r="39" spans="1:4" ht="21" customHeight="1">
      <c r="A39" s="626" t="s">
        <v>2414</v>
      </c>
      <c r="B39" s="646"/>
      <c r="C39" s="623"/>
      <c r="D39" s="626"/>
    </row>
    <row r="40" spans="1:4" ht="21" customHeight="1">
      <c r="A40" s="766" t="s">
        <v>2466</v>
      </c>
      <c r="B40" s="767"/>
      <c r="C40" s="767"/>
      <c r="D40" s="768"/>
    </row>
    <row r="41" spans="1:4" ht="21" customHeight="1">
      <c r="A41" s="610" t="s">
        <v>0</v>
      </c>
      <c r="B41" s="769">
        <f>SUM(B40:B40)</f>
        <v>0</v>
      </c>
      <c r="C41" s="770"/>
      <c r="D41" s="771"/>
    </row>
    <row r="42" spans="1:4" ht="21" customHeight="1">
      <c r="A42" s="626" t="s">
        <v>2415</v>
      </c>
      <c r="B42" s="646"/>
      <c r="C42" s="623"/>
      <c r="D42" s="626"/>
    </row>
    <row r="43" spans="1:4" ht="21" customHeight="1">
      <c r="A43" s="608" t="s">
        <v>2391</v>
      </c>
      <c r="B43" s="609">
        <v>153.14</v>
      </c>
      <c r="C43" s="548">
        <v>2015</v>
      </c>
      <c r="D43" s="18" t="s">
        <v>2416</v>
      </c>
    </row>
    <row r="44" spans="1:4" ht="21" customHeight="1">
      <c r="A44" s="608" t="s">
        <v>2391</v>
      </c>
      <c r="B44" s="609">
        <v>350</v>
      </c>
      <c r="C44" s="548">
        <v>2015</v>
      </c>
      <c r="D44" s="18" t="s">
        <v>2417</v>
      </c>
    </row>
    <row r="45" spans="1:4" ht="21" customHeight="1">
      <c r="A45" s="642" t="s">
        <v>2420</v>
      </c>
      <c r="B45" s="638">
        <v>140</v>
      </c>
      <c r="C45" s="634">
        <v>42538</v>
      </c>
      <c r="D45" s="631" t="s">
        <v>2421</v>
      </c>
    </row>
    <row r="46" spans="1:4" ht="21" customHeight="1">
      <c r="A46" s="642" t="s">
        <v>343</v>
      </c>
      <c r="B46" s="638">
        <v>130</v>
      </c>
      <c r="C46" s="634">
        <v>42640</v>
      </c>
      <c r="D46" s="631" t="s">
        <v>2422</v>
      </c>
    </row>
    <row r="47" spans="1:4" ht="21" customHeight="1">
      <c r="A47" s="642" t="s">
        <v>343</v>
      </c>
      <c r="B47" s="638">
        <v>142</v>
      </c>
      <c r="C47" s="634">
        <v>42655</v>
      </c>
      <c r="D47" s="631" t="s">
        <v>2423</v>
      </c>
    </row>
    <row r="48" spans="1:4" ht="21" customHeight="1">
      <c r="A48" s="642" t="s">
        <v>2435</v>
      </c>
      <c r="B48" s="638">
        <v>62.77</v>
      </c>
      <c r="C48" s="634">
        <v>42692</v>
      </c>
      <c r="D48" s="631" t="s">
        <v>2424</v>
      </c>
    </row>
    <row r="49" spans="1:4" ht="21" customHeight="1">
      <c r="A49" s="642" t="s">
        <v>2420</v>
      </c>
      <c r="B49" s="638">
        <v>80</v>
      </c>
      <c r="C49" s="634">
        <v>42816</v>
      </c>
      <c r="D49" s="631" t="s">
        <v>2425</v>
      </c>
    </row>
    <row r="50" spans="1:4" ht="21" customHeight="1">
      <c r="A50" s="642" t="s">
        <v>343</v>
      </c>
      <c r="B50" s="638">
        <v>165</v>
      </c>
      <c r="C50" s="634">
        <v>42906</v>
      </c>
      <c r="D50" s="631" t="s">
        <v>2426</v>
      </c>
    </row>
    <row r="51" spans="1:4" ht="21" customHeight="1">
      <c r="A51" s="642" t="s">
        <v>2391</v>
      </c>
      <c r="B51" s="638">
        <v>3929</v>
      </c>
      <c r="C51" s="634">
        <v>42915</v>
      </c>
      <c r="D51" s="631" t="s">
        <v>2427</v>
      </c>
    </row>
    <row r="52" spans="1:4" ht="21" customHeight="1">
      <c r="A52" s="642" t="s">
        <v>343</v>
      </c>
      <c r="B52" s="638">
        <v>105.01</v>
      </c>
      <c r="C52" s="634">
        <v>42954</v>
      </c>
      <c r="D52" s="631" t="s">
        <v>2428</v>
      </c>
    </row>
    <row r="53" spans="1:4" ht="21" customHeight="1">
      <c r="A53" s="642" t="s">
        <v>343</v>
      </c>
      <c r="B53" s="638">
        <v>104</v>
      </c>
      <c r="C53" s="634">
        <v>43038</v>
      </c>
      <c r="D53" s="631" t="s">
        <v>2429</v>
      </c>
    </row>
    <row r="54" spans="1:4" ht="21" customHeight="1">
      <c r="A54" s="642" t="s">
        <v>2391</v>
      </c>
      <c r="B54" s="638">
        <v>2000</v>
      </c>
      <c r="C54" s="634">
        <v>43056</v>
      </c>
      <c r="D54" s="631" t="s">
        <v>2430</v>
      </c>
    </row>
    <row r="55" spans="1:4" ht="21" customHeight="1">
      <c r="A55" s="642" t="s">
        <v>2391</v>
      </c>
      <c r="B55" s="638">
        <v>890</v>
      </c>
      <c r="C55" s="634">
        <v>43088</v>
      </c>
      <c r="D55" s="631" t="s">
        <v>2431</v>
      </c>
    </row>
    <row r="56" spans="1:4" ht="21" customHeight="1">
      <c r="A56" s="642" t="s">
        <v>343</v>
      </c>
      <c r="B56" s="638">
        <v>47.99</v>
      </c>
      <c r="C56" s="634">
        <v>43210</v>
      </c>
      <c r="D56" s="631" t="s">
        <v>2432</v>
      </c>
    </row>
    <row r="57" spans="1:4" ht="21" customHeight="1">
      <c r="A57" s="642" t="s">
        <v>343</v>
      </c>
      <c r="B57" s="638">
        <v>55.01</v>
      </c>
      <c r="C57" s="634">
        <v>43228</v>
      </c>
      <c r="D57" s="631" t="s">
        <v>2422</v>
      </c>
    </row>
    <row r="58" spans="1:4" ht="21" customHeight="1">
      <c r="A58" s="642" t="s">
        <v>343</v>
      </c>
      <c r="B58" s="638">
        <v>60</v>
      </c>
      <c r="C58" s="634">
        <v>43269</v>
      </c>
      <c r="D58" s="631" t="s">
        <v>2433</v>
      </c>
    </row>
    <row r="59" spans="1:4" ht="21" customHeight="1">
      <c r="A59" s="642" t="s">
        <v>343</v>
      </c>
      <c r="B59" s="638">
        <v>60</v>
      </c>
      <c r="C59" s="634">
        <v>43320</v>
      </c>
      <c r="D59" s="631" t="s">
        <v>2422</v>
      </c>
    </row>
    <row r="60" spans="1:4" ht="21" customHeight="1">
      <c r="A60" s="642" t="s">
        <v>2408</v>
      </c>
      <c r="B60" s="638">
        <v>200</v>
      </c>
      <c r="C60" s="634">
        <v>43339</v>
      </c>
      <c r="D60" s="631" t="s">
        <v>2434</v>
      </c>
    </row>
    <row r="61" spans="1:4" ht="21" customHeight="1">
      <c r="A61" s="610" t="s">
        <v>0</v>
      </c>
      <c r="B61" s="611">
        <f>SUM(B43:B60)</f>
        <v>8673.92</v>
      </c>
      <c r="C61" s="548"/>
      <c r="D61" s="18"/>
    </row>
    <row r="62" spans="1:4" ht="21" customHeight="1">
      <c r="A62" s="643" t="s">
        <v>2436</v>
      </c>
      <c r="B62" s="646"/>
      <c r="C62" s="623"/>
      <c r="D62" s="626"/>
    </row>
    <row r="63" spans="1:4" ht="21" customHeight="1">
      <c r="A63" s="764" t="s">
        <v>2437</v>
      </c>
      <c r="B63" s="647">
        <v>7430.6</v>
      </c>
      <c r="C63" s="2">
        <v>2015</v>
      </c>
      <c r="D63" s="18" t="s">
        <v>2470</v>
      </c>
    </row>
    <row r="64" spans="1:4" ht="21" customHeight="1">
      <c r="A64" s="765"/>
      <c r="B64" s="647">
        <v>67344.01</v>
      </c>
      <c r="C64" s="2">
        <v>2016</v>
      </c>
      <c r="D64" s="18" t="s">
        <v>2469</v>
      </c>
    </row>
    <row r="65" spans="1:4" ht="21" customHeight="1">
      <c r="A65" s="765"/>
      <c r="B65" s="647">
        <v>25989.36</v>
      </c>
      <c r="C65" s="2">
        <v>2017</v>
      </c>
      <c r="D65" s="18" t="s">
        <v>2468</v>
      </c>
    </row>
    <row r="66" spans="1:4" ht="21" customHeight="1">
      <c r="A66" s="765"/>
      <c r="B66" s="647">
        <v>37863.45</v>
      </c>
      <c r="C66" s="644">
        <v>2018</v>
      </c>
      <c r="D66" s="631" t="s">
        <v>2467</v>
      </c>
    </row>
    <row r="67" spans="1:4" ht="21" customHeight="1">
      <c r="A67" s="610" t="s">
        <v>0</v>
      </c>
      <c r="B67" s="611">
        <f>SUM(B63:B66)</f>
        <v>138627.41999999998</v>
      </c>
      <c r="C67" s="548"/>
      <c r="D67" s="18"/>
    </row>
    <row r="69" spans="1:4" ht="21" customHeight="1">
      <c r="A69" s="626" t="s">
        <v>2386</v>
      </c>
      <c r="B69" s="646"/>
      <c r="C69" s="623"/>
      <c r="D69" s="626"/>
    </row>
    <row r="70" spans="1:4" ht="21" customHeight="1">
      <c r="A70" s="18"/>
      <c r="B70" s="609">
        <v>147.6</v>
      </c>
      <c r="C70" s="548">
        <v>2015</v>
      </c>
      <c r="D70" s="18"/>
    </row>
    <row r="71" spans="1:4" ht="21" customHeight="1">
      <c r="A71" s="18" t="s">
        <v>2388</v>
      </c>
      <c r="B71" s="609">
        <v>240</v>
      </c>
      <c r="C71" s="548">
        <v>2015</v>
      </c>
      <c r="D71" s="18" t="s">
        <v>2389</v>
      </c>
    </row>
    <row r="72" spans="1:4" ht="21" customHeight="1">
      <c r="A72" s="18" t="s">
        <v>2388</v>
      </c>
      <c r="B72" s="609">
        <v>363</v>
      </c>
      <c r="C72" s="548">
        <v>2015</v>
      </c>
      <c r="D72" s="18" t="s">
        <v>2390</v>
      </c>
    </row>
    <row r="73" spans="1:4" ht="21" customHeight="1">
      <c r="A73" s="18" t="s">
        <v>2388</v>
      </c>
      <c r="B73" s="609">
        <v>652.67</v>
      </c>
      <c r="C73" s="548">
        <v>2015</v>
      </c>
      <c r="D73" s="18" t="s">
        <v>2387</v>
      </c>
    </row>
    <row r="74" spans="1:4" ht="21" customHeight="1">
      <c r="A74" s="18" t="s">
        <v>2391</v>
      </c>
      <c r="B74" s="609">
        <v>16526.65</v>
      </c>
      <c r="C74" s="548">
        <v>2015</v>
      </c>
      <c r="D74" s="18" t="s">
        <v>2392</v>
      </c>
    </row>
    <row r="75" spans="1:4" ht="21" customHeight="1">
      <c r="A75" s="641" t="s">
        <v>1313</v>
      </c>
      <c r="B75" s="638">
        <v>2939.5</v>
      </c>
      <c r="C75" s="548">
        <v>2015</v>
      </c>
      <c r="D75" s="633" t="s">
        <v>2419</v>
      </c>
    </row>
    <row r="76" spans="1:4" ht="21" customHeight="1">
      <c r="A76" s="642" t="s">
        <v>2418</v>
      </c>
      <c r="B76" s="638">
        <v>944.48</v>
      </c>
      <c r="C76" s="548">
        <v>2016</v>
      </c>
      <c r="D76" s="18"/>
    </row>
    <row r="77" spans="1:4" ht="21" customHeight="1">
      <c r="A77" s="642" t="s">
        <v>2418</v>
      </c>
      <c r="B77" s="638">
        <v>4015</v>
      </c>
      <c r="C77" s="634">
        <v>42923</v>
      </c>
      <c r="D77" s="18"/>
    </row>
    <row r="78" spans="1:4" ht="21" customHeight="1">
      <c r="A78" s="642" t="s">
        <v>2418</v>
      </c>
      <c r="B78" s="638">
        <v>8891.84</v>
      </c>
      <c r="C78" s="634">
        <v>42923</v>
      </c>
      <c r="D78" s="18"/>
    </row>
    <row r="79" spans="1:4" ht="21" customHeight="1">
      <c r="A79" s="642" t="s">
        <v>2388</v>
      </c>
      <c r="B79" s="640">
        <v>1303.21</v>
      </c>
      <c r="C79" s="634">
        <v>43056</v>
      </c>
      <c r="D79" s="18"/>
    </row>
    <row r="80" spans="1:4" ht="21" customHeight="1">
      <c r="A80" s="642" t="s">
        <v>2388</v>
      </c>
      <c r="B80" s="640">
        <v>3563.24</v>
      </c>
      <c r="C80" s="634">
        <v>43083</v>
      </c>
      <c r="D80" s="18"/>
    </row>
    <row r="81" spans="1:4" ht="21" customHeight="1">
      <c r="A81" s="642" t="s">
        <v>2418</v>
      </c>
      <c r="B81" s="638">
        <v>2000</v>
      </c>
      <c r="C81" s="634">
        <v>42737</v>
      </c>
      <c r="D81" s="18"/>
    </row>
    <row r="82" spans="1:4" ht="21" customHeight="1">
      <c r="A82" s="642" t="s">
        <v>2388</v>
      </c>
      <c r="B82" s="638">
        <v>2815.95</v>
      </c>
      <c r="C82" s="634">
        <v>43126</v>
      </c>
      <c r="D82" s="18"/>
    </row>
    <row r="83" spans="1:4" ht="21" customHeight="1">
      <c r="A83" s="642" t="s">
        <v>1313</v>
      </c>
      <c r="B83" s="638">
        <v>1954.49</v>
      </c>
      <c r="C83" s="634">
        <v>43171</v>
      </c>
      <c r="D83" s="18"/>
    </row>
    <row r="84" spans="1:4" ht="21" customHeight="1">
      <c r="A84" s="610" t="s">
        <v>0</v>
      </c>
      <c r="B84" s="611">
        <f>SUM(B70:B83)</f>
        <v>46357.63</v>
      </c>
      <c r="C84" s="607"/>
      <c r="D84" s="628"/>
    </row>
    <row r="85" spans="1:4" ht="21" customHeight="1">
      <c r="A85" s="643" t="s">
        <v>2393</v>
      </c>
      <c r="B85" s="646"/>
      <c r="C85" s="623"/>
      <c r="D85" s="626"/>
    </row>
    <row r="86" spans="1:4" ht="21" customHeight="1">
      <c r="A86" s="1" t="s">
        <v>2391</v>
      </c>
      <c r="B86" s="612">
        <v>1000</v>
      </c>
      <c r="C86" s="548">
        <v>2015</v>
      </c>
      <c r="D86" s="630" t="s">
        <v>2394</v>
      </c>
    </row>
    <row r="87" spans="1:4" ht="21" customHeight="1">
      <c r="A87" s="1" t="s">
        <v>2391</v>
      </c>
      <c r="B87" s="613">
        <v>28698.63</v>
      </c>
      <c r="C87" s="548">
        <v>2015</v>
      </c>
      <c r="D87" s="18" t="s">
        <v>2395</v>
      </c>
    </row>
    <row r="88" spans="1:4" ht="21" customHeight="1">
      <c r="A88" s="642" t="s">
        <v>2418</v>
      </c>
      <c r="B88" s="638">
        <v>21289.19</v>
      </c>
      <c r="C88" s="634">
        <v>42923</v>
      </c>
      <c r="D88" s="18"/>
    </row>
    <row r="89" spans="1:4" ht="21" customHeight="1">
      <c r="A89" s="642" t="s">
        <v>2418</v>
      </c>
      <c r="B89" s="638">
        <v>2088</v>
      </c>
      <c r="C89" s="634">
        <v>43283</v>
      </c>
      <c r="D89" s="18"/>
    </row>
    <row r="90" spans="1:4" ht="21" customHeight="1">
      <c r="A90" s="624" t="s">
        <v>0</v>
      </c>
      <c r="B90" s="625">
        <f>SUM(B86:B89)</f>
        <v>53075.82</v>
      </c>
      <c r="C90" s="607"/>
      <c r="D90" s="628"/>
    </row>
    <row r="91" spans="1:4" ht="21" customHeight="1">
      <c r="A91" s="614"/>
      <c r="B91" s="606"/>
      <c r="C91" s="607"/>
      <c r="D91" s="628"/>
    </row>
    <row r="92" spans="1:4" ht="21" customHeight="1">
      <c r="A92" s="643" t="s">
        <v>2396</v>
      </c>
      <c r="B92" s="646"/>
      <c r="C92" s="623"/>
      <c r="D92" s="626"/>
    </row>
    <row r="93" spans="1:4" ht="21" customHeight="1">
      <c r="A93" s="615" t="s">
        <v>2397</v>
      </c>
      <c r="B93" s="616">
        <v>1500</v>
      </c>
      <c r="C93" s="635">
        <v>42226</v>
      </c>
      <c r="D93" s="636" t="s">
        <v>2398</v>
      </c>
    </row>
    <row r="94" spans="1:4" ht="21" customHeight="1">
      <c r="A94" s="610" t="s">
        <v>0</v>
      </c>
      <c r="B94" s="611">
        <f>SUM(B93)</f>
        <v>1500</v>
      </c>
      <c r="C94" s="607"/>
      <c r="D94" s="628"/>
    </row>
    <row r="95" spans="1:4" ht="21" customHeight="1">
      <c r="A95" s="614"/>
      <c r="B95" s="606"/>
      <c r="C95" s="607"/>
      <c r="D95" s="628"/>
    </row>
    <row r="96" spans="1:4" ht="21" customHeight="1">
      <c r="A96" s="614"/>
      <c r="B96" s="606"/>
      <c r="C96" s="607"/>
      <c r="D96" s="628"/>
    </row>
    <row r="97" spans="1:4" ht="21" customHeight="1">
      <c r="A97" s="614"/>
      <c r="B97" s="606"/>
      <c r="C97" s="607"/>
      <c r="D97" s="628"/>
    </row>
  </sheetData>
  <sheetProtection/>
  <mergeCells count="3">
    <mergeCell ref="A63:A66"/>
    <mergeCell ref="A40:D40"/>
    <mergeCell ref="B41:D4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MedicEuro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załączniki</dc:title>
  <dc:subject/>
  <dc:creator>MAXIMUS BROKER</dc:creator>
  <cp:keywords/>
  <dc:description/>
  <cp:lastModifiedBy>dawid.krysiak</cp:lastModifiedBy>
  <cp:lastPrinted>2018-09-12T08:35:09Z</cp:lastPrinted>
  <dcterms:created xsi:type="dcterms:W3CDTF">2004-04-21T13:58:08Z</dcterms:created>
  <dcterms:modified xsi:type="dcterms:W3CDTF">2018-09-14T08:24:51Z</dcterms:modified>
  <cp:category/>
  <cp:version/>
  <cp:contentType/>
  <cp:contentStatus/>
</cp:coreProperties>
</file>